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autoCompressPictures="0"/>
  <bookViews>
    <workbookView xWindow="-15" yWindow="-15" windowWidth="20550" windowHeight="8100" tabRatio="839"/>
  </bookViews>
  <sheets>
    <sheet name="OVERVIEW" sheetId="16" r:id="rId1"/>
    <sheet name="Rims" sheetId="10" r:id="rId2"/>
    <sheet name="Tires&amp;Tubes" sheetId="11" r:id="rId3"/>
    <sheet name="Saddles&amp;Grips " sheetId="13" r:id="rId4"/>
    <sheet name="Accessories " sheetId="15" r:id="rId5"/>
    <sheet name="WTB MY2017 AFM" sheetId="1" state="hidden" r:id="rId6"/>
    <sheet name=" FOB Asia MOQ's" sheetId="8" r:id="rId7"/>
  </sheets>
  <definedNames>
    <definedName name="_xlnm._FilterDatabase" localSheetId="4" hidden="1">'Accessories '!$P$1:$P$41</definedName>
    <definedName name="_xlnm._FilterDatabase" localSheetId="1" hidden="1">Rims!$P$1:$P$289</definedName>
    <definedName name="_xlnm._FilterDatabase" localSheetId="3" hidden="1">'Saddles&amp;Grips '!$T$1:$T$102</definedName>
    <definedName name="_xlnm._FilterDatabase" localSheetId="2" hidden="1">'Tires&amp;Tubes'!$T$1:$T$136</definedName>
    <definedName name="Excel_BuiltIn_Print_Titles_1" localSheetId="4">'Accessories '!#REF!</definedName>
    <definedName name="Excel_BuiltIn_Print_Titles_1" localSheetId="1">Rims!#REF!</definedName>
    <definedName name="Excel_BuiltIn_Print_Titles_1" localSheetId="3">'Saddles&amp;Grips '!#REF!</definedName>
    <definedName name="Excel_BuiltIn_Print_Titles_1" localSheetId="2">'Tires&amp;Tubes'!#REF!</definedName>
    <definedName name="Excel_BuiltIn_Print_Titles_1">'WTB MY2017 AFM'!#REF!</definedName>
    <definedName name="gripy" localSheetId="4">#REF!</definedName>
    <definedName name="gripy" localSheetId="3">#REF!</definedName>
    <definedName name="gripy" localSheetId="2">#REF!</definedName>
    <definedName name="gripy">#REF!</definedName>
    <definedName name="_xlnm.Print_Titles" localSheetId="4">'Accessories '!$3:$3</definedName>
    <definedName name="_xlnm.Print_Titles" localSheetId="1">Rims!$3:$3</definedName>
    <definedName name="_xlnm.Print_Titles" localSheetId="3">'Saddles&amp;Grips '!$3:$3</definedName>
    <definedName name="_xlnm.Print_Titles" localSheetId="2">'Tires&amp;Tubes'!$3:$3</definedName>
    <definedName name="_xlnm.Print_Titles" localSheetId="5">'WTB MY2017 AFM'!$3:$3</definedName>
    <definedName name="_xlnm.Print_Area" localSheetId="6">' FOB Asia MOQ''s'!$A$2:$G$47</definedName>
    <definedName name="_xlnm.Print_Area" localSheetId="4">'Accessories '!$A$3:$R$30</definedName>
    <definedName name="_xlnm.Print_Area" localSheetId="1">Rims!$A$3:$Z$278</definedName>
    <definedName name="_xlnm.Print_Area" localSheetId="3">'Saddles&amp;Grips '!$A$3:$V$91</definedName>
    <definedName name="_xlnm.Print_Area" localSheetId="2">'Tires&amp;Tubes'!$A$3:$V$125</definedName>
    <definedName name="_xlnm.Print_Area" localSheetId="5">'WTB MY2017 AFM'!$A$3:$X$278</definedName>
    <definedName name="produkty" localSheetId="4">#REF!</definedName>
    <definedName name="produkty" localSheetId="3">#REF!</definedName>
    <definedName name="produkty" localSheetId="2">#REF!</definedName>
    <definedName name="produkty">#REF!</definedName>
    <definedName name="sedla" localSheetId="4">#REF!</definedName>
    <definedName name="sedla" localSheetId="3">#REF!</definedName>
    <definedName name="sedla" localSheetId="2">#REF!</definedName>
    <definedName name="sedla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0" i="16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49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162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1"/>
  <c r="B152"/>
  <c r="B153"/>
  <c r="B154"/>
  <c r="B155"/>
  <c r="B156"/>
  <c r="B157"/>
  <c r="B158"/>
  <c r="B159"/>
  <c r="B160"/>
  <c r="B40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2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49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162"/>
  <c r="H151"/>
  <c r="H152"/>
  <c r="H153"/>
  <c r="H154"/>
  <c r="H155"/>
  <c r="H156"/>
  <c r="H157"/>
  <c r="H158"/>
  <c r="H159"/>
  <c r="H16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1"/>
  <c r="F152"/>
  <c r="F153"/>
  <c r="F154"/>
  <c r="F155"/>
  <c r="F156"/>
  <c r="F157"/>
  <c r="F158"/>
  <c r="F159"/>
  <c r="F160"/>
  <c r="F40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2"/>
  <c r="C144"/>
  <c r="C148"/>
  <c r="C153"/>
  <c r="C157"/>
  <c r="C3"/>
  <c r="C4"/>
  <c r="C7"/>
  <c r="C8"/>
  <c r="C11"/>
  <c r="C12"/>
  <c r="C15"/>
  <c r="C16"/>
  <c r="C19"/>
  <c r="C20"/>
  <c r="J20" i="15"/>
  <c r="C264" i="16" s="1"/>
  <c r="J21" i="15"/>
  <c r="C265" i="16" s="1"/>
  <c r="J22" i="15"/>
  <c r="C266" i="16" s="1"/>
  <c r="E266" s="1"/>
  <c r="J23" i="15"/>
  <c r="C267" i="16" s="1"/>
  <c r="J24" i="15"/>
  <c r="C268" i="16" s="1"/>
  <c r="J25" i="15"/>
  <c r="C269" i="16" s="1"/>
  <c r="J26" i="15"/>
  <c r="C270" i="16" s="1"/>
  <c r="E270" s="1"/>
  <c r="J27" i="15"/>
  <c r="C271" i="16" s="1"/>
  <c r="J28" i="15"/>
  <c r="C272" i="16" s="1"/>
  <c r="J29" i="15"/>
  <c r="C273" i="16" s="1"/>
  <c r="J30" i="15"/>
  <c r="C274" i="16" s="1"/>
  <c r="E274" s="1"/>
  <c r="J19" i="15"/>
  <c r="C263" i="16" s="1"/>
  <c r="J6" i="15"/>
  <c r="C250" i="16" s="1"/>
  <c r="E250" s="1"/>
  <c r="J7" i="15"/>
  <c r="C251" i="16" s="1"/>
  <c r="J8" i="15"/>
  <c r="C252" i="16" s="1"/>
  <c r="I252" s="1"/>
  <c r="J9" i="15"/>
  <c r="C253" i="16" s="1"/>
  <c r="J10" i="15"/>
  <c r="C254" i="16" s="1"/>
  <c r="E254" s="1"/>
  <c r="J11" i="15"/>
  <c r="C255" i="16" s="1"/>
  <c r="J12" i="15"/>
  <c r="C256" i="16" s="1"/>
  <c r="I256" s="1"/>
  <c r="J13" i="15"/>
  <c r="C257" i="16" s="1"/>
  <c r="J14" i="15"/>
  <c r="C258" i="16" s="1"/>
  <c r="E258" s="1"/>
  <c r="J15" i="15"/>
  <c r="C259" i="16" s="1"/>
  <c r="J16" i="15"/>
  <c r="C260" i="16" s="1"/>
  <c r="I260" s="1"/>
  <c r="J17" i="15"/>
  <c r="C261" i="16" s="1"/>
  <c r="J18" i="15"/>
  <c r="C262" i="16" s="1"/>
  <c r="E262" s="1"/>
  <c r="J5" i="15"/>
  <c r="C249" i="16" s="1"/>
  <c r="J68" i="13"/>
  <c r="C224" i="16" s="1"/>
  <c r="J69" i="13"/>
  <c r="C225" i="16" s="1"/>
  <c r="J70" i="13"/>
  <c r="C226" i="16" s="1"/>
  <c r="J71" i="13"/>
  <c r="C227" i="16" s="1"/>
  <c r="J72" i="13"/>
  <c r="C228" i="16" s="1"/>
  <c r="J73" i="13"/>
  <c r="C229" i="16" s="1"/>
  <c r="J74" i="13"/>
  <c r="C230" i="16" s="1"/>
  <c r="J75" i="13"/>
  <c r="C231" i="16" s="1"/>
  <c r="J76" i="13"/>
  <c r="C232" i="16" s="1"/>
  <c r="J77" i="13"/>
  <c r="C233" i="16" s="1"/>
  <c r="J78" i="13"/>
  <c r="C234" i="16" s="1"/>
  <c r="J79" i="13"/>
  <c r="C235" i="16" s="1"/>
  <c r="J80" i="13"/>
  <c r="C236" i="16" s="1"/>
  <c r="J81" i="13"/>
  <c r="C237" i="16" s="1"/>
  <c r="J82" i="13"/>
  <c r="C238" i="16" s="1"/>
  <c r="J83" i="13"/>
  <c r="C239" i="16" s="1"/>
  <c r="J84" i="13"/>
  <c r="C240" i="16" s="1"/>
  <c r="J85" i="13"/>
  <c r="C241" i="16" s="1"/>
  <c r="J86" i="13"/>
  <c r="C242" i="16" s="1"/>
  <c r="J87" i="13"/>
  <c r="C243" i="16" s="1"/>
  <c r="J88" i="13"/>
  <c r="C244" i="16" s="1"/>
  <c r="J89" i="13"/>
  <c r="C245" i="16" s="1"/>
  <c r="J90" i="13"/>
  <c r="C246" i="16" s="1"/>
  <c r="J91" i="13"/>
  <c r="C247" i="16" s="1"/>
  <c r="J67" i="13"/>
  <c r="C223" i="16" s="1"/>
  <c r="J64" i="13"/>
  <c r="C220" i="16" s="1"/>
  <c r="J65" i="13"/>
  <c r="C221" i="16" s="1"/>
  <c r="J63" i="13"/>
  <c r="C219" i="16" s="1"/>
  <c r="J6" i="13"/>
  <c r="C163" i="16" s="1"/>
  <c r="J7" i="13"/>
  <c r="C164" i="16" s="1"/>
  <c r="J8" i="13"/>
  <c r="C165" i="16" s="1"/>
  <c r="J9" i="13"/>
  <c r="C166" i="16" s="1"/>
  <c r="J10" i="13"/>
  <c r="C167" i="16" s="1"/>
  <c r="J11" i="13"/>
  <c r="C168" i="16" s="1"/>
  <c r="J12" i="13"/>
  <c r="C169" i="16" s="1"/>
  <c r="J13" i="13"/>
  <c r="C170" i="16" s="1"/>
  <c r="J14" i="13"/>
  <c r="C171" i="16" s="1"/>
  <c r="J15" i="13"/>
  <c r="C172" i="16" s="1"/>
  <c r="J16" i="13"/>
  <c r="C173" i="16" s="1"/>
  <c r="J17" i="13"/>
  <c r="C174" i="16" s="1"/>
  <c r="J18" i="13"/>
  <c r="C175" i="16" s="1"/>
  <c r="J19" i="13"/>
  <c r="C176" i="16" s="1"/>
  <c r="J20" i="13"/>
  <c r="C177" i="16" s="1"/>
  <c r="J21" i="13"/>
  <c r="C178" i="16" s="1"/>
  <c r="J22" i="13"/>
  <c r="C179" i="16" s="1"/>
  <c r="J23" i="13"/>
  <c r="C180" i="16" s="1"/>
  <c r="J24" i="13"/>
  <c r="C181" i="16" s="1"/>
  <c r="J25" i="13"/>
  <c r="C182" i="16" s="1"/>
  <c r="J26" i="13"/>
  <c r="C183" i="16" s="1"/>
  <c r="J27" i="13"/>
  <c r="C184" i="16" s="1"/>
  <c r="J28" i="13"/>
  <c r="C185" i="16" s="1"/>
  <c r="J29" i="13"/>
  <c r="C186" i="16" s="1"/>
  <c r="J30" i="13"/>
  <c r="C187" i="16" s="1"/>
  <c r="J31" i="13"/>
  <c r="C188" i="16" s="1"/>
  <c r="J32" i="13"/>
  <c r="C189" i="16" s="1"/>
  <c r="J33" i="13"/>
  <c r="C190" i="16" s="1"/>
  <c r="J34" i="13"/>
  <c r="C191" i="16" s="1"/>
  <c r="J35" i="13"/>
  <c r="C192" i="16" s="1"/>
  <c r="J36" i="13"/>
  <c r="C193" i="16" s="1"/>
  <c r="J37" i="13"/>
  <c r="C194" i="16" s="1"/>
  <c r="J38" i="13"/>
  <c r="C195" i="16" s="1"/>
  <c r="J39" i="13"/>
  <c r="C196" i="16" s="1"/>
  <c r="J40" i="13"/>
  <c r="C197" i="16" s="1"/>
  <c r="J41" i="13"/>
  <c r="C198" i="16" s="1"/>
  <c r="J42" i="13"/>
  <c r="C199" i="16" s="1"/>
  <c r="J43" i="13"/>
  <c r="C200" i="16" s="1"/>
  <c r="J44" i="13"/>
  <c r="C201" i="16" s="1"/>
  <c r="J45" i="13"/>
  <c r="C202" i="16" s="1"/>
  <c r="J46" i="13"/>
  <c r="C203" i="16" s="1"/>
  <c r="J47" i="13"/>
  <c r="C204" i="16" s="1"/>
  <c r="J48" i="13"/>
  <c r="C205" i="16" s="1"/>
  <c r="J49" i="13"/>
  <c r="C206" i="16" s="1"/>
  <c r="J50" i="13"/>
  <c r="C207" i="16" s="1"/>
  <c r="J51" i="13"/>
  <c r="C208" i="16" s="1"/>
  <c r="J52" i="13"/>
  <c r="C209" i="16" s="1"/>
  <c r="J53" i="13"/>
  <c r="C210" i="16" s="1"/>
  <c r="J54" i="13"/>
  <c r="C211" i="16" s="1"/>
  <c r="J55" i="13"/>
  <c r="C212" i="16" s="1"/>
  <c r="J56" i="13"/>
  <c r="C213" i="16" s="1"/>
  <c r="J57" i="13"/>
  <c r="C214" i="16" s="1"/>
  <c r="J58" i="13"/>
  <c r="C215" i="16" s="1"/>
  <c r="J59" i="13"/>
  <c r="C216" i="16" s="1"/>
  <c r="J60" i="13"/>
  <c r="C217" i="16" s="1"/>
  <c r="J61" i="13"/>
  <c r="C218" i="16" s="1"/>
  <c r="J5" i="13"/>
  <c r="C162" i="16" s="1"/>
  <c r="J117" i="11"/>
  <c r="C152" i="16" s="1"/>
  <c r="J118" i="11"/>
  <c r="J119"/>
  <c r="C154" i="16" s="1"/>
  <c r="J120" i="11"/>
  <c r="C155" i="16" s="1"/>
  <c r="J121" i="11"/>
  <c r="C156" i="16" s="1"/>
  <c r="J122" i="11"/>
  <c r="J123"/>
  <c r="C158" i="16" s="1"/>
  <c r="J124" i="11"/>
  <c r="C159" i="16" s="1"/>
  <c r="J125" i="11"/>
  <c r="C160" i="16" s="1"/>
  <c r="J116" i="11"/>
  <c r="C151" i="16" s="1"/>
  <c r="J114" i="11"/>
  <c r="C149" i="16" s="1"/>
  <c r="J113" i="11"/>
  <c r="J110"/>
  <c r="C145" i="16" s="1"/>
  <c r="J109" i="11"/>
  <c r="J108"/>
  <c r="C143" i="16" s="1"/>
  <c r="J107" i="11"/>
  <c r="C142" i="16" s="1"/>
  <c r="J106" i="11"/>
  <c r="C141" i="16" s="1"/>
  <c r="J104" i="11"/>
  <c r="C139" i="16" s="1"/>
  <c r="J103" i="11"/>
  <c r="C138" i="16" s="1"/>
  <c r="J101" i="11"/>
  <c r="C136" i="16" s="1"/>
  <c r="J100" i="11"/>
  <c r="C135" i="16" s="1"/>
  <c r="J99" i="11"/>
  <c r="C134" i="16" s="1"/>
  <c r="J98" i="11"/>
  <c r="C133" i="16" s="1"/>
  <c r="J96" i="11"/>
  <c r="C131" i="16" s="1"/>
  <c r="J95" i="11"/>
  <c r="C130" i="16" s="1"/>
  <c r="J94" i="11"/>
  <c r="C129" i="16" s="1"/>
  <c r="J93" i="11"/>
  <c r="C128" i="16" s="1"/>
  <c r="J92" i="11"/>
  <c r="C127" i="16" s="1"/>
  <c r="J91" i="11"/>
  <c r="C126" i="16" s="1"/>
  <c r="J90" i="11"/>
  <c r="C125" i="16" s="1"/>
  <c r="J89" i="11"/>
  <c r="C124" i="16" s="1"/>
  <c r="J88" i="11"/>
  <c r="C123" i="16" s="1"/>
  <c r="J87" i="11"/>
  <c r="C122" i="16" s="1"/>
  <c r="J86" i="11"/>
  <c r="C121" i="16" s="1"/>
  <c r="J85" i="11"/>
  <c r="C120" i="16" s="1"/>
  <c r="J84" i="11"/>
  <c r="C119" i="16" s="1"/>
  <c r="J83" i="11"/>
  <c r="C118" i="16" s="1"/>
  <c r="J82" i="11"/>
  <c r="C117" i="16" s="1"/>
  <c r="J81" i="11"/>
  <c r="C116" i="16" s="1"/>
  <c r="J79" i="11"/>
  <c r="C114" i="16" s="1"/>
  <c r="J78" i="11"/>
  <c r="C113" i="16" s="1"/>
  <c r="J77" i="11"/>
  <c r="C112" i="16" s="1"/>
  <c r="J76" i="11"/>
  <c r="C111" i="16" s="1"/>
  <c r="J75" i="11"/>
  <c r="C110" i="16" s="1"/>
  <c r="J74" i="11"/>
  <c r="C109" i="16" s="1"/>
  <c r="J72" i="11"/>
  <c r="C107" i="16" s="1"/>
  <c r="J71" i="11"/>
  <c r="C106" i="16" s="1"/>
  <c r="J70" i="11"/>
  <c r="C105" i="16" s="1"/>
  <c r="J69" i="11"/>
  <c r="C104" i="16" s="1"/>
  <c r="J67" i="11"/>
  <c r="C102" i="16" s="1"/>
  <c r="J66" i="11"/>
  <c r="C101" i="16" s="1"/>
  <c r="J65" i="11"/>
  <c r="C100" i="16" s="1"/>
  <c r="J64" i="11"/>
  <c r="C99" i="16" s="1"/>
  <c r="J63" i="11"/>
  <c r="C98" i="16" s="1"/>
  <c r="J62" i="11"/>
  <c r="C97" i="16" s="1"/>
  <c r="J60" i="11"/>
  <c r="C95" i="16" s="1"/>
  <c r="J58" i="11"/>
  <c r="C93" i="16" s="1"/>
  <c r="J55" i="11"/>
  <c r="C90" i="16" s="1"/>
  <c r="J53" i="11"/>
  <c r="C88" i="16" s="1"/>
  <c r="J51" i="11"/>
  <c r="C86" i="16" s="1"/>
  <c r="J49" i="11"/>
  <c r="C84" i="16" s="1"/>
  <c r="J48" i="11"/>
  <c r="C83" i="16" s="1"/>
  <c r="J47" i="11"/>
  <c r="C82" i="16" s="1"/>
  <c r="J46" i="11"/>
  <c r="C81" i="16" s="1"/>
  <c r="J45" i="11"/>
  <c r="C80" i="16" s="1"/>
  <c r="J44" i="11"/>
  <c r="C79" i="16" s="1"/>
  <c r="J42" i="11"/>
  <c r="C77" i="16" s="1"/>
  <c r="J41" i="11"/>
  <c r="C76" i="16" s="1"/>
  <c r="J40" i="11"/>
  <c r="C75" i="16" s="1"/>
  <c r="J38" i="11"/>
  <c r="C73" i="16" s="1"/>
  <c r="J37" i="11"/>
  <c r="C72" i="16" s="1"/>
  <c r="J35" i="11"/>
  <c r="C70" i="16" s="1"/>
  <c r="J34" i="11"/>
  <c r="C69" i="16" s="1"/>
  <c r="J33" i="11"/>
  <c r="C68" i="16" s="1"/>
  <c r="J32" i="11"/>
  <c r="C67" i="16" s="1"/>
  <c r="J27" i="11"/>
  <c r="C62" i="16" s="1"/>
  <c r="J26" i="11"/>
  <c r="C61" i="16" s="1"/>
  <c r="J24" i="11"/>
  <c r="C59" i="16" s="1"/>
  <c r="J19" i="11"/>
  <c r="C54" i="16" s="1"/>
  <c r="J16" i="11"/>
  <c r="C51" i="16" s="1"/>
  <c r="J14" i="11"/>
  <c r="C49" i="16" s="1"/>
  <c r="J12" i="11"/>
  <c r="C47" i="16" s="1"/>
  <c r="J11" i="11"/>
  <c r="C46" i="16" s="1"/>
  <c r="J9" i="11"/>
  <c r="C44" i="16" s="1"/>
  <c r="J8" i="11"/>
  <c r="C43" i="16" s="1"/>
  <c r="J7" i="11"/>
  <c r="C42" i="16" s="1"/>
  <c r="J6" i="11"/>
  <c r="C41" i="16" s="1"/>
  <c r="J5" i="11"/>
  <c r="C40" i="16" s="1"/>
  <c r="J112" i="11"/>
  <c r="C147" i="16" s="1"/>
  <c r="J111" i="11"/>
  <c r="C146" i="16" s="1"/>
  <c r="J105" i="11"/>
  <c r="C140" i="16" s="1"/>
  <c r="J102" i="11"/>
  <c r="C137" i="16" s="1"/>
  <c r="J97" i="11"/>
  <c r="C132" i="16" s="1"/>
  <c r="J80" i="11"/>
  <c r="C115" i="16" s="1"/>
  <c r="J73" i="11"/>
  <c r="C108" i="16" s="1"/>
  <c r="J68" i="11"/>
  <c r="C103" i="16" s="1"/>
  <c r="J61" i="11"/>
  <c r="C96" i="16" s="1"/>
  <c r="J59" i="11"/>
  <c r="C94" i="16" s="1"/>
  <c r="J57" i="11"/>
  <c r="C92" i="16" s="1"/>
  <c r="J56" i="11"/>
  <c r="C91" i="16" s="1"/>
  <c r="J54" i="11"/>
  <c r="C89" i="16" s="1"/>
  <c r="J52" i="11"/>
  <c r="C87" i="16" s="1"/>
  <c r="J50" i="11"/>
  <c r="C85" i="16" s="1"/>
  <c r="J43" i="11"/>
  <c r="C78" i="16" s="1"/>
  <c r="J39" i="11"/>
  <c r="C74" i="16" s="1"/>
  <c r="J36" i="11"/>
  <c r="C71" i="16" s="1"/>
  <c r="J31" i="11"/>
  <c r="C66" i="16" s="1"/>
  <c r="J30" i="11"/>
  <c r="C65" i="16" s="1"/>
  <c r="J29" i="11"/>
  <c r="C64" i="16" s="1"/>
  <c r="J28" i="11"/>
  <c r="C63" i="16" s="1"/>
  <c r="J25" i="11"/>
  <c r="C60" i="16" s="1"/>
  <c r="J23" i="11"/>
  <c r="C58" i="16" s="1"/>
  <c r="J22" i="11"/>
  <c r="C57" i="16" s="1"/>
  <c r="J21" i="11"/>
  <c r="C56" i="16" s="1"/>
  <c r="J20" i="11"/>
  <c r="C55" i="16" s="1"/>
  <c r="J18" i="11"/>
  <c r="C53" i="16" s="1"/>
  <c r="J17" i="11"/>
  <c r="C52" i="16" s="1"/>
  <c r="J15" i="11"/>
  <c r="C50" i="16" s="1"/>
  <c r="J13" i="11"/>
  <c r="C48" i="16" s="1"/>
  <c r="J10" i="11"/>
  <c r="C45" i="16" s="1"/>
  <c r="J6" i="10"/>
  <c r="J7"/>
  <c r="J8"/>
  <c r="C5" i="16" s="1"/>
  <c r="J9" i="10"/>
  <c r="C6" i="16" s="1"/>
  <c r="J10" i="10"/>
  <c r="J11"/>
  <c r="J12"/>
  <c r="C9" i="16" s="1"/>
  <c r="J13" i="10"/>
  <c r="C10" i="16" s="1"/>
  <c r="J14" i="10"/>
  <c r="J15"/>
  <c r="J16"/>
  <c r="C13" i="16" s="1"/>
  <c r="J17" i="10"/>
  <c r="C14" i="16" s="1"/>
  <c r="J18" i="10"/>
  <c r="J19"/>
  <c r="J20"/>
  <c r="C17" i="16" s="1"/>
  <c r="J21" i="10"/>
  <c r="C18" i="16" s="1"/>
  <c r="J22" i="10"/>
  <c r="J23"/>
  <c r="J24"/>
  <c r="C21" i="16" s="1"/>
  <c r="J25" i="10"/>
  <c r="C22" i="16" s="1"/>
  <c r="J26" i="10"/>
  <c r="C23" i="16" s="1"/>
  <c r="J27" i="10"/>
  <c r="C24" i="16" s="1"/>
  <c r="J28" i="10"/>
  <c r="C25" i="16" s="1"/>
  <c r="J29" i="10"/>
  <c r="C26" i="16" s="1"/>
  <c r="J30" i="10"/>
  <c r="C27" i="16" s="1"/>
  <c r="J31" i="10"/>
  <c r="C28" i="16" s="1"/>
  <c r="J32" i="10"/>
  <c r="C29" i="16" s="1"/>
  <c r="J33" i="10"/>
  <c r="C30" i="16" s="1"/>
  <c r="J34" i="10"/>
  <c r="C31" i="16" s="1"/>
  <c r="J35" i="10"/>
  <c r="C32" i="16" s="1"/>
  <c r="J36" i="10"/>
  <c r="C33" i="16" s="1"/>
  <c r="J37" i="10"/>
  <c r="C34" i="16" s="1"/>
  <c r="J38" i="10"/>
  <c r="C35" i="16" s="1"/>
  <c r="J39" i="10"/>
  <c r="C36" i="16" s="1"/>
  <c r="J40" i="10"/>
  <c r="C37" i="16" s="1"/>
  <c r="J41" i="10"/>
  <c r="C38" i="16" s="1"/>
  <c r="J5" i="10"/>
  <c r="C2" i="16" s="1"/>
  <c r="S65" i="13"/>
  <c r="S64"/>
  <c r="S58"/>
  <c r="S57"/>
  <c r="S52"/>
  <c r="S41"/>
  <c r="S36"/>
  <c r="S31"/>
  <c r="S25"/>
  <c r="S20"/>
  <c r="S15"/>
  <c r="O114" i="11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1"/>
  <c r="O60"/>
  <c r="O59"/>
  <c r="O58"/>
  <c r="O57"/>
  <c r="O56"/>
  <c r="O55"/>
  <c r="O50"/>
  <c r="O49"/>
  <c r="O48"/>
  <c r="O47"/>
  <c r="O46"/>
  <c r="O45"/>
  <c r="O41"/>
  <c r="O40"/>
  <c r="O37"/>
  <c r="O36"/>
  <c r="O35"/>
  <c r="O34"/>
  <c r="O33"/>
  <c r="O32"/>
  <c r="O31"/>
  <c r="O30"/>
  <c r="O29"/>
  <c r="O28"/>
  <c r="O27"/>
  <c r="O25"/>
  <c r="O24"/>
  <c r="O23"/>
  <c r="O22"/>
  <c r="O21"/>
  <c r="O20"/>
  <c r="O19"/>
  <c r="O17"/>
  <c r="O16"/>
  <c r="O15"/>
  <c r="O14"/>
  <c r="O13"/>
  <c r="O12"/>
  <c r="O11"/>
  <c r="O10"/>
  <c r="O9"/>
  <c r="O8"/>
  <c r="O7"/>
  <c r="O6"/>
  <c r="O5"/>
  <c r="O29" i="10"/>
  <c r="Z29" s="1"/>
  <c r="Z41"/>
  <c r="O8"/>
  <c r="O9"/>
  <c r="Z9" s="1"/>
  <c r="O10"/>
  <c r="Z10" s="1"/>
  <c r="O11"/>
  <c r="O12"/>
  <c r="O13"/>
  <c r="O14"/>
  <c r="Z14" s="1"/>
  <c r="O15"/>
  <c r="Z15" s="1"/>
  <c r="O16"/>
  <c r="Z16" s="1"/>
  <c r="O17"/>
  <c r="Z17" s="1"/>
  <c r="O18"/>
  <c r="Z18" s="1"/>
  <c r="O19"/>
  <c r="Z19" s="1"/>
  <c r="O20"/>
  <c r="Z20" s="1"/>
  <c r="O21"/>
  <c r="Z21" s="1"/>
  <c r="O22"/>
  <c r="Z22" s="1"/>
  <c r="O23"/>
  <c r="Z23" s="1"/>
  <c r="O24"/>
  <c r="Z24" s="1"/>
  <c r="O27"/>
  <c r="Z27" s="1"/>
  <c r="O28"/>
  <c r="Z28" s="1"/>
  <c r="O30"/>
  <c r="Z30" s="1"/>
  <c r="O31"/>
  <c r="Z31" s="1"/>
  <c r="O32"/>
  <c r="Z32" s="1"/>
  <c r="O33"/>
  <c r="Z33" s="1"/>
  <c r="O34"/>
  <c r="Z34" s="1"/>
  <c r="O35"/>
  <c r="Z35" s="1"/>
  <c r="O36"/>
  <c r="Z36" s="1"/>
  <c r="O37"/>
  <c r="Z37" s="1"/>
  <c r="O38"/>
  <c r="Z38" s="1"/>
  <c r="O39"/>
  <c r="Z39" s="1"/>
  <c r="O40"/>
  <c r="Z40" s="1"/>
  <c r="O7"/>
  <c r="X32" i="1"/>
  <c r="X9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4"/>
  <c r="J155"/>
  <c r="J156"/>
  <c r="J157"/>
  <c r="J158"/>
  <c r="J159"/>
  <c r="J160"/>
  <c r="J161"/>
  <c r="J162"/>
  <c r="J163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3"/>
  <c r="J224"/>
  <c r="J225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5"/>
  <c r="Q67"/>
  <c r="X33"/>
  <c r="X31"/>
  <c r="X30"/>
  <c r="X29"/>
  <c r="X28"/>
  <c r="X27"/>
  <c r="X26"/>
  <c r="X25"/>
  <c r="R225"/>
  <c r="R224"/>
  <c r="R218"/>
  <c r="R217"/>
  <c r="R212"/>
  <c r="R201"/>
  <c r="R196"/>
  <c r="R191"/>
  <c r="R185"/>
  <c r="R180"/>
  <c r="R175"/>
  <c r="X260"/>
  <c r="G158" i="16" l="1"/>
  <c r="G154"/>
  <c r="G149"/>
  <c r="G145"/>
  <c r="G141"/>
  <c r="G137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I147"/>
  <c r="I143"/>
  <c r="I139"/>
  <c r="I135"/>
  <c r="I131"/>
  <c r="I127"/>
  <c r="I123"/>
  <c r="I119"/>
  <c r="I115"/>
  <c r="I111"/>
  <c r="I107"/>
  <c r="I103"/>
  <c r="I99"/>
  <c r="I95"/>
  <c r="I91"/>
  <c r="I87"/>
  <c r="I83"/>
  <c r="I79"/>
  <c r="I75"/>
  <c r="I71"/>
  <c r="I67"/>
  <c r="I63"/>
  <c r="I59"/>
  <c r="I55"/>
  <c r="I51"/>
  <c r="I47"/>
  <c r="I43"/>
  <c r="I159"/>
  <c r="I155"/>
  <c r="I151"/>
  <c r="K245"/>
  <c r="K241"/>
  <c r="K237"/>
  <c r="K233"/>
  <c r="K229"/>
  <c r="K225"/>
  <c r="K220"/>
  <c r="K216"/>
  <c r="K212"/>
  <c r="K208"/>
  <c r="K204"/>
  <c r="K200"/>
  <c r="K196"/>
  <c r="K192"/>
  <c r="K188"/>
  <c r="K184"/>
  <c r="K180"/>
  <c r="K176"/>
  <c r="K172"/>
  <c r="K168"/>
  <c r="K164"/>
  <c r="G246"/>
  <c r="G242"/>
  <c r="G238"/>
  <c r="G234"/>
  <c r="G230"/>
  <c r="G226"/>
  <c r="G221"/>
  <c r="G217"/>
  <c r="G213"/>
  <c r="G209"/>
  <c r="G205"/>
  <c r="G201"/>
  <c r="G197"/>
  <c r="G193"/>
  <c r="G189"/>
  <c r="G185"/>
  <c r="G181"/>
  <c r="G177"/>
  <c r="G173"/>
  <c r="G169"/>
  <c r="G165"/>
  <c r="K274"/>
  <c r="K270"/>
  <c r="K266"/>
  <c r="K262"/>
  <c r="K258"/>
  <c r="K254"/>
  <c r="K250"/>
  <c r="E159"/>
  <c r="E155"/>
  <c r="E151"/>
  <c r="E146"/>
  <c r="E142"/>
  <c r="E138"/>
  <c r="E134"/>
  <c r="E130"/>
  <c r="E126"/>
  <c r="E122"/>
  <c r="E118"/>
  <c r="E114"/>
  <c r="E110"/>
  <c r="E106"/>
  <c r="E102"/>
  <c r="E98"/>
  <c r="E94"/>
  <c r="E90"/>
  <c r="E86"/>
  <c r="E82"/>
  <c r="E78"/>
  <c r="E74"/>
  <c r="E70"/>
  <c r="E66"/>
  <c r="E62"/>
  <c r="E58"/>
  <c r="E54"/>
  <c r="E50"/>
  <c r="E46"/>
  <c r="E42"/>
  <c r="I246"/>
  <c r="I242"/>
  <c r="I238"/>
  <c r="I234"/>
  <c r="I230"/>
  <c r="I226"/>
  <c r="I221"/>
  <c r="I217"/>
  <c r="I213"/>
  <c r="I209"/>
  <c r="I205"/>
  <c r="I201"/>
  <c r="I197"/>
  <c r="I193"/>
  <c r="I189"/>
  <c r="I185"/>
  <c r="I181"/>
  <c r="I177"/>
  <c r="I173"/>
  <c r="I169"/>
  <c r="I165"/>
  <c r="I274"/>
  <c r="I270"/>
  <c r="I266"/>
  <c r="I262"/>
  <c r="I258"/>
  <c r="G254"/>
  <c r="G250"/>
  <c r="G159"/>
  <c r="G155"/>
  <c r="G151"/>
  <c r="G146"/>
  <c r="G142"/>
  <c r="G138"/>
  <c r="G134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I148"/>
  <c r="I144"/>
  <c r="I140"/>
  <c r="I136"/>
  <c r="I132"/>
  <c r="I128"/>
  <c r="I124"/>
  <c r="I120"/>
  <c r="I116"/>
  <c r="I112"/>
  <c r="I108"/>
  <c r="I104"/>
  <c r="I100"/>
  <c r="I96"/>
  <c r="I92"/>
  <c r="I88"/>
  <c r="I84"/>
  <c r="I80"/>
  <c r="I76"/>
  <c r="I72"/>
  <c r="I68"/>
  <c r="I64"/>
  <c r="I60"/>
  <c r="I56"/>
  <c r="I52"/>
  <c r="I48"/>
  <c r="I44"/>
  <c r="I160"/>
  <c r="I156"/>
  <c r="I152"/>
  <c r="K246"/>
  <c r="K242"/>
  <c r="K238"/>
  <c r="K234"/>
  <c r="K230"/>
  <c r="K226"/>
  <c r="K221"/>
  <c r="K217"/>
  <c r="K213"/>
  <c r="K209"/>
  <c r="K205"/>
  <c r="K201"/>
  <c r="K197"/>
  <c r="K193"/>
  <c r="K189"/>
  <c r="K185"/>
  <c r="K181"/>
  <c r="K177"/>
  <c r="K173"/>
  <c r="K169"/>
  <c r="K165"/>
  <c r="G247"/>
  <c r="G243"/>
  <c r="G239"/>
  <c r="G235"/>
  <c r="G231"/>
  <c r="G227"/>
  <c r="G223"/>
  <c r="G218"/>
  <c r="G214"/>
  <c r="G210"/>
  <c r="G206"/>
  <c r="G202"/>
  <c r="G198"/>
  <c r="G194"/>
  <c r="G190"/>
  <c r="G186"/>
  <c r="G182"/>
  <c r="G178"/>
  <c r="G174"/>
  <c r="G170"/>
  <c r="G166"/>
  <c r="K249"/>
  <c r="K271"/>
  <c r="K267"/>
  <c r="K263"/>
  <c r="K259"/>
  <c r="K255"/>
  <c r="K251"/>
  <c r="K160"/>
  <c r="K156"/>
  <c r="K152"/>
  <c r="K147"/>
  <c r="K143"/>
  <c r="K139"/>
  <c r="K135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51"/>
  <c r="K47"/>
  <c r="K43"/>
  <c r="I247"/>
  <c r="I243"/>
  <c r="I239"/>
  <c r="I235"/>
  <c r="I231"/>
  <c r="I227"/>
  <c r="I223"/>
  <c r="I218"/>
  <c r="I214"/>
  <c r="I210"/>
  <c r="I206"/>
  <c r="I202"/>
  <c r="I198"/>
  <c r="I194"/>
  <c r="I190"/>
  <c r="I186"/>
  <c r="I182"/>
  <c r="I178"/>
  <c r="I174"/>
  <c r="I170"/>
  <c r="I166"/>
  <c r="G249"/>
  <c r="I271"/>
  <c r="I267"/>
  <c r="I263"/>
  <c r="I259"/>
  <c r="I255"/>
  <c r="I251"/>
  <c r="G160"/>
  <c r="G156"/>
  <c r="G152"/>
  <c r="G147"/>
  <c r="G143"/>
  <c r="G139"/>
  <c r="G135"/>
  <c r="G131"/>
  <c r="G127"/>
  <c r="G123"/>
  <c r="G119"/>
  <c r="G115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I149"/>
  <c r="I145"/>
  <c r="I141"/>
  <c r="I137"/>
  <c r="I133"/>
  <c r="I129"/>
  <c r="I125"/>
  <c r="I121"/>
  <c r="I117"/>
  <c r="I113"/>
  <c r="I109"/>
  <c r="I105"/>
  <c r="I101"/>
  <c r="I97"/>
  <c r="I93"/>
  <c r="I89"/>
  <c r="I85"/>
  <c r="I81"/>
  <c r="I77"/>
  <c r="I73"/>
  <c r="I69"/>
  <c r="I65"/>
  <c r="I61"/>
  <c r="I57"/>
  <c r="I53"/>
  <c r="I49"/>
  <c r="I45"/>
  <c r="I41"/>
  <c r="I157"/>
  <c r="I153"/>
  <c r="K247"/>
  <c r="K243"/>
  <c r="K239"/>
  <c r="K235"/>
  <c r="K231"/>
  <c r="K227"/>
  <c r="K223"/>
  <c r="K218"/>
  <c r="K214"/>
  <c r="K210"/>
  <c r="K206"/>
  <c r="K202"/>
  <c r="K198"/>
  <c r="K194"/>
  <c r="K190"/>
  <c r="K186"/>
  <c r="K182"/>
  <c r="K178"/>
  <c r="K174"/>
  <c r="K170"/>
  <c r="K166"/>
  <c r="G162"/>
  <c r="G244"/>
  <c r="G240"/>
  <c r="G236"/>
  <c r="G232"/>
  <c r="G228"/>
  <c r="G224"/>
  <c r="G219"/>
  <c r="G215"/>
  <c r="G211"/>
  <c r="G207"/>
  <c r="G203"/>
  <c r="G199"/>
  <c r="G195"/>
  <c r="G191"/>
  <c r="G187"/>
  <c r="G183"/>
  <c r="G179"/>
  <c r="G175"/>
  <c r="G171"/>
  <c r="G167"/>
  <c r="G163"/>
  <c r="K272"/>
  <c r="K268"/>
  <c r="K264"/>
  <c r="K260"/>
  <c r="K256"/>
  <c r="K252"/>
  <c r="E40"/>
  <c r="E157"/>
  <c r="E153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I162"/>
  <c r="E244"/>
  <c r="E240"/>
  <c r="E236"/>
  <c r="E232"/>
  <c r="E228"/>
  <c r="E224"/>
  <c r="E219"/>
  <c r="E215"/>
  <c r="E211"/>
  <c r="E207"/>
  <c r="E203"/>
  <c r="E199"/>
  <c r="E195"/>
  <c r="E191"/>
  <c r="E187"/>
  <c r="E183"/>
  <c r="E179"/>
  <c r="E175"/>
  <c r="E171"/>
  <c r="E167"/>
  <c r="E163"/>
  <c r="I272"/>
  <c r="I268"/>
  <c r="I264"/>
  <c r="G260"/>
  <c r="G256"/>
  <c r="G252"/>
  <c r="G40"/>
  <c r="G157"/>
  <c r="G153"/>
  <c r="G148"/>
  <c r="G144"/>
  <c r="G140"/>
  <c r="G136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I40"/>
  <c r="I146"/>
  <c r="I142"/>
  <c r="I138"/>
  <c r="I134"/>
  <c r="I130"/>
  <c r="I126"/>
  <c r="I122"/>
  <c r="I118"/>
  <c r="I114"/>
  <c r="I110"/>
  <c r="I106"/>
  <c r="I102"/>
  <c r="I98"/>
  <c r="I94"/>
  <c r="I90"/>
  <c r="I86"/>
  <c r="I82"/>
  <c r="I78"/>
  <c r="I74"/>
  <c r="I70"/>
  <c r="I66"/>
  <c r="I62"/>
  <c r="I58"/>
  <c r="I54"/>
  <c r="I50"/>
  <c r="I46"/>
  <c r="I42"/>
  <c r="I158"/>
  <c r="I154"/>
  <c r="K162"/>
  <c r="K244"/>
  <c r="K240"/>
  <c r="K236"/>
  <c r="K232"/>
  <c r="K228"/>
  <c r="K224"/>
  <c r="K219"/>
  <c r="K215"/>
  <c r="K211"/>
  <c r="K207"/>
  <c r="K203"/>
  <c r="K199"/>
  <c r="K195"/>
  <c r="K191"/>
  <c r="K187"/>
  <c r="K183"/>
  <c r="K179"/>
  <c r="K175"/>
  <c r="K171"/>
  <c r="K167"/>
  <c r="K163"/>
  <c r="G245"/>
  <c r="G241"/>
  <c r="G237"/>
  <c r="G233"/>
  <c r="G229"/>
  <c r="G225"/>
  <c r="G220"/>
  <c r="G216"/>
  <c r="G212"/>
  <c r="G208"/>
  <c r="G204"/>
  <c r="G200"/>
  <c r="G196"/>
  <c r="G192"/>
  <c r="G188"/>
  <c r="G184"/>
  <c r="G180"/>
  <c r="G176"/>
  <c r="G172"/>
  <c r="G168"/>
  <c r="G164"/>
  <c r="K273"/>
  <c r="K269"/>
  <c r="K265"/>
  <c r="K261"/>
  <c r="K257"/>
  <c r="K253"/>
  <c r="E158"/>
  <c r="E154"/>
  <c r="E149"/>
  <c r="E145"/>
  <c r="E141"/>
  <c r="E137"/>
  <c r="E133"/>
  <c r="E129"/>
  <c r="E125"/>
  <c r="E121"/>
  <c r="E117"/>
  <c r="E113"/>
  <c r="E109"/>
  <c r="E105"/>
  <c r="E101"/>
  <c r="E97"/>
  <c r="E93"/>
  <c r="E89"/>
  <c r="E85"/>
  <c r="E81"/>
  <c r="E77"/>
  <c r="E73"/>
  <c r="E69"/>
  <c r="E65"/>
  <c r="E61"/>
  <c r="E57"/>
  <c r="E53"/>
  <c r="E49"/>
  <c r="E45"/>
  <c r="E41"/>
  <c r="E245"/>
  <c r="E241"/>
  <c r="E237"/>
  <c r="E233"/>
  <c r="E229"/>
  <c r="E225"/>
  <c r="E220"/>
  <c r="E216"/>
  <c r="E212"/>
  <c r="E208"/>
  <c r="E204"/>
  <c r="E200"/>
  <c r="E196"/>
  <c r="E192"/>
  <c r="E188"/>
  <c r="E184"/>
  <c r="E180"/>
  <c r="E176"/>
  <c r="E172"/>
  <c r="E168"/>
  <c r="E164"/>
  <c r="G273"/>
  <c r="G269"/>
  <c r="G265"/>
  <c r="G261"/>
  <c r="G257"/>
  <c r="G253"/>
  <c r="E271"/>
  <c r="E267"/>
  <c r="E263"/>
  <c r="E259"/>
  <c r="E255"/>
  <c r="E251"/>
  <c r="E246"/>
  <c r="E242"/>
  <c r="E238"/>
  <c r="E234"/>
  <c r="E230"/>
  <c r="E226"/>
  <c r="E221"/>
  <c r="E217"/>
  <c r="E213"/>
  <c r="E209"/>
  <c r="E205"/>
  <c r="E201"/>
  <c r="E197"/>
  <c r="E193"/>
  <c r="E189"/>
  <c r="E185"/>
  <c r="E181"/>
  <c r="E177"/>
  <c r="E173"/>
  <c r="E169"/>
  <c r="E165"/>
  <c r="E160"/>
  <c r="E156"/>
  <c r="E152"/>
  <c r="E147"/>
  <c r="E143"/>
  <c r="E139"/>
  <c r="E135"/>
  <c r="E131"/>
  <c r="E127"/>
  <c r="E123"/>
  <c r="E119"/>
  <c r="E115"/>
  <c r="E111"/>
  <c r="E107"/>
  <c r="E103"/>
  <c r="E99"/>
  <c r="E95"/>
  <c r="E91"/>
  <c r="E87"/>
  <c r="E83"/>
  <c r="E79"/>
  <c r="E75"/>
  <c r="E71"/>
  <c r="E67"/>
  <c r="E63"/>
  <c r="E59"/>
  <c r="E55"/>
  <c r="E51"/>
  <c r="E47"/>
  <c r="E43"/>
  <c r="G274"/>
  <c r="G270"/>
  <c r="G266"/>
  <c r="G262"/>
  <c r="G258"/>
  <c r="I273"/>
  <c r="I269"/>
  <c r="I265"/>
  <c r="I261"/>
  <c r="I257"/>
  <c r="I253"/>
  <c r="I249"/>
  <c r="I244"/>
  <c r="I240"/>
  <c r="I236"/>
  <c r="I232"/>
  <c r="I228"/>
  <c r="I224"/>
  <c r="I219"/>
  <c r="I215"/>
  <c r="I211"/>
  <c r="I207"/>
  <c r="I203"/>
  <c r="I199"/>
  <c r="I195"/>
  <c r="I191"/>
  <c r="I187"/>
  <c r="I183"/>
  <c r="I179"/>
  <c r="I175"/>
  <c r="I171"/>
  <c r="I167"/>
  <c r="I163"/>
  <c r="K157"/>
  <c r="K153"/>
  <c r="K148"/>
  <c r="K144"/>
  <c r="K140"/>
  <c r="K136"/>
  <c r="K132"/>
  <c r="K128"/>
  <c r="K124"/>
  <c r="K120"/>
  <c r="K116"/>
  <c r="K112"/>
  <c r="K108"/>
  <c r="K104"/>
  <c r="K100"/>
  <c r="K96"/>
  <c r="K92"/>
  <c r="K88"/>
  <c r="K84"/>
  <c r="K80"/>
  <c r="K76"/>
  <c r="K72"/>
  <c r="K68"/>
  <c r="K64"/>
  <c r="K60"/>
  <c r="K56"/>
  <c r="K52"/>
  <c r="K48"/>
  <c r="K44"/>
  <c r="K40"/>
  <c r="E272"/>
  <c r="E268"/>
  <c r="E264"/>
  <c r="E260"/>
  <c r="E256"/>
  <c r="E252"/>
  <c r="E247"/>
  <c r="E243"/>
  <c r="E239"/>
  <c r="E235"/>
  <c r="E231"/>
  <c r="E227"/>
  <c r="E223"/>
  <c r="E218"/>
  <c r="E214"/>
  <c r="E210"/>
  <c r="E206"/>
  <c r="E202"/>
  <c r="E198"/>
  <c r="E194"/>
  <c r="E190"/>
  <c r="E186"/>
  <c r="E182"/>
  <c r="E178"/>
  <c r="E174"/>
  <c r="E170"/>
  <c r="E166"/>
  <c r="E162"/>
  <c r="G271"/>
  <c r="G267"/>
  <c r="G263"/>
  <c r="G259"/>
  <c r="G255"/>
  <c r="G251"/>
  <c r="I254"/>
  <c r="I250"/>
  <c r="I245"/>
  <c r="I241"/>
  <c r="I237"/>
  <c r="I233"/>
  <c r="I229"/>
  <c r="I225"/>
  <c r="I220"/>
  <c r="I216"/>
  <c r="I212"/>
  <c r="I208"/>
  <c r="I204"/>
  <c r="I200"/>
  <c r="I196"/>
  <c r="I192"/>
  <c r="I188"/>
  <c r="I184"/>
  <c r="I180"/>
  <c r="I176"/>
  <c r="I172"/>
  <c r="I168"/>
  <c r="I164"/>
  <c r="K158"/>
  <c r="K154"/>
  <c r="K149"/>
  <c r="K145"/>
  <c r="K141"/>
  <c r="K137"/>
  <c r="K133"/>
  <c r="K129"/>
  <c r="K125"/>
  <c r="K121"/>
  <c r="K117"/>
  <c r="K113"/>
  <c r="K109"/>
  <c r="K105"/>
  <c r="K101"/>
  <c r="K97"/>
  <c r="K93"/>
  <c r="K89"/>
  <c r="K85"/>
  <c r="K81"/>
  <c r="K77"/>
  <c r="K73"/>
  <c r="K69"/>
  <c r="K65"/>
  <c r="K61"/>
  <c r="K57"/>
  <c r="K53"/>
  <c r="K49"/>
  <c r="K45"/>
  <c r="K41"/>
  <c r="E273"/>
  <c r="E269"/>
  <c r="E265"/>
  <c r="E261"/>
  <c r="E257"/>
  <c r="E253"/>
  <c r="E249"/>
  <c r="G272"/>
  <c r="G268"/>
  <c r="G264"/>
  <c r="K159"/>
  <c r="K155"/>
  <c r="K151"/>
  <c r="K146"/>
  <c r="K142"/>
  <c r="K138"/>
  <c r="K134"/>
  <c r="K130"/>
  <c r="K126"/>
  <c r="K122"/>
  <c r="K118"/>
  <c r="K114"/>
  <c r="K110"/>
  <c r="K106"/>
  <c r="K102"/>
  <c r="K98"/>
  <c r="K94"/>
  <c r="K90"/>
  <c r="K86"/>
  <c r="K82"/>
  <c r="K78"/>
  <c r="K74"/>
  <c r="K70"/>
  <c r="K66"/>
  <c r="K62"/>
  <c r="K58"/>
  <c r="K54"/>
  <c r="K50"/>
  <c r="K46"/>
  <c r="K42"/>
  <c r="K37"/>
  <c r="K33"/>
  <c r="K29"/>
  <c r="K25"/>
  <c r="K21"/>
  <c r="K17"/>
  <c r="K13"/>
  <c r="K9"/>
  <c r="K5"/>
  <c r="G38"/>
  <c r="G34"/>
  <c r="G30"/>
  <c r="G26"/>
  <c r="G22"/>
  <c r="G18"/>
  <c r="G14"/>
  <c r="G10"/>
  <c r="G6"/>
  <c r="E2"/>
  <c r="E35"/>
  <c r="E31"/>
  <c r="E27"/>
  <c r="E23"/>
  <c r="E19"/>
  <c r="E15"/>
  <c r="E11"/>
  <c r="E7"/>
  <c r="E3"/>
  <c r="I36"/>
  <c r="I32"/>
  <c r="I28"/>
  <c r="I24"/>
  <c r="I20"/>
  <c r="I16"/>
  <c r="I12"/>
  <c r="I8"/>
  <c r="I4"/>
  <c r="K38"/>
  <c r="K34"/>
  <c r="K30"/>
  <c r="K26"/>
  <c r="K22"/>
  <c r="K18"/>
  <c r="K14"/>
  <c r="K10"/>
  <c r="K6"/>
  <c r="G2"/>
  <c r="G35"/>
  <c r="G31"/>
  <c r="G27"/>
  <c r="G23"/>
  <c r="G19"/>
  <c r="G15"/>
  <c r="G11"/>
  <c r="G7"/>
  <c r="G3"/>
  <c r="E36"/>
  <c r="E32"/>
  <c r="E28"/>
  <c r="E24"/>
  <c r="E20"/>
  <c r="E16"/>
  <c r="E12"/>
  <c r="E8"/>
  <c r="E4"/>
  <c r="I37"/>
  <c r="I33"/>
  <c r="I29"/>
  <c r="I25"/>
  <c r="I21"/>
  <c r="I17"/>
  <c r="I13"/>
  <c r="I9"/>
  <c r="I5"/>
  <c r="K2"/>
  <c r="K35"/>
  <c r="K31"/>
  <c r="K27"/>
  <c r="K23"/>
  <c r="K19"/>
  <c r="K15"/>
  <c r="K11"/>
  <c r="K7"/>
  <c r="K3"/>
  <c r="G36"/>
  <c r="G32"/>
  <c r="G28"/>
  <c r="G24"/>
  <c r="G20"/>
  <c r="G16"/>
  <c r="G12"/>
  <c r="G8"/>
  <c r="G4"/>
  <c r="E37"/>
  <c r="E33"/>
  <c r="E29"/>
  <c r="E25"/>
  <c r="E21"/>
  <c r="E17"/>
  <c r="E13"/>
  <c r="E9"/>
  <c r="E5"/>
  <c r="I38"/>
  <c r="I34"/>
  <c r="I30"/>
  <c r="I26"/>
  <c r="I22"/>
  <c r="I18"/>
  <c r="I14"/>
  <c r="I10"/>
  <c r="I6"/>
  <c r="K36"/>
  <c r="K32"/>
  <c r="K28"/>
  <c r="K24"/>
  <c r="K20"/>
  <c r="K16"/>
  <c r="K12"/>
  <c r="K8"/>
  <c r="K4"/>
  <c r="G37"/>
  <c r="G33"/>
  <c r="G29"/>
  <c r="G25"/>
  <c r="G21"/>
  <c r="G17"/>
  <c r="G13"/>
  <c r="G9"/>
  <c r="G5"/>
  <c r="E38"/>
  <c r="E34"/>
  <c r="E30"/>
  <c r="E26"/>
  <c r="E22"/>
  <c r="E18"/>
  <c r="E14"/>
  <c r="E10"/>
  <c r="E6"/>
  <c r="I2"/>
  <c r="I35"/>
  <c r="I31"/>
  <c r="I27"/>
  <c r="I23"/>
  <c r="I19"/>
  <c r="I15"/>
  <c r="I11"/>
  <c r="I7"/>
  <c r="I3"/>
  <c r="E278" l="1"/>
  <c r="F278"/>
  <c r="D278"/>
  <c r="C278"/>
</calcChain>
</file>

<file path=xl/sharedStrings.xml><?xml version="1.0" encoding="utf-8"?>
<sst xmlns="http://schemas.openxmlformats.org/spreadsheetml/2006/main" count="4592" uniqueCount="1007">
  <si>
    <t>W065-0436</t>
  </si>
  <si>
    <t>W010-0550</t>
  </si>
  <si>
    <t>W065-0402</t>
  </si>
  <si>
    <t>W010-0542</t>
  </si>
  <si>
    <t>714401105423</t>
  </si>
  <si>
    <t xml:space="preserve"> Vigilante 2.3 27.5" TCS Tough HG Tire</t>
  </si>
  <si>
    <t>W010-0541</t>
  </si>
  <si>
    <t>714401105416</t>
  </si>
  <si>
    <t xml:space="preserve"> Vigilante 2.3 27.5" TCS Tough FR Tire</t>
  </si>
  <si>
    <t>W010-0540</t>
  </si>
  <si>
    <t>714401105430</t>
  </si>
  <si>
    <t>W010-0546</t>
  </si>
  <si>
    <t>714401105461</t>
  </si>
  <si>
    <t>W010-0545</t>
  </si>
  <si>
    <t>W065-0422</t>
  </si>
  <si>
    <t xml:space="preserve"> Rocket Race 150 Black Saddle</t>
  </si>
  <si>
    <t>W065-0423</t>
  </si>
  <si>
    <t xml:space="preserve"> Rocket Comp 150 Black Saddle</t>
  </si>
  <si>
    <t>W065-0392</t>
  </si>
  <si>
    <t>High Tail Carbon Black Saddle</t>
  </si>
  <si>
    <t>W065-0393</t>
  </si>
  <si>
    <t>W065-0394</t>
  </si>
  <si>
    <t>W065-0407</t>
  </si>
  <si>
    <t xml:space="preserve"> Volt Team 150 Black Saddle</t>
  </si>
  <si>
    <t>W065-0408</t>
  </si>
  <si>
    <t xml:space="preserve"> Volt Pro 150 Black Saddle</t>
  </si>
  <si>
    <t>W065-0409</t>
  </si>
  <si>
    <t xml:space="preserve"> Volt Race 150 Black Saddle</t>
  </si>
  <si>
    <t>W065-0410</t>
  </si>
  <si>
    <t xml:space="preserve">WTB Saddles </t>
  </si>
  <si>
    <t xml:space="preserve">WTB Tires </t>
  </si>
  <si>
    <t>Freedom Tires</t>
  </si>
  <si>
    <t xml:space="preserve"> Rocket Team 130 Black Saddle</t>
  </si>
  <si>
    <t xml:space="preserve"> Comfort Comp Black Saddle</t>
  </si>
  <si>
    <t>W065-0435</t>
  </si>
  <si>
    <t>714401105508</t>
  </si>
  <si>
    <t>W065-0434</t>
  </si>
  <si>
    <t>Minimum Dollar Value to avoid $200 Handling Charge for FOB Air or Ocean Freight Shipments</t>
  </si>
  <si>
    <t>Shipping Term</t>
  </si>
  <si>
    <t>Average Lead Time to FOB from PO date</t>
  </si>
  <si>
    <t>W010-0549</t>
  </si>
  <si>
    <t>714401105492</t>
  </si>
  <si>
    <t>714401105454</t>
  </si>
  <si>
    <t xml:space="preserve"> Vigilante 2.3 29" TCS Tough FR Tire</t>
  </si>
  <si>
    <t>W010-0544</t>
  </si>
  <si>
    <t>714401105447</t>
  </si>
  <si>
    <t xml:space="preserve"> Vigilante 2.3 29" TCS Light FR Tire</t>
  </si>
  <si>
    <t>W010-0543</t>
  </si>
  <si>
    <t xml:space="preserve">Presta 26 x 1.5/2.2" tube  </t>
  </si>
  <si>
    <t xml:space="preserve">Presta 26 x 2.3/2.5" tube </t>
  </si>
  <si>
    <t>W065-0424</t>
  </si>
  <si>
    <t xml:space="preserve"> Pure Team Black Saddle</t>
  </si>
  <si>
    <t>W065-0425</t>
  </si>
  <si>
    <t xml:space="preserve"> Pure Pro Black Saddle</t>
  </si>
  <si>
    <t>W065-0426</t>
  </si>
  <si>
    <t>Case Pack</t>
  </si>
  <si>
    <t>W015-0044</t>
  </si>
  <si>
    <t xml:space="preserve"> Pure Race Black Saddle</t>
  </si>
  <si>
    <t>W065-0427</t>
  </si>
  <si>
    <t xml:space="preserve"> Pure Comp Black Saddle</t>
  </si>
  <si>
    <t>W065-0428</t>
  </si>
  <si>
    <t>W065-0430</t>
  </si>
  <si>
    <t>Freedom Saddles</t>
  </si>
  <si>
    <t xml:space="preserve">WTB Grips </t>
  </si>
  <si>
    <t>Freedom Grips</t>
  </si>
  <si>
    <t>WTB Rims</t>
  </si>
  <si>
    <t>Kunshan Giant Light Metal</t>
  </si>
  <si>
    <t>Freedom Rims</t>
  </si>
  <si>
    <t>FOB Ningbo China Price</t>
  </si>
  <si>
    <t>W010-0518</t>
  </si>
  <si>
    <t>714401105188</t>
  </si>
  <si>
    <t>714401105409</t>
  </si>
  <si>
    <t xml:space="preserve"> Vigilante 2.3 27.5" TCS Light FR Tire</t>
  </si>
  <si>
    <t xml:space="preserve"> Rocket Pro 150 Black Saddle</t>
  </si>
  <si>
    <t>Carbon</t>
  </si>
  <si>
    <t>W065-0403</t>
  </si>
  <si>
    <t>W065-0404</t>
  </si>
  <si>
    <t>W065-0406</t>
  </si>
  <si>
    <t>W065-0411</t>
  </si>
  <si>
    <t xml:space="preserve"> Rocket Carbon 130 Black Saddle</t>
  </si>
  <si>
    <t>W065-0412</t>
  </si>
  <si>
    <t>n/a</t>
  </si>
  <si>
    <t>Pro</t>
  </si>
  <si>
    <t>714401750340</t>
  </si>
  <si>
    <t>medium</t>
  </si>
  <si>
    <t>W075-0018</t>
  </si>
  <si>
    <t>W010-0491</t>
  </si>
  <si>
    <t>714401150546</t>
  </si>
  <si>
    <t>W015-0054</t>
  </si>
  <si>
    <t xml:space="preserve"> Trail Boss 2.25 27.5" TCS Tough HG Tire</t>
  </si>
  <si>
    <t>TCS Tough HG</t>
  </si>
  <si>
    <t>W010-0553</t>
  </si>
  <si>
    <t>Type</t>
  </si>
  <si>
    <t>Min per SKU</t>
  </si>
  <si>
    <t>W065-0413</t>
  </si>
  <si>
    <t>W065-0415</t>
  </si>
  <si>
    <t xml:space="preserve"> Rocket Comp 130 Black Saddle</t>
  </si>
  <si>
    <t>W065-0416</t>
  </si>
  <si>
    <t xml:space="preserve"> Rocket Team 142 Black Saddle</t>
  </si>
  <si>
    <t>W065-0417</t>
  </si>
  <si>
    <t xml:space="preserve"> Rocket Pro 142 Black Saddle</t>
  </si>
  <si>
    <t>W065-0418</t>
  </si>
  <si>
    <t xml:space="preserve"> Rocket Race 142 Black Saddle</t>
  </si>
  <si>
    <t>W065-0419</t>
  </si>
  <si>
    <t xml:space="preserve"> Rocket Comp 142 Black Saddle</t>
  </si>
  <si>
    <t>W010-0538</t>
  </si>
  <si>
    <t>714401105386</t>
  </si>
  <si>
    <t xml:space="preserve"> Vigilante 2.3 26" TCS Tough FR Tire</t>
  </si>
  <si>
    <t>W010-0537</t>
  </si>
  <si>
    <t>W065-0397</t>
  </si>
  <si>
    <t>W065-0398</t>
  </si>
  <si>
    <t>714401105379</t>
  </si>
  <si>
    <t>W065-0420</t>
  </si>
  <si>
    <t xml:space="preserve"> Rocket Team 150 Black Saddle</t>
  </si>
  <si>
    <t>W065-0433</t>
  </si>
  <si>
    <t>W065-0400</t>
  </si>
  <si>
    <t>W065-0401</t>
  </si>
  <si>
    <t>Warden 2.3 26" TCS Tough HG Tire</t>
  </si>
  <si>
    <t>W010-0547</t>
  </si>
  <si>
    <t>714401105478</t>
  </si>
  <si>
    <t>Warden 2.3 27.5" TCS Tough HG Tire</t>
  </si>
  <si>
    <t>W010-0564</t>
  </si>
  <si>
    <t>714401105645</t>
  </si>
  <si>
    <t>W010-0535</t>
  </si>
  <si>
    <t>714401105355</t>
  </si>
  <si>
    <t xml:space="preserve">Presta 29 x 1.9/2.3" tube  </t>
  </si>
  <si>
    <t>W020-0448</t>
  </si>
  <si>
    <t>W020-0430</t>
  </si>
  <si>
    <t>714401204300</t>
  </si>
  <si>
    <t>714401103573</t>
  </si>
  <si>
    <t>W010-0432</t>
  </si>
  <si>
    <t>W010-0101</t>
  </si>
  <si>
    <t>TUBES</t>
  </si>
  <si>
    <t>x1</t>
  </si>
  <si>
    <t>UPC No.</t>
  </si>
  <si>
    <t>x8</t>
  </si>
  <si>
    <t>W065-0429</t>
  </si>
  <si>
    <t>Comp</t>
  </si>
  <si>
    <t>W065-0431</t>
  </si>
  <si>
    <t>W065-0432</t>
  </si>
  <si>
    <t xml:space="preserve">Presta 700 x 18/25c tube </t>
  </si>
  <si>
    <t>Presta 700 x 18/25c tube, 48mm valve</t>
  </si>
  <si>
    <t xml:space="preserve">Presta 700 x 28/38c tube </t>
  </si>
  <si>
    <t>Presta 700 x 28/38c tube, 48mm valve</t>
  </si>
  <si>
    <t xml:space="preserve">Presta 700 x 38/45c tube </t>
  </si>
  <si>
    <t>W010-0551</t>
  </si>
  <si>
    <t>714401105515</t>
  </si>
  <si>
    <t xml:space="preserve"> Nine Line 2.25 29" TCS Light FR Tire</t>
  </si>
  <si>
    <t>TCS Light FR</t>
  </si>
  <si>
    <t>W015-0046</t>
  </si>
  <si>
    <t xml:space="preserve"> Trail Boss 2.25 29" TCS Tough FR Tire</t>
  </si>
  <si>
    <t>W010-0539</t>
  </si>
  <si>
    <t>714401105393</t>
  </si>
  <si>
    <t>WTB TCS Sealant</t>
  </si>
  <si>
    <t>Zeroflats</t>
  </si>
  <si>
    <t>Ex-Works Girona, Spain</t>
  </si>
  <si>
    <t xml:space="preserve">WTB TCS Valves </t>
  </si>
  <si>
    <t>WTB Taiwan</t>
  </si>
  <si>
    <t>Vendor</t>
  </si>
  <si>
    <t>Minimum Shipment Quantity</t>
  </si>
  <si>
    <t>W010-0522</t>
  </si>
  <si>
    <t>W065-0395</t>
  </si>
  <si>
    <t>W010-0528</t>
  </si>
  <si>
    <t>714401105287</t>
  </si>
  <si>
    <t xml:space="preserve"> Nano 2.1 29" TCS Light FR Tire</t>
  </si>
  <si>
    <t xml:space="preserve"> Speed She Comp Grey Saddle</t>
  </si>
  <si>
    <t>W065-0405</t>
  </si>
  <si>
    <t xml:space="preserve"> Volt Comp 150 Black Saddle</t>
  </si>
  <si>
    <t>W075-0034</t>
  </si>
  <si>
    <t>New or Updated</t>
  </si>
  <si>
    <t xml:space="preserve"> TechTrail Clamp-On Grip, Black/Black</t>
  </si>
  <si>
    <t>W095-0020</t>
  </si>
  <si>
    <t>714401950207</t>
  </si>
  <si>
    <t>W095-0021</t>
  </si>
  <si>
    <t>714401950054</t>
  </si>
  <si>
    <t>W085-0024</t>
  </si>
  <si>
    <t>714401850248</t>
  </si>
  <si>
    <t>Sport</t>
  </si>
  <si>
    <t>N/A</t>
  </si>
  <si>
    <t xml:space="preserve"> Rocket Pro 130 Black Saddle</t>
  </si>
  <si>
    <t>W065-0414</t>
  </si>
  <si>
    <t xml:space="preserve"> Rocket Race 130 Black Saddle</t>
  </si>
  <si>
    <t>W010-0563</t>
  </si>
  <si>
    <t>714401105638</t>
  </si>
  <si>
    <t xml:space="preserve"> Weirwolf 2.3 29" TCS Light FR Tire</t>
  </si>
  <si>
    <t xml:space="preserve"> Vigilante 2.3 26" TCS Light FR Tire</t>
  </si>
  <si>
    <t>W010-0536</t>
  </si>
  <si>
    <t>W065-0421</t>
  </si>
  <si>
    <t xml:space="preserve"> Wolverine 2.2 29" TCS Light FR Tire</t>
  </si>
  <si>
    <t>W010-0532</t>
  </si>
  <si>
    <t>714401105324</t>
  </si>
  <si>
    <t>W065-0396</t>
  </si>
  <si>
    <t>W065-0399</t>
  </si>
  <si>
    <t xml:space="preserve"> Trail Boss 2.25 27.5" TCS Tough FR Tire</t>
  </si>
  <si>
    <t>W010-0552</t>
  </si>
  <si>
    <t>714401105522</t>
  </si>
  <si>
    <t>714401103733</t>
  </si>
  <si>
    <t>W075-0013</t>
  </si>
  <si>
    <t>W075-0031</t>
  </si>
  <si>
    <t>714401750241</t>
  </si>
  <si>
    <t>x30</t>
  </si>
  <si>
    <t>W010-0418</t>
  </si>
  <si>
    <t>714401750319</t>
  </si>
  <si>
    <t>714401103580</t>
  </si>
  <si>
    <t>19-622</t>
  </si>
  <si>
    <t>23-622</t>
  </si>
  <si>
    <t xml:space="preserve"> Speed She Comp Black Saddle</t>
  </si>
  <si>
    <t xml:space="preserve"> DC TrailGrip Black with Grey base</t>
  </si>
  <si>
    <t>Product Name</t>
  </si>
  <si>
    <t>W095-0003</t>
  </si>
  <si>
    <t>714401950030</t>
  </si>
  <si>
    <t>W095-0004</t>
  </si>
  <si>
    <t>714401950047</t>
  </si>
  <si>
    <t>W095-0005</t>
  </si>
  <si>
    <t xml:space="preserve"> All Terrain 700 x 32c Comp Tire</t>
  </si>
  <si>
    <t xml:space="preserve"> Silverado Pro Black Saddle</t>
  </si>
  <si>
    <t>714401750180</t>
  </si>
  <si>
    <t xml:space="preserve">RIMS                          </t>
  </si>
  <si>
    <t>714401105225</t>
  </si>
  <si>
    <t xml:space="preserve"> Trail Boss 2.25 29" Comp Tire</t>
  </si>
  <si>
    <t>W015-0057</t>
  </si>
  <si>
    <t>W015-0047</t>
  </si>
  <si>
    <t>W010-0519</t>
  </si>
  <si>
    <t>714401105195</t>
  </si>
  <si>
    <t xml:space="preserve"> Trail Boss 2.25 29" TCS Light FR Tire</t>
  </si>
  <si>
    <t>W010-0524</t>
  </si>
  <si>
    <t>W010-0523</t>
  </si>
  <si>
    <t>W010-0358</t>
  </si>
  <si>
    <t xml:space="preserve"> Technical Trail Grip</t>
  </si>
  <si>
    <t>W020-0431</t>
  </si>
  <si>
    <t>714401204317</t>
  </si>
  <si>
    <t>W075-0024</t>
  </si>
  <si>
    <t>W015-0041</t>
  </si>
  <si>
    <t>714401103979</t>
  </si>
  <si>
    <t>W010-0403</t>
  </si>
  <si>
    <t xml:space="preserve">ACCESSORIES                        </t>
  </si>
  <si>
    <t xml:space="preserve"> WTB Rim Strip, 29" x 11mm Wide, Grey, 2 pieces</t>
  </si>
  <si>
    <t>ChrisCross i19 700c TCS Rim, 32H Black</t>
  </si>
  <si>
    <t>714401010871</t>
  </si>
  <si>
    <t>714401950214</t>
  </si>
  <si>
    <t>W095-0022</t>
  </si>
  <si>
    <t>W095-0006</t>
  </si>
  <si>
    <t>714401950061</t>
  </si>
  <si>
    <t>W095-0007</t>
  </si>
  <si>
    <t>714401950078</t>
  </si>
  <si>
    <t>W095-0008</t>
  </si>
  <si>
    <t>714401950085</t>
  </si>
  <si>
    <t>W095-0009</t>
  </si>
  <si>
    <t>714401950092</t>
  </si>
  <si>
    <t>W095-0010</t>
  </si>
  <si>
    <t>714401950108</t>
  </si>
  <si>
    <t>W095-0011</t>
  </si>
  <si>
    <t>714401950115</t>
  </si>
  <si>
    <t>W095-0012</t>
  </si>
  <si>
    <t>714401950122</t>
  </si>
  <si>
    <t>714401950191</t>
  </si>
  <si>
    <t>x10</t>
  </si>
  <si>
    <t xml:space="preserve"> </t>
  </si>
  <si>
    <t>TCS</t>
  </si>
  <si>
    <t>W010-0554</t>
  </si>
  <si>
    <t>714401105546</t>
  </si>
  <si>
    <t>714401105362</t>
  </si>
  <si>
    <t>714401105539</t>
  </si>
  <si>
    <t xml:space="preserve"> Weirwolf Grip Black with Red base</t>
  </si>
  <si>
    <t>W010-0440</t>
  </si>
  <si>
    <t>W010-0357</t>
  </si>
  <si>
    <t>W010-0447</t>
  </si>
  <si>
    <t>W010-0359</t>
  </si>
  <si>
    <t>W095-0019</t>
  </si>
  <si>
    <t>W015-0048</t>
  </si>
  <si>
    <t>RIMS</t>
  </si>
  <si>
    <t>W075-0007</t>
  </si>
  <si>
    <t>714401272002</t>
  </si>
  <si>
    <t>W095-0001</t>
  </si>
  <si>
    <t>714401950016</t>
  </si>
  <si>
    <t>W095-0002</t>
  </si>
  <si>
    <t>714401950023</t>
  </si>
  <si>
    <t xml:space="preserve"> Original Trail Grip</t>
  </si>
  <si>
    <t>714401202559</t>
  </si>
  <si>
    <t>XC 29er</t>
  </si>
  <si>
    <t xml:space="preserve"> WTB Logo Sticker 2"</t>
  </si>
  <si>
    <t>714401950221</t>
  </si>
  <si>
    <t>714401104419</t>
  </si>
  <si>
    <t>W010-0441</t>
  </si>
  <si>
    <t>W010-0362</t>
  </si>
  <si>
    <t>714401103627</t>
  </si>
  <si>
    <t xml:space="preserve"> Speed She ProGel Black Saddle</t>
  </si>
  <si>
    <t>Soft</t>
  </si>
  <si>
    <t>W020-0255</t>
  </si>
  <si>
    <t>Level</t>
  </si>
  <si>
    <t>W015-0059</t>
  </si>
  <si>
    <t>W015-0043</t>
  </si>
  <si>
    <t xml:space="preserve"> Breakout 2.5 27.5" TCS Tough HG Tire</t>
  </si>
  <si>
    <t>W010-0570</t>
  </si>
  <si>
    <t>714401202542</t>
  </si>
  <si>
    <t>TCS Tough FR</t>
  </si>
  <si>
    <t>W010-0525</t>
  </si>
  <si>
    <t>714401105256</t>
  </si>
  <si>
    <t xml:space="preserve"> Bee Line 2.2 27.5" TCS Light FR Tire</t>
  </si>
  <si>
    <t>714401353206</t>
  </si>
  <si>
    <t>W010-0102</t>
  </si>
  <si>
    <t>714401353305</t>
  </si>
  <si>
    <t xml:space="preserve"> All Terrain 700 x 37c Comp Tire</t>
  </si>
  <si>
    <t>GRIPS</t>
  </si>
  <si>
    <t>Elite/Deluxe/Sport</t>
  </si>
  <si>
    <t xml:space="preserve"> Silverado Team Black Saddle</t>
  </si>
  <si>
    <t>Race</t>
  </si>
  <si>
    <t xml:space="preserve"> Bronson 2.2 29" Race Tire</t>
  </si>
  <si>
    <t>714401750197</t>
  </si>
  <si>
    <t xml:space="preserve"> Weirwolf Grip Black with Grey base</t>
  </si>
  <si>
    <t>W075-0019</t>
  </si>
  <si>
    <t>W020-0446</t>
  </si>
  <si>
    <t xml:space="preserve"> WTB Rim Strip, 26" x 11mm Wide, Grey, 2 pieces</t>
  </si>
  <si>
    <t>23-559</t>
  </si>
  <si>
    <t>W085-0025</t>
  </si>
  <si>
    <t>714401850255</t>
  </si>
  <si>
    <t>W020-0254</t>
  </si>
  <si>
    <t>Medium</t>
  </si>
  <si>
    <t>714401103597</t>
  </si>
  <si>
    <t xml:space="preserve">Race </t>
  </si>
  <si>
    <t>W010-0373</t>
  </si>
  <si>
    <t>W010-0396</t>
  </si>
  <si>
    <t>714401103962</t>
  </si>
  <si>
    <t>W010-0397</t>
  </si>
  <si>
    <t xml:space="preserve"> Moto X Clamp-On Grip, Black/Black</t>
  </si>
  <si>
    <t xml:space="preserve"> Wolverine SS 2.0 27.5" Comp Tire</t>
  </si>
  <si>
    <t>W020-0462</t>
  </si>
  <si>
    <t>W020-0460</t>
  </si>
  <si>
    <t>W020-0466</t>
  </si>
  <si>
    <t>W020-0463</t>
  </si>
  <si>
    <t>W020-0461</t>
  </si>
  <si>
    <t>W020-0467</t>
  </si>
  <si>
    <t>W020-0464</t>
  </si>
  <si>
    <t xml:space="preserve"> Bronson 2.2 29" Comp Tire</t>
  </si>
  <si>
    <t>W075-0001</t>
  </si>
  <si>
    <t>714401700017</t>
  </si>
  <si>
    <t>Clamp-On/Dual Compound/Single Compound</t>
  </si>
  <si>
    <t>714401104037</t>
  </si>
  <si>
    <t>W010-0450</t>
  </si>
  <si>
    <t>Product</t>
  </si>
  <si>
    <t>FOB Taiwan</t>
  </si>
  <si>
    <t>x50</t>
  </si>
  <si>
    <t>XC MTB</t>
  </si>
  <si>
    <t>Slick 700 x 32c Comp tire</t>
  </si>
  <si>
    <t>Team</t>
  </si>
  <si>
    <t xml:space="preserve"> Comfort Zone Clamp-On Grip, Black </t>
  </si>
  <si>
    <t>soft</t>
  </si>
  <si>
    <t>SADDLES</t>
  </si>
  <si>
    <t>W010-0527</t>
  </si>
  <si>
    <t>714401105270</t>
  </si>
  <si>
    <t xml:space="preserve"> Nine Line 2.0 29" TCS Light FR Tire</t>
  </si>
  <si>
    <t>W020-0477</t>
  </si>
  <si>
    <t>W020-0471</t>
  </si>
  <si>
    <t>W020-0474</t>
  </si>
  <si>
    <t>W020-0472</t>
  </si>
  <si>
    <t>W020-0475</t>
  </si>
  <si>
    <t>W020-0470</t>
  </si>
  <si>
    <t>W020-0455</t>
  </si>
  <si>
    <t>WTB Test Ride Program Kit, Pack of 13 pieces</t>
  </si>
  <si>
    <t xml:space="preserve"> TCS Rim Tape, 24mm x 11m Roll (for 5  wheels)-i19</t>
  </si>
  <si>
    <t xml:space="preserve"> TCS Rim Tape, 26mm x 11m Roll (for 5  wheels)-i21</t>
  </si>
  <si>
    <t xml:space="preserve"> TCS Rim Tape, 28mm x 11m Roll (for 5  wheels)-i23</t>
  </si>
  <si>
    <t>W065-0437</t>
  </si>
  <si>
    <t xml:space="preserve"> Comfort Sport Black Saddle</t>
  </si>
  <si>
    <t xml:space="preserve"> KOM i23 29" TCS Rim, 32H Black  PV</t>
  </si>
  <si>
    <t>TIRES</t>
  </si>
  <si>
    <t xml:space="preserve"> TCS Rim Tape, 30mm x 11m Roll (for 5  wheels) - i25 </t>
  </si>
  <si>
    <t xml:space="preserve"> WTB Logo Sticker 5"</t>
  </si>
  <si>
    <t xml:space="preserve"> Wolverine SS 1.95 26" Race Tire</t>
  </si>
  <si>
    <t xml:space="preserve"> Wolverine SS 1.95 26"  Comp Tire</t>
  </si>
  <si>
    <t xml:space="preserve"> Wolverine SS 2.0 27.5" Race Tire</t>
  </si>
  <si>
    <t>Riddler 1.95 26" Race Tire</t>
  </si>
  <si>
    <t>Riddler 1.95 26" Comp Tire</t>
  </si>
  <si>
    <t>W010-0589</t>
  </si>
  <si>
    <t>W010-0588</t>
  </si>
  <si>
    <t>300  100</t>
  </si>
  <si>
    <t>NEW</t>
  </si>
  <si>
    <t xml:space="preserve"> Frequency CX i19 700c Team TCS Rim, 28H Black PV</t>
  </si>
  <si>
    <t>TCS Light HG</t>
  </si>
  <si>
    <t xml:space="preserve"> Vigilante 2.3 27.5" TCS Light HG Tire</t>
  </si>
  <si>
    <t xml:space="preserve"> Trail Boss 2.25 27.5" TCS Light HG Tire</t>
  </si>
  <si>
    <t xml:space="preserve"> Trail Boss 2.4 27.5" TCS Light HG Tire</t>
  </si>
  <si>
    <t xml:space="preserve"> Bridger 3.0  27.5" TCS Light FR Tire</t>
  </si>
  <si>
    <t xml:space="preserve"> Breakout 2.3 29" TCS Light FR Tire</t>
  </si>
  <si>
    <t xml:space="preserve"> Breakout 2.3 29" TCS Tough FR Tire</t>
  </si>
  <si>
    <t xml:space="preserve"> Breakout 2.3 29" TCS Tough HG Tire</t>
  </si>
  <si>
    <t>Riddler 2.4 27.5 Light Fast Roll</t>
  </si>
  <si>
    <t>Riddler 2.4 27.5 Tough Fast Roll</t>
  </si>
  <si>
    <t>SL8 Carbon Black Saddle</t>
  </si>
  <si>
    <t>SL8 Team Black Saddle</t>
  </si>
  <si>
    <t>SL8  Pro Black Saddle</t>
  </si>
  <si>
    <t xml:space="preserve"> TCS Rim Tape, 34mm x 11m Roll (for 5  wheels) - i29</t>
  </si>
  <si>
    <t xml:space="preserve"> TCS Rim Tape, 40mm x 11m Roll (for 5  wheels) - i35</t>
  </si>
  <si>
    <t xml:space="preserve"> TCS Rim Tape, 50mm x 11m Roll (for 5  wheels) - i45</t>
  </si>
  <si>
    <t xml:space="preserve"> TCS Rim Tape, 30mm x 55m Roll (bulk) - i25 </t>
  </si>
  <si>
    <t>25-584</t>
  </si>
  <si>
    <t>W010-0593</t>
  </si>
  <si>
    <t xml:space="preserve"> Trail Boss 2.25 26" TCS Light Fast Roll Tire</t>
  </si>
  <si>
    <t>W010-0594</t>
  </si>
  <si>
    <t xml:space="preserve"> Trail Boss 2.25 26" TCS Tough Fast Roll Tire</t>
  </si>
  <si>
    <t>W010-0595</t>
  </si>
  <si>
    <t>Trail Boss 2.25 26" Comp tire</t>
  </si>
  <si>
    <t>W010-0597</t>
  </si>
  <si>
    <t>W010-0598</t>
  </si>
  <si>
    <t>W020-0478</t>
  </si>
  <si>
    <t>W020-0479</t>
  </si>
  <si>
    <t>W020-0485</t>
  </si>
  <si>
    <t>W010-0586</t>
  </si>
  <si>
    <t>W010-0587</t>
  </si>
  <si>
    <t>W010-0581</t>
  </si>
  <si>
    <t>W010-0582</t>
  </si>
  <si>
    <t>W010-0583</t>
  </si>
  <si>
    <t>W065-0438</t>
  </si>
  <si>
    <t>W065-0439</t>
  </si>
  <si>
    <t>W065-0440</t>
  </si>
  <si>
    <t>W095-0041</t>
  </si>
  <si>
    <t>W095-0042</t>
  </si>
  <si>
    <t>W095-0043</t>
  </si>
  <si>
    <t>Ci24 Carbon 27.5" TCS Rim, 32 hole Black, PV</t>
  </si>
  <si>
    <t>Ci24 Carbon 29" TCS Rim, 32 hole Black, PV</t>
  </si>
  <si>
    <t>W020-0499</t>
  </si>
  <si>
    <t>ST i25 27.5" TCS Rim, 32 hole Black w/Eyelets, PV</t>
  </si>
  <si>
    <t xml:space="preserve"> ST i25 26" TCS Rim, 32 hole Black w/Eyelets, PV</t>
  </si>
  <si>
    <t xml:space="preserve"> ST i23 27.5" TCS Rim, 32 hole Black w/Eyelets, PV</t>
  </si>
  <si>
    <t xml:space="preserve"> ST i23 29" TCS Rim, 32 hole Black w/Eyelets, PV</t>
  </si>
  <si>
    <t xml:space="preserve"> ST i25 29" TCS Rim, 32 hole Black w/Eyelets, PV</t>
  </si>
  <si>
    <t>29-584</t>
  </si>
  <si>
    <t>35-584</t>
  </si>
  <si>
    <t>29-622</t>
  </si>
  <si>
    <t>35-622</t>
  </si>
  <si>
    <t>24-584</t>
  </si>
  <si>
    <t>24-622</t>
  </si>
  <si>
    <t>Asia Factory Direct MOQ</t>
  </si>
  <si>
    <t>Speed Sport Black Saddle</t>
  </si>
  <si>
    <t>FOB Ningbo, China</t>
  </si>
  <si>
    <t>W010-0601</t>
  </si>
  <si>
    <t>714401106017</t>
  </si>
  <si>
    <t>W010-0602</t>
  </si>
  <si>
    <t>714401106024</t>
  </si>
  <si>
    <t>FOB Taiwan Price</t>
  </si>
  <si>
    <t>WTB and Freedom Factory Direct MOQ information</t>
  </si>
  <si>
    <t>Carbon/KOM/Asym/Frequency</t>
  </si>
  <si>
    <t>WTB Taiwan warehouse</t>
  </si>
  <si>
    <t>*7-10 days</t>
  </si>
  <si>
    <t>*pending stock availability</t>
  </si>
  <si>
    <t>75-120 days</t>
  </si>
  <si>
    <t>WTB Taiwan Warehouse Purchase Rules</t>
  </si>
  <si>
    <t>15-30 days</t>
  </si>
  <si>
    <t>W095-0038</t>
  </si>
  <si>
    <t>714401950382</t>
  </si>
  <si>
    <t>W095-0039</t>
  </si>
  <si>
    <t>714401950399</t>
  </si>
  <si>
    <t>W095-0040</t>
  </si>
  <si>
    <t>714401950405</t>
  </si>
  <si>
    <t>TCS Rim Tape, 34mm x 55m Roll  (bulk) -i29</t>
  </si>
  <si>
    <t xml:space="preserve">TCS Rim Tape, 40mm x 55m Roll (bulk) - i35 </t>
  </si>
  <si>
    <t xml:space="preserve">TCS Rim Tape, 50mm x 55m Roll (bulk) - i45 </t>
  </si>
  <si>
    <t>Country of Origin</t>
  </si>
  <si>
    <t>VIP</t>
  </si>
  <si>
    <t>China</t>
  </si>
  <si>
    <t>GLM</t>
  </si>
  <si>
    <t>Innova</t>
  </si>
  <si>
    <t xml:space="preserve">Vendor  </t>
  </si>
  <si>
    <t xml:space="preserve"> Trail Boss 3.0 27.5" TCS Light FR Tire</t>
  </si>
  <si>
    <t>Velo</t>
  </si>
  <si>
    <t>Riddler 2.25 27.5 Light Fast Roll</t>
  </si>
  <si>
    <t>WTB</t>
  </si>
  <si>
    <t>W010-0606</t>
  </si>
  <si>
    <t>714401106062</t>
  </si>
  <si>
    <t>W010-0605</t>
  </si>
  <si>
    <t>Presta 27.5 x 2.8/3.0 tube</t>
  </si>
  <si>
    <t>x</t>
  </si>
  <si>
    <t>W020-0500</t>
  </si>
  <si>
    <t>714401205000</t>
  </si>
  <si>
    <t>W020-0502</t>
  </si>
  <si>
    <t>714401205024</t>
  </si>
  <si>
    <t>W020-0501</t>
  </si>
  <si>
    <t>714401205017</t>
  </si>
  <si>
    <t>W020-0503</t>
  </si>
  <si>
    <t>714401205031</t>
  </si>
  <si>
    <t>Asym i29 TCS 27.5" Rim, 32 Hole Bead Blast Black, PV</t>
  </si>
  <si>
    <t>Asym i35 TCS 27.5" Rim, 32 Hole Bead Blast Black, PV</t>
  </si>
  <si>
    <t>Asym i29 TCS 29" Rim, 32 Hole Bead Blast Black, PV</t>
  </si>
  <si>
    <t>Asym i35 TCS 29" Rim, 32 Hole Bead Blast Black, PV</t>
  </si>
  <si>
    <t>Ranger 2.0 27.5 TCS Light Fast Roll</t>
  </si>
  <si>
    <t>W075-0053</t>
  </si>
  <si>
    <t>714401750531</t>
  </si>
  <si>
    <t>Ace PadLoc Grip, Army Green Rubber with Black accent, Black Clamp</t>
  </si>
  <si>
    <t>W075-0046</t>
  </si>
  <si>
    <t>714401750463</t>
  </si>
  <si>
    <t>Ace PadLoc Grip, Black Rubber with Grey accent, Black Clamp</t>
  </si>
  <si>
    <t>W075-0052</t>
  </si>
  <si>
    <t>714401750524</t>
  </si>
  <si>
    <t>Ace PadLoc Grip, Black Rubber with Red accent, Black Clamp</t>
  </si>
  <si>
    <t>W075-0050</t>
  </si>
  <si>
    <t>714401750500</t>
  </si>
  <si>
    <t>Clydesdale PadLoc Grip, Black Rubber, Blue accent with Black Clamp</t>
  </si>
  <si>
    <t>W075-0051</t>
  </si>
  <si>
    <t>714401750517</t>
  </si>
  <si>
    <t>Clydesdale PadLoc Grip, Black Rubber, Grey accent with Black Clamp</t>
  </si>
  <si>
    <t>W075-0043</t>
  </si>
  <si>
    <t>714401750432</t>
  </si>
  <si>
    <t>Clydesdale PadLoc Grip, Black Rubber, Red accent with Black Clamp</t>
  </si>
  <si>
    <t>W075-0057</t>
  </si>
  <si>
    <t>714401750579</t>
  </si>
  <si>
    <t>Commander Grip Shift PadLoc Grip Black/Green with Black Alloy Clamp</t>
  </si>
  <si>
    <t>W075-0059</t>
  </si>
  <si>
    <t>714401750593</t>
  </si>
  <si>
    <t>Commander Grip Shift PadLoc Grip Black/Pink with Black Alloy Clamp</t>
  </si>
  <si>
    <t>W075-0058</t>
  </si>
  <si>
    <t>714401750586</t>
  </si>
  <si>
    <t>Commander Grip Shift PadLoc Grip Black/Red with Black Alloy Clamp</t>
  </si>
  <si>
    <t>W075-0044</t>
  </si>
  <si>
    <t>714401750449</t>
  </si>
  <si>
    <t>Commander PadLoc Grip, Black Rubber, Green Grey accent, Black Clamp</t>
  </si>
  <si>
    <t>W075-0049</t>
  </si>
  <si>
    <t>714401750494</t>
  </si>
  <si>
    <t>W075-0048</t>
  </si>
  <si>
    <t>714401750487</t>
  </si>
  <si>
    <t>Commander PadLoc Grip, Black Rubber, Red Grey accent, Grey Clamp</t>
  </si>
  <si>
    <t>W075-0054</t>
  </si>
  <si>
    <t>714401750548</t>
  </si>
  <si>
    <t>Thinline PadLoc Grip, Black Rubber, Grey accent, with Black Clamp</t>
  </si>
  <si>
    <t>W075-0055</t>
  </si>
  <si>
    <t>714401750555</t>
  </si>
  <si>
    <t>Thinline PadLoc Grip, Black Rubber, Magenta accent, with Blue Clamp</t>
  </si>
  <si>
    <t>W075-0045</t>
  </si>
  <si>
    <t>714401750456</t>
  </si>
  <si>
    <t>Thinline PadLoc Grip, Black Rubber, Red accent, with Black Clamp</t>
  </si>
  <si>
    <t>W065-0502</t>
  </si>
  <si>
    <t>WTB Saddle Fit System</t>
  </si>
  <si>
    <t>Fit</t>
  </si>
  <si>
    <t>Ci24 Carbon</t>
  </si>
  <si>
    <t>W020-0510</t>
  </si>
  <si>
    <t>714401205109</t>
  </si>
  <si>
    <t>Shining</t>
  </si>
  <si>
    <t>Scraper i40 27.5" TCS Rim, 32 hole Black, PV</t>
  </si>
  <si>
    <t>W020-0511</t>
  </si>
  <si>
    <t>714401205116</t>
  </si>
  <si>
    <t>Scraper i40 29" TCS Rim, 32 hole Black, PV</t>
  </si>
  <si>
    <t>W020-0506</t>
  </si>
  <si>
    <t>714401205062</t>
  </si>
  <si>
    <t>UPDATED</t>
  </si>
  <si>
    <t>W020-0507</t>
  </si>
  <si>
    <t>714401205079</t>
  </si>
  <si>
    <t>W020-0504</t>
  </si>
  <si>
    <t>714401205048</t>
  </si>
  <si>
    <t xml:space="preserve"> KOM i29 27.5" TCS Rim, 32H Black  PV</t>
  </si>
  <si>
    <t>W020-0505</t>
  </si>
  <si>
    <t>714401205055</t>
  </si>
  <si>
    <t xml:space="preserve"> KOM i29 29" TCS Rim, 32H Black  PV</t>
  </si>
  <si>
    <t>W020-0512</t>
  </si>
  <si>
    <t>714401205123</t>
  </si>
  <si>
    <t xml:space="preserve"> Frequency i29 27.5" Team TCS Rim, 32H Black, PV</t>
  </si>
  <si>
    <t>W020-0513</t>
  </si>
  <si>
    <t>714401205130</t>
  </si>
  <si>
    <t xml:space="preserve"> Frequency i29 29" Team TCS Rim, 32H Black, PV</t>
  </si>
  <si>
    <t>W010-0639</t>
  </si>
  <si>
    <t>Exposure 700 x 30c Road TCS tire</t>
  </si>
  <si>
    <t>Road TCS</t>
  </si>
  <si>
    <t>W010-0643</t>
  </si>
  <si>
    <t>Exposure 700 x 34c Road TCS tire</t>
  </si>
  <si>
    <t>W010-0640</t>
  </si>
  <si>
    <t>Horizon 650 x 47c Road TCS tire</t>
  </si>
  <si>
    <t>W010-0614</t>
  </si>
  <si>
    <t>ThickSlick 700x23c Race tire</t>
  </si>
  <si>
    <t>W010-0644</t>
  </si>
  <si>
    <t>ThickSlick 700x23c Flat Guard tire</t>
  </si>
  <si>
    <t>Flat Guard</t>
  </si>
  <si>
    <t>W010-0609</t>
  </si>
  <si>
    <t>ThickSlick 700x23c Comp tire</t>
  </si>
  <si>
    <t>W010-0615</t>
  </si>
  <si>
    <t>ThickSlick 700x25c Race tire</t>
  </si>
  <si>
    <t>W010-0616</t>
  </si>
  <si>
    <t>ThickSlick 700x25c Flat Guard tire</t>
  </si>
  <si>
    <t>W010-0610</t>
  </si>
  <si>
    <t>ThickSlick 700x25c Comp tire</t>
  </si>
  <si>
    <t>W010-0617</t>
  </si>
  <si>
    <t>ThickSlick 700x28c Flat Guard tire</t>
  </si>
  <si>
    <t>W010-0611</t>
  </si>
  <si>
    <t>ThickSlick 700x28c Comp tire</t>
  </si>
  <si>
    <t>W010-0622</t>
  </si>
  <si>
    <t>ThickSlick 2.0 26" Flat Guard tire</t>
  </si>
  <si>
    <t>W010-0612</t>
  </si>
  <si>
    <t>ThickSlick 2.0 26" Comp tire</t>
  </si>
  <si>
    <t>W010-0607</t>
  </si>
  <si>
    <t>ThickSlick 1.95 27.5" Comp tire</t>
  </si>
  <si>
    <t>W010-0623</t>
  </si>
  <si>
    <t>ThickSlick 2.1 29" Flat Guard  tire</t>
  </si>
  <si>
    <t>W010-0613</t>
  </si>
  <si>
    <t>ThickSlick 2.1 29" Comp tire</t>
  </si>
  <si>
    <t>W010-0618</t>
  </si>
  <si>
    <t>Cruz 2.0 26" Flat Guard tire</t>
  </si>
  <si>
    <t>W010-0624</t>
  </si>
  <si>
    <t>Cruz 2.0 26" Comp tire</t>
  </si>
  <si>
    <t>W010-0621</t>
  </si>
  <si>
    <t>Cruz 700 x 37c TCS Light/Fast Rolling tire</t>
  </si>
  <si>
    <t>W010-0619</t>
  </si>
  <si>
    <t>Cruz 2.0 29" Flat Guard tire</t>
  </si>
  <si>
    <t xml:space="preserve">W010-0625
</t>
  </si>
  <si>
    <t>Cruz 2.0 29" Comp tire</t>
  </si>
  <si>
    <t>W010-0641</t>
  </si>
  <si>
    <t>Riddler 700 x 37c Light Fast Roll</t>
  </si>
  <si>
    <t>W010-0642</t>
  </si>
  <si>
    <t>Riddler 700 x 45c Light Fast Roll</t>
  </si>
  <si>
    <t>W010-0636</t>
  </si>
  <si>
    <t>Riddler 2.25 29" Light Fast Roll</t>
  </si>
  <si>
    <t>W010-0629</t>
  </si>
  <si>
    <t>Ranger 2.8 27.5" TCS Light Fast Roll</t>
  </si>
  <si>
    <t>W010-0630</t>
  </si>
  <si>
    <t>Ranger 3.0 27.5" TCS Light Fast Roll</t>
  </si>
  <si>
    <t>W010-0637</t>
  </si>
  <si>
    <t>Ranger 3.0 29" TCS Light Fast Roll</t>
  </si>
  <si>
    <t>W010-0548</t>
  </si>
  <si>
    <t>714401105485</t>
  </si>
  <si>
    <t xml:space="preserve"> Breakout 2.5 27.5" TCS  Light FR Tire</t>
  </si>
  <si>
    <t>W010-0631</t>
  </si>
  <si>
    <t>714401106314</t>
  </si>
  <si>
    <t>Convict 2.5 27.5" TCS Light HG Tire</t>
  </si>
  <si>
    <t>W010-0632</t>
  </si>
  <si>
    <t>714401106321</t>
  </si>
  <si>
    <t>Convict 2.5 27.5" TCS Tough HG Tire</t>
  </si>
  <si>
    <t>W010-0633</t>
  </si>
  <si>
    <t>714401106338</t>
  </si>
  <si>
    <t>Convict 2.5 27.5" TCS Tough FR Tire</t>
  </si>
  <si>
    <t>W065-0509</t>
  </si>
  <si>
    <t>Commander PadLoc Grip, Black Rubber, Magenta  accent, Black Clamp</t>
  </si>
  <si>
    <t>W075-0060</t>
  </si>
  <si>
    <t>Commander PadLoc Grip, Black/Grey with Black Alloy Clamp</t>
  </si>
  <si>
    <t>W075-0061</t>
  </si>
  <si>
    <t>Trail II Grip</t>
  </si>
  <si>
    <t>FOB  only</t>
  </si>
  <si>
    <t>FOB Shanghai China Price</t>
  </si>
  <si>
    <t>SKU</t>
  </si>
  <si>
    <t>45-584</t>
  </si>
  <si>
    <t>45-622</t>
  </si>
  <si>
    <t>Scraper i45 27.5" TCS Rim, 32 hole Black, PV</t>
  </si>
  <si>
    <t>Scraper i45 29" TCS Rim, 32 hole Black, PV</t>
  </si>
  <si>
    <t>W020-0465</t>
  </si>
  <si>
    <t>25-559</t>
  </si>
  <si>
    <t>21-584</t>
  </si>
  <si>
    <t>23-584</t>
  </si>
  <si>
    <t>21-622</t>
  </si>
  <si>
    <t xml:space="preserve"> KOM i25 29" TCS Rim, 32H Black  PV</t>
  </si>
  <si>
    <t>25-622</t>
  </si>
  <si>
    <t xml:space="preserve"> Frequency i23 26" Team TCS Rim, 32H Black, PV</t>
  </si>
  <si>
    <t xml:space="preserve"> Frequency i25  26" Team TCS Rim, 32H Black,  PV</t>
  </si>
  <si>
    <t xml:space="preserve"> Frequency i23 27.5" Team TCS Rim ,32H Black, PV</t>
  </si>
  <si>
    <t xml:space="preserve"> Frequency  i25 27.5" Team TCS Rim, 32H Black, PV</t>
  </si>
  <si>
    <t xml:space="preserve"> Frequency i19 29" Team TCS Rim, 32H Black, PV</t>
  </si>
  <si>
    <t>W020-0473</t>
  </si>
  <si>
    <t xml:space="preserve"> Frequency i23 29" Team TCS Rim, 32H Black, PV</t>
  </si>
  <si>
    <t>W020-0476</t>
  </si>
  <si>
    <t xml:space="preserve"> Frequency i25 29" Team TCS Rim, 32H Black, PV</t>
  </si>
  <si>
    <t>ZCR</t>
  </si>
  <si>
    <t xml:space="preserve"> Slick 1.5  26" Comp Tire</t>
  </si>
  <si>
    <t>300, 100</t>
  </si>
  <si>
    <t xml:space="preserve"> Slick 2.2 29"  Comp Tire</t>
  </si>
  <si>
    <t xml:space="preserve"> All Terrain 1.95  26" Comp Tire</t>
  </si>
  <si>
    <t>W010-0520</t>
  </si>
  <si>
    <t xml:space="preserve"> Nano 2.1 26" Race Tire</t>
  </si>
  <si>
    <t xml:space="preserve"> Nano 2.1 26" Comp Tire </t>
  </si>
  <si>
    <t>W010-0578</t>
  </si>
  <si>
    <t xml:space="preserve"> Nano 700 x 40c TCS Light FR Tire</t>
  </si>
  <si>
    <t xml:space="preserve"> Nano 700 x 40c Race Tire</t>
  </si>
  <si>
    <t xml:space="preserve"> Nano 700 x 40c Comp Tire</t>
  </si>
  <si>
    <t xml:space="preserve"> Nano 2.1 29" Race Tire</t>
  </si>
  <si>
    <t>Vulpine SS 1.95 26" Comp Tire</t>
  </si>
  <si>
    <t>W010-0453</t>
  </si>
  <si>
    <t>714401104532</t>
  </si>
  <si>
    <t>W010-0452</t>
  </si>
  <si>
    <t>714401104525</t>
  </si>
  <si>
    <t>W010-0503</t>
  </si>
  <si>
    <t>714401105027</t>
  </si>
  <si>
    <t>W010-0498</t>
  </si>
  <si>
    <t>714401105034</t>
  </si>
  <si>
    <t xml:space="preserve"> WeirWolf 2.1 26" Comp Tire</t>
  </si>
  <si>
    <t xml:space="preserve"> Weirwolf 2.3 26" Comp Tire</t>
  </si>
  <si>
    <t xml:space="preserve"> Bronson 2.1 26" Comp Tire</t>
  </si>
  <si>
    <t xml:space="preserve"> Trail Boss 2.25 27.5" TCS Light FR Tire</t>
  </si>
  <si>
    <t xml:space="preserve"> Trail Boss 2.25 27.5" Comp Tire</t>
  </si>
  <si>
    <t>W010-0557</t>
  </si>
  <si>
    <t>714401105577</t>
  </si>
  <si>
    <t xml:space="preserve"> Trail Boss 2.4 27.5" TCS Light FR Tire</t>
  </si>
  <si>
    <t>W010-0577</t>
  </si>
  <si>
    <t xml:space="preserve"> Trail Boss 2.4 27.5" TCS Tough HG Tire</t>
  </si>
  <si>
    <t>W010-0558</t>
  </si>
  <si>
    <t>714401105584</t>
  </si>
  <si>
    <t xml:space="preserve"> Trail Boss 2.4 27.5" TCS Tough FR Tire</t>
  </si>
  <si>
    <t>W010-0560</t>
  </si>
  <si>
    <t>714401105607</t>
  </si>
  <si>
    <t xml:space="preserve"> Trail Boss 2.4 29" TCS Light FR Tire</t>
  </si>
  <si>
    <t>W010-0571</t>
  </si>
  <si>
    <t xml:space="preserve"> Trail Blazer 2.8  27.5" TCS Light FR Tire</t>
  </si>
  <si>
    <t>W010-0572</t>
  </si>
  <si>
    <t xml:space="preserve"> Breakout 2.3 27.5" TCS Light FR Tire</t>
  </si>
  <si>
    <t>W010-0573</t>
  </si>
  <si>
    <t xml:space="preserve"> Breakout 2.3 27.5" TCS Tough FR Tire</t>
  </si>
  <si>
    <t>W010-0574</t>
  </si>
  <si>
    <t xml:space="preserve"> Breakout 2.3 27.5" TCS Tough HG Tire</t>
  </si>
  <si>
    <t xml:space="preserve"> Breakout 2.5 27.5" TCS Tough FR Tire</t>
  </si>
  <si>
    <t xml:space="preserve"> Vigilante 2.3 26" TCS Tough HG Tire</t>
  </si>
  <si>
    <t xml:space="preserve"> Vigilante 2.3 26" Comp Tire</t>
  </si>
  <si>
    <t xml:space="preserve"> Vigilante 2.3 27.5" Comp Tire</t>
  </si>
  <si>
    <t xml:space="preserve"> Vigilante 2.3 29" Comp Tire</t>
  </si>
  <si>
    <t xml:space="preserve"> VelociRaptor 2.1 26" Front Comp Tire</t>
  </si>
  <si>
    <t xml:space="preserve"> VelociRaptor 2.1 26" Rear Comp Tire</t>
  </si>
  <si>
    <t xml:space="preserve"> Cross Boss 700 x 35c TCS Light FR Tire</t>
  </si>
  <si>
    <t xml:space="preserve"> Crosswolf 700 x 32c TCS Light FR Tire</t>
  </si>
  <si>
    <t>XC</t>
  </si>
  <si>
    <t>Test</t>
  </si>
  <si>
    <t>Silverado Carbon Black Saddle</t>
  </si>
  <si>
    <t>W065-0461</t>
  </si>
  <si>
    <t xml:space="preserve"> Silverado Sport Black Saddle</t>
  </si>
  <si>
    <t>C300/T300</t>
  </si>
  <si>
    <t xml:space="preserve"> Volt Carbon 135 Black Saddle</t>
  </si>
  <si>
    <t xml:space="preserve"> Volt Team 135 Black Saddle</t>
  </si>
  <si>
    <t xml:space="preserve"> Volt Pro 135 Black Saddle</t>
  </si>
  <si>
    <t xml:space="preserve"> Volt Race 135 Black Saddle</t>
  </si>
  <si>
    <t>C300/T40</t>
  </si>
  <si>
    <t xml:space="preserve"> Volt Comp 135 Black Saddle</t>
  </si>
  <si>
    <t>W065-0462</t>
  </si>
  <si>
    <t xml:space="preserve"> Volt Sport 135 Black Saddle</t>
  </si>
  <si>
    <t xml:space="preserve"> Volt Team 142 Black Saddle</t>
  </si>
  <si>
    <t xml:space="preserve"> Volt Pro 142 Black Saddle</t>
  </si>
  <si>
    <t xml:space="preserve"> Volt Race 142 Black Saddle</t>
  </si>
  <si>
    <t xml:space="preserve"> Volt Comp 142 Black Saddle</t>
  </si>
  <si>
    <t>W065-0463</t>
  </si>
  <si>
    <t xml:space="preserve"> Volt Sport 142 Black Saddle</t>
  </si>
  <si>
    <t>W065-0464</t>
  </si>
  <si>
    <t xml:space="preserve"> Volt Sport 150 Black Saddle</t>
  </si>
  <si>
    <t>W065-0465</t>
  </si>
  <si>
    <t xml:space="preserve"> Rocket Sport 130 Black Saddle</t>
  </si>
  <si>
    <t>W065-0466</t>
  </si>
  <si>
    <t xml:space="preserve"> Rocket Sport 142 Black Saddle</t>
  </si>
  <si>
    <t>W065-0467</t>
  </si>
  <si>
    <t xml:space="preserve"> Rocket Sport 150 Black Saddle</t>
  </si>
  <si>
    <t>High Tail Team Black Saddle</t>
  </si>
  <si>
    <t>High Tail  Pro Black Saddle</t>
  </si>
  <si>
    <t>W065-0468</t>
  </si>
  <si>
    <t>Pure Sport Black Saddle</t>
  </si>
  <si>
    <t>Speed Team Black Saddle</t>
  </si>
  <si>
    <t xml:space="preserve"> Speed Pro Black Saddle</t>
  </si>
  <si>
    <t xml:space="preserve"> Speed  ProGel Black Saddle</t>
  </si>
  <si>
    <t>Gel</t>
  </si>
  <si>
    <t xml:space="preserve"> Speed  Comp Silver Saddle</t>
  </si>
  <si>
    <t xml:space="preserve"> Speed  Comp Black Saddle</t>
  </si>
  <si>
    <t>W065-0469</t>
  </si>
  <si>
    <t>Womans SADDLES</t>
  </si>
  <si>
    <t xml:space="preserve"> TCS Rim Tape, 24mm x 55m Roll  (bulk) - i19</t>
  </si>
  <si>
    <t xml:space="preserve"> TCS Rim Tape, 26mm x 55m Roll  (bulk) - i21</t>
  </si>
  <si>
    <t xml:space="preserve"> TCS Rim Tape, 28mm x 55m Roll  (bulk) -i23</t>
  </si>
  <si>
    <t>TCS AL Black Presta Valve 34mm 2pcs</t>
  </si>
  <si>
    <t>TCS AL Red Presta Valve 34mm 2pcs</t>
  </si>
  <si>
    <t>TCS AL Blue Presta Valve 34mm 2pcs</t>
  </si>
  <si>
    <t>TCS AL Black Presta Valve 46mm 2 pcs</t>
  </si>
  <si>
    <t>TCS AL Red Presta Valve 46mm 2 pcs</t>
  </si>
  <si>
    <t>TCS AL Blue Presta Valve 46mm 2 pcs</t>
  </si>
  <si>
    <t xml:space="preserve"> TCS Brass Presta Valve 34mm 2pcs</t>
  </si>
  <si>
    <t xml:space="preserve"> TCS Brass Presta Valve 46mm 2pcs</t>
  </si>
  <si>
    <t>KOM i23 26" TCS Rim, 32H Black  PV</t>
  </si>
  <si>
    <t>W015-0062</t>
  </si>
  <si>
    <t>Note: FOB Shipping Terms for less than Minimum Dollar Amount per Shipment do not cover CFS, EBS and CIC Charges for LCL Shipments.</t>
  </si>
  <si>
    <t>Note: Air Express Service shipments avoid handling charges.</t>
  </si>
  <si>
    <t>EXW EU Warehouse (CZE) Price</t>
  </si>
  <si>
    <t>Before placing the order, please check shipment rules in the sheet "FOB Asia MOQs"</t>
  </si>
  <si>
    <t xml:space="preserve">TCS </t>
  </si>
  <si>
    <t>FOB Shanghai, China</t>
  </si>
  <si>
    <t>Elite/Sport/Deluxe/Commute</t>
  </si>
  <si>
    <t>Carbon/Team</t>
  </si>
  <si>
    <t>Pro/Race/Progel/Comp</t>
  </si>
  <si>
    <t>Comp SE</t>
  </si>
  <si>
    <t>Race/Comp/Sport</t>
  </si>
  <si>
    <t>Elite/Sport</t>
  </si>
  <si>
    <t>KOM/Frequency/Laser/Speed</t>
  </si>
  <si>
    <t>Weinmann Shenzhen</t>
  </si>
  <si>
    <t>Tunnel Top/Racine/Ryder</t>
  </si>
  <si>
    <t>FOB Shenzhen, China</t>
  </si>
  <si>
    <t>TCS Valves</t>
  </si>
  <si>
    <t>Brass &amp; Aluminum / 34mm &amp; 46mm</t>
  </si>
  <si>
    <t>TCS Sealant</t>
  </si>
  <si>
    <t>500ml bottle</t>
  </si>
  <si>
    <t>432 sku/54 cases</t>
  </si>
  <si>
    <t>2 layers minimum , 432 units, 240.3Kgs, 0.52 CBM</t>
  </si>
  <si>
    <t>additional layers, 216 units, 120.15   Kgs, 0.26 CBM</t>
  </si>
  <si>
    <t>Innova Rubber</t>
  </si>
  <si>
    <t>ZC Rubber, Ningbo, China</t>
  </si>
  <si>
    <t>Velo Kunshan, China</t>
  </si>
  <si>
    <t>Velo Enterprise, Taiwan</t>
  </si>
  <si>
    <t>Frequency CX i19 700c Team TCS Rim, 32H Black PV</t>
  </si>
  <si>
    <t>CN</t>
  </si>
  <si>
    <t>TWN</t>
  </si>
  <si>
    <t xml:space="preserve"> TWN</t>
  </si>
  <si>
    <t>CN, TWN</t>
  </si>
  <si>
    <t>TOTAL</t>
  </si>
  <si>
    <t>a</t>
  </si>
  <si>
    <t>b</t>
  </si>
  <si>
    <t>c</t>
  </si>
  <si>
    <t>PCS in Case Pack</t>
  </si>
  <si>
    <t>Case pack</t>
  </si>
  <si>
    <t>Presta 27.5" x 1.9/2.3 Tube</t>
  </si>
  <si>
    <t xml:space="preserve"> ORDERED QTY</t>
  </si>
  <si>
    <t>ORDERED QTY</t>
  </si>
  <si>
    <t>ZC, Innova</t>
  </si>
  <si>
    <t>ZC</t>
  </si>
  <si>
    <t xml:space="preserve">ZC </t>
  </si>
  <si>
    <t xml:space="preserve">ZC  </t>
  </si>
  <si>
    <t>KOM i25 26" TCS Rim, 32H Black  PV</t>
  </si>
  <si>
    <t>KOM i21 27.5" TCS Rim, 32H Black  PV</t>
  </si>
  <si>
    <t>KOM i23 27.5" TCS Rim, 32H Black  PV</t>
  </si>
  <si>
    <t>KOM i25 27.5" TCS Rim, 32H Black  PV</t>
  </si>
  <si>
    <t>KOM i21 29" TCS Rim, 32H Black  PV</t>
  </si>
  <si>
    <t>Volume</t>
  </si>
  <si>
    <t>HK</t>
  </si>
  <si>
    <t>Port of Loading</t>
  </si>
  <si>
    <t>Hong Kong</t>
  </si>
  <si>
    <t>Kaohsiung</t>
  </si>
  <si>
    <t>Shanghai</t>
  </si>
  <si>
    <t>CZE</t>
  </si>
  <si>
    <t>Ningbo</t>
  </si>
  <si>
    <t xml:space="preserve">MOQ FOB Shanghai </t>
  </si>
  <si>
    <t xml:space="preserve">MOQ FOB Taiwan </t>
  </si>
  <si>
    <t>KOM i23 29" TCS Rim, 32H Black  PV</t>
  </si>
  <si>
    <t>KOM i25 29" TCS Rim, 32H Black  PV</t>
  </si>
  <si>
    <t>KOM i29 27.5" TCS Rim, 32H Black  PV</t>
  </si>
  <si>
    <t>KOM i29 29" TCS Rim, 32H Black  PV</t>
  </si>
  <si>
    <t>Frequency CX i19 700c Team TCS Rim, 28H Black PV</t>
  </si>
  <si>
    <t>Frequency i23 26" Team TCS Rim, 32H Black, PV</t>
  </si>
  <si>
    <t>Frequency i25  26" Team TCS Rim, 32H Black,  PV</t>
  </si>
  <si>
    <t>Frequency i23 27.5" Team TCS Rim ,32H Black, PV</t>
  </si>
  <si>
    <t>Frequency  i25 27.5" Team TCS Rim, 32H Black, PV</t>
  </si>
  <si>
    <t>Frequency i19 29" Team TCS Rim, 32H Black, PV</t>
  </si>
  <si>
    <t>Frequency i23 29" Team TCS Rim, 32H Black, PV</t>
  </si>
  <si>
    <t>Frequency i25 29" Team TCS Rim, 32H Black, PV</t>
  </si>
  <si>
    <t>Frequency i29 27.5" Team TCS Rim, 32H Black, PV</t>
  </si>
  <si>
    <t>Frequency i29 29" Team TCS Rim, 32H Black, PV</t>
  </si>
  <si>
    <t>ST i25 26" TCS Rim, 32 hole Black w/Eyelets, PV</t>
  </si>
  <si>
    <t>ST i23 27.5" TCS Rim, 32 hole Black w/Eyelets, PV</t>
  </si>
  <si>
    <t>ST i23 29" TCS Rim, 32 hole Black w/Eyelets, PV</t>
  </si>
  <si>
    <t>ST i25 29" TCS Rim, 32 hole Black w/Eyelets, PV</t>
  </si>
  <si>
    <t>Slick 1.5  26" Comp Tire</t>
  </si>
  <si>
    <t>Slick 2.2 29"  Comp Tire</t>
  </si>
  <si>
    <t>All Terrain 1.95  26" Comp Tire</t>
  </si>
  <si>
    <t>All Terrain 700 x 37c Comp Tire</t>
  </si>
  <si>
    <t>All Terrain 700 x 32c Comp Tire</t>
  </si>
  <si>
    <t>Nine Line 2.0 29" TCS Light FR Tire</t>
  </si>
  <si>
    <t>Nine Line 2.25 29" TCS Light FR Tire</t>
  </si>
  <si>
    <t>Bee Line 2.2 27.5" TCS Light FR Tire</t>
  </si>
  <si>
    <t>Nano 2.1 26" Race Tire</t>
  </si>
  <si>
    <t xml:space="preserve">Nano 2.1 26" Comp Tire </t>
  </si>
  <si>
    <t>Nano 700 x 40c TCS Light FR Tire</t>
  </si>
  <si>
    <t>Nano 700 x 40c Race Tire</t>
  </si>
  <si>
    <t>Nano 700 x 40c Comp Tire</t>
  </si>
  <si>
    <t>Nano 2.1 29" TCS Light FR Tire</t>
  </si>
  <si>
    <t>Nano 2.1 29" Race Tire</t>
  </si>
  <si>
    <t>Wolverine SS 1.95 26" Race Tire</t>
  </si>
  <si>
    <t>Wolverine SS 1.95 26"  Comp Tire</t>
  </si>
  <si>
    <t>Wolverine SS 2.0 27.5" Race Tire</t>
  </si>
  <si>
    <t>Wolverine SS 2.0 27.5" Comp Tire</t>
  </si>
  <si>
    <t>Wolverine 2.2 29" TCS Light FR Tire</t>
  </si>
  <si>
    <t>WeirWolf 2.1 26" Comp Tire</t>
  </si>
  <si>
    <t>Weirwolf 2.3 26" Comp Tire</t>
  </si>
  <si>
    <t>Weirwolf 2.3 29" TCS Light FR Tire</t>
  </si>
  <si>
    <t>Bronson 2.1 26" Comp Tire</t>
  </si>
  <si>
    <t>Bronson 2.2 29" Race Tire</t>
  </si>
  <si>
    <t>Bronson 2.2 29" Comp Tire</t>
  </si>
  <si>
    <t>Trail Boss 2.25 26" TCS Light Fast Roll Tire</t>
  </si>
  <si>
    <t>Trail Boss 2.25 26" TCS Tough Fast Roll Tire</t>
  </si>
  <si>
    <t>Trail Boss 2.25 27.5" TCS Tough HG Tire</t>
  </si>
  <si>
    <t>Trail Boss 2.25 27.5" TCS Tough FR Tire</t>
  </si>
  <si>
    <t>Trail Boss 2.25 27.5" TCS Light HG Tire</t>
  </si>
  <si>
    <t>Trail Boss 2.25 27.5" TCS Light FR Tire</t>
  </si>
  <si>
    <t>Trail Boss 2.25 27.5" Comp Tire</t>
  </si>
  <si>
    <t>Trail Boss 2.4 27.5" TCS Light FR Tire</t>
  </si>
  <si>
    <t>Trail Boss 2.4 27.5" TCS Tough HG Tire</t>
  </si>
  <si>
    <t>Trail Boss 2.4 27.5" TCS Tough FR Tire</t>
  </si>
  <si>
    <t>Trail Boss 2.4 27.5" TCS Light HG Tire</t>
  </si>
  <si>
    <t>Trail Boss 2.25 29" TCS Tough FR Tire</t>
  </si>
  <si>
    <t>Trail Boss 2.25 29" TCS Light FR Tire</t>
  </si>
  <si>
    <t>Trail Boss 2.25 29" Comp Tire</t>
  </si>
  <si>
    <t>Trail Boss 2.4 29" TCS Light FR Tire</t>
  </si>
  <si>
    <t>Trail Boss 3.0 27.5" TCS Light FR Tire</t>
  </si>
  <si>
    <t>Trail Blazer 2.8  27.5" TCS Light FR Tire</t>
  </si>
  <si>
    <t>Bridger 3.0  27.5" TCS Light FR Tire</t>
  </si>
  <si>
    <t>Breakout 2.3 27.5" TCS Light FR Tire</t>
  </si>
  <si>
    <t>Breakout 2.3 27.5" TCS Tough FR Tire</t>
  </si>
  <si>
    <t>Breakout 2.3 27.5" TCS Tough HG Tire</t>
  </si>
  <si>
    <t>Breakout 2.3 29" TCS Light FR Tire</t>
  </si>
  <si>
    <t>Breakout 2.3 29" TCS Tough FR Tire</t>
  </si>
  <si>
    <t>Breakout 2.3 29" TCS Tough HG Tire</t>
  </si>
  <si>
    <t>Breakout 2.5 27.5" TCS  Light FR Tire</t>
  </si>
  <si>
    <t>Breakout 2.5 27.5" TCS Tough FR Tire</t>
  </si>
  <si>
    <t>Breakout 2.5 27.5" TCS Tough HG Tire</t>
  </si>
  <si>
    <t>Vigilante 2.3 26" TCS Tough HG Tire</t>
  </si>
  <si>
    <t>Vigilante 2.3 26" TCS Tough FR Tire</t>
  </si>
  <si>
    <t>Vigilante 2.3 26" TCS Light FR Tire</t>
  </si>
  <si>
    <t>Vigilante 2.3 26" Comp Tire</t>
  </si>
  <si>
    <t>Vigilante 2.3 27.5" TCS Tough HG Tire</t>
  </si>
  <si>
    <t>Vigilante 2.3 27.5" TCS Tough FR Tire</t>
  </si>
  <si>
    <t>Vigilante 2.3 27.5" TCS Light HG Tire</t>
  </si>
  <si>
    <t>Vigilante 2.3 27.5" TCS Light FR Tire</t>
  </si>
  <si>
    <t>Vigilante 2.3 27.5" Comp Tire</t>
  </si>
  <si>
    <t>Vigilante 2.3 29" TCS Tough FR Tire</t>
  </si>
  <si>
    <t>Vigilante 2.3 29" TCS Light FR Tire</t>
  </si>
  <si>
    <t>Vigilante 2.3 29" Comp Tire</t>
  </si>
  <si>
    <t>VelociRaptor 2.1 26" Front Comp Tire</t>
  </si>
  <si>
    <t>VelociRaptor 2.1 26" Rear Comp Tire</t>
  </si>
  <si>
    <t>Cross Boss 700 x 35c TCS Light FR Tire</t>
  </si>
  <si>
    <t>Crosswolf 700 x 32c TCS Light FR Tire</t>
  </si>
  <si>
    <t>Silverado Team Black Saddle</t>
  </si>
  <si>
    <t>Silverado Pro Black Saddle</t>
  </si>
  <si>
    <t>Silverado Sport Black Saddle</t>
  </si>
  <si>
    <t>Volt Carbon 135 Black Saddle</t>
  </si>
  <si>
    <t>Volt Team 135 Black Saddle</t>
  </si>
  <si>
    <t>Volt Pro 135 Black Saddle</t>
  </si>
  <si>
    <t>Volt Race 135 Black Saddle</t>
  </si>
  <si>
    <t>Volt Comp 135 Black Saddle</t>
  </si>
  <si>
    <t>Volt Sport 135 Black Saddle</t>
  </si>
  <si>
    <t>Volt Team 142 Black Saddle</t>
  </si>
  <si>
    <t>Volt Pro 142 Black Saddle</t>
  </si>
  <si>
    <t>Volt Race 142 Black Saddle</t>
  </si>
  <si>
    <t>Volt Comp 142 Black Saddle</t>
  </si>
  <si>
    <t>Volt Sport 142 Black Saddle</t>
  </si>
  <si>
    <t>Volt Team 150 Black Saddle</t>
  </si>
  <si>
    <t>Volt Pro 150 Black Saddle</t>
  </si>
  <si>
    <t>Volt Race 150 Black Saddle</t>
  </si>
  <si>
    <t>Volt Comp 150 Black Saddle</t>
  </si>
  <si>
    <t>Volt Sport 150 Black Saddle</t>
  </si>
  <si>
    <t>Rocket Carbon 130 Black Saddle</t>
  </si>
  <si>
    <t>Rocket Team 130 Black Saddle</t>
  </si>
  <si>
    <t>Rocket Pro 130 Black Saddle</t>
  </si>
  <si>
    <t>Rocket Race 130 Black Saddle</t>
  </si>
  <si>
    <t>Rocket Comp 130 Black Saddle</t>
  </si>
  <si>
    <t>Rocket Sport 130 Black Saddle</t>
  </si>
  <si>
    <t>Rocket Team 142 Black Saddle</t>
  </si>
  <si>
    <t>Rocket Pro 142 Black Saddle</t>
  </si>
  <si>
    <t>Rocket Race 142 Black Saddle</t>
  </si>
  <si>
    <t>Rocket Comp 142 Black Saddle</t>
  </si>
  <si>
    <t>Rocket Sport 142 Black Saddle</t>
  </si>
  <si>
    <t>Rocket Team 150 Black Saddle</t>
  </si>
  <si>
    <t>Rocket Pro 150 Black Saddle</t>
  </si>
  <si>
    <t>Rocket Race 150 Black Saddle</t>
  </si>
  <si>
    <t>Rocket Comp 150 Black Saddle</t>
  </si>
  <si>
    <t>Rocket Sport 150 Black Saddle</t>
  </si>
  <si>
    <t>Pure Team Black Saddle</t>
  </si>
  <si>
    <t>Pure Pro Black Saddle</t>
  </si>
  <si>
    <t>Pure Race Black Saddle</t>
  </si>
  <si>
    <t>Pure Comp Black Saddle</t>
  </si>
  <si>
    <t>Speed Pro Black Saddle</t>
  </si>
  <si>
    <t>Speed  ProGel Black Saddle</t>
  </si>
  <si>
    <t>Speed  Comp Silver Saddle</t>
  </si>
  <si>
    <t>Speed  Comp Black Saddle</t>
  </si>
  <si>
    <t>Comfort Comp Black Saddle</t>
  </si>
  <si>
    <t>Comfort Sport Black Saddle</t>
  </si>
  <si>
    <t>Speed She ProGel Black Saddle</t>
  </si>
  <si>
    <t>Speed She Comp Grey Saddle</t>
  </si>
  <si>
    <t>Speed She Comp Black Saddle</t>
  </si>
  <si>
    <t>Moto X Clamp-On Grip, Black/Black</t>
  </si>
  <si>
    <t>TechTrail Clamp-On Grip, Black/Black</t>
  </si>
  <si>
    <t xml:space="preserve">Comfort Zone Clamp-On Grip, Black </t>
  </si>
  <si>
    <t>Technical Trail Grip</t>
  </si>
  <si>
    <t>Original Trail Grip</t>
  </si>
  <si>
    <t>Weirwolf Grip Black with Grey base</t>
  </si>
  <si>
    <t>Weirwolf Grip Black with Red base</t>
  </si>
  <si>
    <t>DC TrailGrip Black with Grey base</t>
  </si>
  <si>
    <t>TCS Rim Tape, 24mm x 11m Roll (for 5  wheels)-i19</t>
  </si>
  <si>
    <t>TCS Rim Tape, 26mm x 11m Roll (for 5  wheels)-i21</t>
  </si>
  <si>
    <t>TCS Rim Tape, 28mm x 11m Roll (for 5  wheels)-i23</t>
  </si>
  <si>
    <t xml:space="preserve">TCS Rim Tape, 30mm x 11m Roll (for 5  wheels) - i25 </t>
  </si>
  <si>
    <t>TCS Rim Tape, 34mm x 11m Roll (for 5  wheels) - i29</t>
  </si>
  <si>
    <t>TCS Rim Tape, 40mm x 11m Roll (for 5  wheels) - i35</t>
  </si>
  <si>
    <t>TCS Rim Tape, 50mm x 11m Roll (for 5  wheels) - i45</t>
  </si>
  <si>
    <t>TCS Rim Tape, 24mm x 55m Roll  (bulk) - i19</t>
  </si>
  <si>
    <t>TCS Rim Tape, 26mm x 55m Roll  (bulk) - i21</t>
  </si>
  <si>
    <t>TCS Rim Tape, 28mm x 55m Roll  (bulk) -i23</t>
  </si>
  <si>
    <t xml:space="preserve">TCS Rim Tape, 30mm x 55m Roll (bulk) - i25 </t>
  </si>
  <si>
    <t>TCS Brass Presta Valve 34mm 2pcs</t>
  </si>
  <si>
    <t>TCS Brass Presta Valve 46mm 2pcs</t>
  </si>
  <si>
    <t>WTB Rim Strip, 26" x 11mm Wide, Grey, 2 pieces</t>
  </si>
  <si>
    <t>WTB Rim Strip, 29" x 11mm Wide, Grey, 2 pieces</t>
  </si>
  <si>
    <t>WTB Logo Sticker 2"</t>
  </si>
  <si>
    <t>WTB Logo Sticker 5"</t>
  </si>
  <si>
    <t xml:space="preserve">MOQ FOB  Hong Kong </t>
  </si>
  <si>
    <t>FOB  Hong Kong China Price</t>
  </si>
  <si>
    <t>Rims</t>
  </si>
  <si>
    <t>Tires</t>
  </si>
  <si>
    <t>Tubes</t>
  </si>
  <si>
    <t>Saddles</t>
  </si>
  <si>
    <t>Grips</t>
  </si>
  <si>
    <t>Accessories</t>
  </si>
  <si>
    <t xml:space="preserve">MOQ FOB Ningbo </t>
  </si>
  <si>
    <t>FOB Ningbo Price</t>
  </si>
  <si>
    <t>Oveview of orders by volume in each port</t>
  </si>
  <si>
    <t>Total volume [cbm]</t>
  </si>
  <si>
    <t>Port of loading</t>
  </si>
  <si>
    <t>Taiwan</t>
  </si>
  <si>
    <t>Note*</t>
  </si>
  <si>
    <t>FCL Only</t>
  </si>
  <si>
    <t>Ningbo orders</t>
  </si>
  <si>
    <t>LCL</t>
  </si>
  <si>
    <t>&gt; 17 cbm</t>
  </si>
  <si>
    <t>20" FCL</t>
  </si>
  <si>
    <t>18 - 28 cbm</t>
  </si>
  <si>
    <t>40" FCL</t>
  </si>
  <si>
    <t xml:space="preserve">40" HQ FCL </t>
  </si>
  <si>
    <t>up to 68 cbm</t>
  </si>
  <si>
    <t>up to 52 cbm</t>
  </si>
</sst>
</file>

<file path=xl/styles.xml><?xml version="1.0" encoding="utf-8"?>
<styleSheet xmlns="http://schemas.openxmlformats.org/spreadsheetml/2006/main">
  <numFmts count="9">
    <numFmt numFmtId="164" formatCode="_(\$* #,##0.00_);_(\$* \(#,##0.00\);_(\$* \-??_);_(@_)"/>
    <numFmt numFmtId="165" formatCode="\$#,##0.00_);&quot;($&quot;#,##0.00\)"/>
    <numFmt numFmtId="166" formatCode="\$#,##0.00"/>
    <numFmt numFmtId="167" formatCode="&quot;$&quot;#,##0.00"/>
    <numFmt numFmtId="168" formatCode="\$#,##0.00_);[Red]&quot;($&quot;#,##0.00\)"/>
    <numFmt numFmtId="169" formatCode="0.0"/>
    <numFmt numFmtId="170" formatCode="_-* #,##0.00\ [$€-1]_-;\-* #,##0.00\ [$€-1]_-;_-* &quot;-&quot;??\ [$€-1]_-;_-@_-"/>
    <numFmt numFmtId="171" formatCode="_-[$$-409]* #,##0.00_ ;_-[$$-409]* \-#,##0.00\ ;_-[$$-409]* &quot;-&quot;??_ ;_-@_ "/>
    <numFmt numFmtId="172" formatCode="0.000"/>
  </numFmts>
  <fonts count="64"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indexed="9"/>
      <name val="Calibri"/>
      <family val="2"/>
    </font>
    <font>
      <sz val="11"/>
      <color indexed="2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Verdana"/>
      <family val="2"/>
      <charset val="238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2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indexed="57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i/>
      <sz val="10"/>
      <color rgb="FF00B05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B6D15"/>
      <name val="Calibri"/>
      <family val="2"/>
      <charset val="238"/>
      <scheme val="minor"/>
    </font>
    <font>
      <sz val="10"/>
      <color rgb="FFFB6D15"/>
      <name val="Calibri"/>
      <family val="2"/>
      <charset val="238"/>
      <scheme val="minor"/>
    </font>
    <font>
      <b/>
      <sz val="11"/>
      <color rgb="FFFB6D15"/>
      <name val="Calibri"/>
      <family val="2"/>
      <charset val="238"/>
      <scheme val="minor"/>
    </font>
    <font>
      <b/>
      <i/>
      <sz val="10"/>
      <color rgb="FFFB6D15"/>
      <name val="Calibri"/>
      <family val="2"/>
      <charset val="238"/>
      <scheme val="minor"/>
    </font>
    <font>
      <sz val="10"/>
      <color rgb="FFFF783B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rgb="FFFB6D15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70C0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8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8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4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3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1">
    <xf numFmtId="0" fontId="0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6" borderId="0" applyNumberFormat="0" applyBorder="0" applyAlignment="0" applyProtection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4" borderId="7" applyNumberFormat="0" applyAlignment="0" applyProtection="0"/>
    <xf numFmtId="0" fontId="5" fillId="2" borderId="7" applyNumberFormat="0" applyAlignment="0" applyProtection="0"/>
    <xf numFmtId="0" fontId="6" fillId="3" borderId="8" applyNumberFormat="0" applyAlignment="0" applyProtection="0"/>
    <xf numFmtId="0" fontId="7" fillId="0" borderId="9" applyNumberFormat="0" applyFill="0" applyAlignment="0" applyProtection="0"/>
    <xf numFmtId="0" fontId="6" fillId="3" borderId="8" applyNumberFormat="0" applyAlignment="0" applyProtection="0"/>
    <xf numFmtId="164" fontId="24" fillId="0" borderId="0" applyFill="0" applyBorder="0" applyAlignment="0" applyProtection="0"/>
    <xf numFmtId="0" fontId="8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1" borderId="0" applyNumberFormat="0" applyBorder="0" applyAlignment="0" applyProtection="0"/>
    <xf numFmtId="0" fontId="2" fillId="26" borderId="0" applyNumberFormat="0" applyBorder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9" fillId="12" borderId="7" applyNumberFormat="0" applyAlignment="0" applyProtection="0"/>
    <xf numFmtId="0" fontId="7" fillId="0" borderId="9" applyNumberFormat="0" applyFill="0" applyAlignment="0" applyProtection="0"/>
    <xf numFmtId="0" fontId="14" fillId="18" borderId="0" applyNumberFormat="0" applyBorder="0" applyAlignment="0" applyProtection="0"/>
    <xf numFmtId="0" fontId="15" fillId="0" borderId="0"/>
    <xf numFmtId="0" fontId="24" fillId="13" borderId="13" applyNumberFormat="0" applyAlignment="0" applyProtection="0"/>
    <xf numFmtId="0" fontId="24" fillId="13" borderId="13" applyNumberFormat="0" applyAlignment="0" applyProtection="0"/>
    <xf numFmtId="0" fontId="16" fillId="4" borderId="14" applyNumberFormat="0" applyAlignment="0" applyProtection="0"/>
    <xf numFmtId="0" fontId="16" fillId="2" borderId="14" applyNumberFormat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1" applyNumberFormat="0" applyFill="0" applyAlignment="0" applyProtection="0"/>
    <xf numFmtId="0" fontId="8" fillId="0" borderId="16" applyNumberFormat="0" applyFill="0" applyAlignment="0" applyProtection="0"/>
    <xf numFmtId="0" fontId="19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1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553">
    <xf numFmtId="0" fontId="0" fillId="0" borderId="0" xfId="0"/>
    <xf numFmtId="0" fontId="30" fillId="30" borderId="35" xfId="0" applyFont="1" applyFill="1" applyBorder="1" applyAlignment="1">
      <alignment horizontal="left" vertical="center"/>
    </xf>
    <xf numFmtId="0" fontId="32" fillId="0" borderId="0" xfId="0" applyFont="1" applyFill="1" applyBorder="1"/>
    <xf numFmtId="0" fontId="32" fillId="0" borderId="0" xfId="0" applyFont="1" applyFill="1"/>
    <xf numFmtId="0" fontId="30" fillId="40" borderId="20" xfId="0" applyFont="1" applyFill="1" applyBorder="1" applyAlignment="1">
      <alignment horizontal="left" vertical="center"/>
    </xf>
    <xf numFmtId="0" fontId="30" fillId="29" borderId="3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>
      <alignment wrapText="1"/>
    </xf>
    <xf numFmtId="0" fontId="30" fillId="31" borderId="35" xfId="0" applyFont="1" applyFill="1" applyBorder="1" applyAlignment="1">
      <alignment horizontal="left" wrapText="1"/>
    </xf>
    <xf numFmtId="0" fontId="31" fillId="3" borderId="0" xfId="0" applyFont="1" applyFill="1" applyBorder="1" applyAlignment="1">
      <alignment horizontal="center" vertical="center"/>
    </xf>
    <xf numFmtId="0" fontId="31" fillId="33" borderId="35" xfId="0" applyFont="1" applyFill="1" applyBorder="1" applyAlignment="1">
      <alignment horizontal="left" vertical="center" wrapText="1"/>
    </xf>
    <xf numFmtId="1" fontId="31" fillId="33" borderId="35" xfId="83" applyNumberFormat="1" applyFont="1" applyFill="1" applyBorder="1" applyAlignment="1">
      <alignment horizontal="left" vertical="center" shrinkToFit="1"/>
    </xf>
    <xf numFmtId="0" fontId="31" fillId="0" borderId="35" xfId="0" applyFont="1" applyFill="1" applyBorder="1" applyAlignment="1">
      <alignment horizontal="center"/>
    </xf>
    <xf numFmtId="0" fontId="31" fillId="0" borderId="35" xfId="0" applyFont="1" applyFill="1" applyBorder="1" applyAlignment="1">
      <alignment horizontal="center" wrapText="1"/>
    </xf>
    <xf numFmtId="0" fontId="32" fillId="0" borderId="35" xfId="0" applyFont="1" applyFill="1" applyBorder="1" applyAlignment="1">
      <alignment horizontal="center"/>
    </xf>
    <xf numFmtId="0" fontId="31" fillId="0" borderId="35" xfId="0" applyFont="1" applyFill="1" applyBorder="1" applyAlignment="1">
      <alignment vertical="center" wrapText="1"/>
    </xf>
    <xf numFmtId="0" fontId="31" fillId="2" borderId="35" xfId="0" applyFont="1" applyFill="1" applyBorder="1" applyAlignment="1">
      <alignment horizont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1" fillId="0" borderId="35" xfId="83" applyFont="1" applyFill="1" applyBorder="1" applyAlignment="1">
      <alignment horizontal="left" vertical="center" shrinkToFit="1"/>
    </xf>
    <xf numFmtId="1" fontId="31" fillId="0" borderId="35" xfId="83" applyNumberFormat="1" applyFont="1" applyFill="1" applyBorder="1" applyAlignment="1">
      <alignment horizontal="left" vertical="center" shrinkToFit="1"/>
    </xf>
    <xf numFmtId="1" fontId="31" fillId="0" borderId="35" xfId="0" applyNumberFormat="1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left"/>
    </xf>
    <xf numFmtId="0" fontId="32" fillId="38" borderId="35" xfId="0" applyFont="1" applyFill="1" applyBorder="1" applyAlignment="1">
      <alignment horizontal="center"/>
    </xf>
    <xf numFmtId="0" fontId="31" fillId="33" borderId="35" xfId="83" applyFont="1" applyFill="1" applyBorder="1" applyAlignment="1">
      <alignment horizontal="left" vertical="center" shrinkToFit="1"/>
    </xf>
    <xf numFmtId="0" fontId="34" fillId="0" borderId="35" xfId="0" applyFont="1" applyFill="1" applyBorder="1" applyAlignment="1">
      <alignment vertical="center" wrapText="1"/>
    </xf>
    <xf numFmtId="0" fontId="31" fillId="33" borderId="35" xfId="0" applyFont="1" applyFill="1" applyBorder="1" applyAlignment="1">
      <alignment horizontal="left" vertical="center"/>
    </xf>
    <xf numFmtId="1" fontId="31" fillId="33" borderId="35" xfId="0" applyNumberFormat="1" applyFont="1" applyFill="1" applyBorder="1" applyAlignment="1">
      <alignment horizontal="left" vertical="center"/>
    </xf>
    <xf numFmtId="0" fontId="31" fillId="33" borderId="35" xfId="83" applyFont="1" applyFill="1" applyBorder="1" applyAlignment="1">
      <alignment vertical="center" shrinkToFit="1"/>
    </xf>
    <xf numFmtId="0" fontId="31" fillId="0" borderId="27" xfId="83" applyFont="1" applyFill="1" applyBorder="1" applyAlignment="1">
      <alignment horizontal="left" vertical="center" shrinkToFit="1"/>
    </xf>
    <xf numFmtId="1" fontId="31" fillId="0" borderId="27" xfId="83" applyNumberFormat="1" applyFont="1" applyFill="1" applyBorder="1" applyAlignment="1">
      <alignment horizontal="left" vertical="center" shrinkToFi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/>
    </xf>
    <xf numFmtId="0" fontId="31" fillId="0" borderId="35" xfId="0" applyFont="1" applyBorder="1" applyAlignment="1">
      <alignment horizontal="left"/>
    </xf>
    <xf numFmtId="1" fontId="31" fillId="2" borderId="35" xfId="0" applyNumberFormat="1" applyFont="1" applyFill="1" applyBorder="1" applyAlignment="1">
      <alignment horizontal="center" vertical="center"/>
    </xf>
    <xf numFmtId="1" fontId="31" fillId="0" borderId="35" xfId="0" applyNumberFormat="1" applyFont="1" applyBorder="1" applyAlignment="1">
      <alignment horizontal="center" vertical="center"/>
    </xf>
    <xf numFmtId="0" fontId="31" fillId="0" borderId="35" xfId="0" applyFont="1" applyBorder="1"/>
    <xf numFmtId="1" fontId="31" fillId="34" borderId="35" xfId="0" applyNumberFormat="1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35" fillId="0" borderId="0" xfId="0" applyFont="1" applyFill="1" applyBorder="1"/>
    <xf numFmtId="0" fontId="31" fillId="0" borderId="35" xfId="0" applyFont="1" applyFill="1" applyBorder="1" applyAlignment="1">
      <alignment vertical="center"/>
    </xf>
    <xf numFmtId="1" fontId="31" fillId="0" borderId="18" xfId="0" applyNumberFormat="1" applyFont="1" applyFill="1" applyBorder="1" applyAlignment="1">
      <alignment horizontal="left" vertical="center"/>
    </xf>
    <xf numFmtId="1" fontId="31" fillId="39" borderId="35" xfId="0" applyNumberFormat="1" applyFont="1" applyFill="1" applyBorder="1" applyAlignment="1">
      <alignment horizontal="center" vertical="center"/>
    </xf>
    <xf numFmtId="0" fontId="31" fillId="0" borderId="0" xfId="0" applyFont="1" applyFill="1"/>
    <xf numFmtId="1" fontId="31" fillId="0" borderId="35" xfId="0" applyNumberFormat="1" applyFont="1" applyFill="1" applyBorder="1" applyAlignment="1">
      <alignment horizontal="left" vertical="center"/>
    </xf>
    <xf numFmtId="1" fontId="31" fillId="2" borderId="35" xfId="83" applyNumberFormat="1" applyFont="1" applyFill="1" applyBorder="1" applyAlignment="1">
      <alignment horizontal="left" vertical="top" wrapText="1" shrinkToFit="1"/>
    </xf>
    <xf numFmtId="0" fontId="31" fillId="0" borderId="35" xfId="83" applyFont="1" applyFill="1" applyBorder="1" applyAlignment="1">
      <alignment vertical="center" shrinkToFit="1"/>
    </xf>
    <xf numFmtId="0" fontId="31" fillId="2" borderId="35" xfId="83" applyFont="1" applyFill="1" applyBorder="1" applyAlignment="1">
      <alignment vertical="center" shrinkToFit="1"/>
    </xf>
    <xf numFmtId="1" fontId="31" fillId="2" borderId="35" xfId="83" applyNumberFormat="1" applyFont="1" applyFill="1" applyBorder="1" applyAlignment="1">
      <alignment horizontal="left" vertical="center" shrinkToFit="1"/>
    </xf>
    <xf numFmtId="0" fontId="31" fillId="2" borderId="20" xfId="0" applyFont="1" applyFill="1" applyBorder="1" applyAlignment="1">
      <alignment horizontal="center" vertical="center"/>
    </xf>
    <xf numFmtId="1" fontId="31" fillId="0" borderId="35" xfId="69" quotePrefix="1" applyNumberFormat="1" applyFont="1" applyFill="1" applyBorder="1" applyAlignment="1">
      <alignment horizontal="left" vertical="center" shrinkToFit="1"/>
    </xf>
    <xf numFmtId="0" fontId="31" fillId="0" borderId="35" xfId="69" applyFont="1" applyFill="1" applyBorder="1" applyAlignment="1">
      <alignment horizontal="left" vertical="center" shrinkToFit="1"/>
    </xf>
    <xf numFmtId="0" fontId="34" fillId="2" borderId="35" xfId="0" applyFont="1" applyFill="1" applyBorder="1" applyAlignment="1">
      <alignment vertical="center" wrapText="1"/>
    </xf>
    <xf numFmtId="1" fontId="31" fillId="0" borderId="18" xfId="83" quotePrefix="1" applyNumberFormat="1" applyFont="1" applyFill="1" applyBorder="1" applyAlignment="1">
      <alignment horizontal="left" vertical="center" shrinkToFit="1"/>
    </xf>
    <xf numFmtId="1" fontId="31" fillId="0" borderId="47" xfId="0" applyNumberFormat="1" applyFont="1" applyFill="1" applyBorder="1" applyAlignment="1">
      <alignment horizontal="left" vertical="center"/>
    </xf>
    <xf numFmtId="0" fontId="31" fillId="0" borderId="35" xfId="0" applyFont="1" applyFill="1" applyBorder="1" applyAlignment="1">
      <alignment vertical="center" shrinkToFit="1"/>
    </xf>
    <xf numFmtId="0" fontId="31" fillId="0" borderId="0" xfId="0" applyFont="1" applyFill="1" applyAlignment="1">
      <alignment horizontal="left"/>
    </xf>
    <xf numFmtId="0" fontId="31" fillId="2" borderId="35" xfId="0" applyFont="1" applyFill="1" applyBorder="1" applyAlignment="1">
      <alignment vertical="center"/>
    </xf>
    <xf numFmtId="1" fontId="31" fillId="2" borderId="35" xfId="0" applyNumberFormat="1" applyFont="1" applyFill="1" applyBorder="1" applyAlignment="1">
      <alignment horizontal="left" vertical="center"/>
    </xf>
    <xf numFmtId="1" fontId="31" fillId="0" borderId="18" xfId="0" applyNumberFormat="1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left"/>
    </xf>
    <xf numFmtId="1" fontId="31" fillId="0" borderId="35" xfId="83" quotePrefix="1" applyNumberFormat="1" applyFont="1" applyFill="1" applyBorder="1" applyAlignment="1">
      <alignment horizontal="left" vertical="center" shrinkToFit="1"/>
    </xf>
    <xf numFmtId="0" fontId="31" fillId="0" borderId="35" xfId="0" applyFont="1" applyBorder="1" applyAlignment="1">
      <alignment horizontal="center"/>
    </xf>
    <xf numFmtId="0" fontId="31" fillId="0" borderId="35" xfId="0" applyFont="1" applyFill="1" applyBorder="1" applyAlignment="1">
      <alignment horizontal="left" shrinkToFit="1"/>
    </xf>
    <xf numFmtId="1" fontId="31" fillId="0" borderId="20" xfId="0" applyNumberFormat="1" applyFont="1" applyFill="1" applyBorder="1" applyAlignment="1">
      <alignment horizontal="left"/>
    </xf>
    <xf numFmtId="0" fontId="31" fillId="0" borderId="20" xfId="0" applyFont="1" applyBorder="1" applyAlignment="1">
      <alignment horizontal="center"/>
    </xf>
    <xf numFmtId="0" fontId="31" fillId="0" borderId="20" xfId="84" applyFont="1" applyBorder="1" applyAlignment="1"/>
    <xf numFmtId="0" fontId="31" fillId="0" borderId="20" xfId="84" applyFont="1" applyFill="1" applyBorder="1" applyAlignment="1"/>
    <xf numFmtId="0" fontId="31" fillId="0" borderId="35" xfId="0" applyFont="1" applyFill="1" applyBorder="1" applyAlignment="1">
      <alignment horizontal="left" vertical="center"/>
    </xf>
    <xf numFmtId="0" fontId="31" fillId="2" borderId="35" xfId="0" applyFont="1" applyFill="1" applyBorder="1" applyAlignment="1">
      <alignment horizontal="center" vertical="center"/>
    </xf>
    <xf numFmtId="166" fontId="34" fillId="2" borderId="20" xfId="50" applyNumberFormat="1" applyFont="1" applyFill="1" applyBorder="1" applyAlignment="1" applyProtection="1">
      <alignment horizontal="center" vertical="center"/>
    </xf>
    <xf numFmtId="167" fontId="34" fillId="0" borderId="35" xfId="0" applyNumberFormat="1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left" vertical="top"/>
    </xf>
    <xf numFmtId="1" fontId="31" fillId="0" borderId="20" xfId="0" applyNumberFormat="1" applyFont="1" applyFill="1" applyBorder="1" applyAlignment="1">
      <alignment horizontal="left" vertical="top" wrapText="1"/>
    </xf>
    <xf numFmtId="1" fontId="31" fillId="37" borderId="47" xfId="0" applyNumberFormat="1" applyFont="1" applyFill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/>
    <xf numFmtId="0" fontId="30" fillId="28" borderId="20" xfId="0" applyFont="1" applyFill="1" applyBorder="1" applyAlignment="1">
      <alignment horizontal="left" vertical="center"/>
    </xf>
    <xf numFmtId="0" fontId="31" fillId="0" borderId="35" xfId="0" applyFont="1" applyBorder="1" applyAlignment="1">
      <alignment wrapText="1"/>
    </xf>
    <xf numFmtId="0" fontId="31" fillId="0" borderId="35" xfId="0" applyFont="1" applyFill="1" applyBorder="1" applyAlignment="1">
      <alignment wrapText="1"/>
    </xf>
    <xf numFmtId="0" fontId="31" fillId="0" borderId="0" xfId="0" applyFont="1" applyAlignment="1">
      <alignment wrapText="1"/>
    </xf>
    <xf numFmtId="166" fontId="31" fillId="0" borderId="1" xfId="0" applyNumberFormat="1" applyFont="1" applyFill="1" applyBorder="1" applyAlignment="1">
      <alignment horizontal="center" vertical="center" wrapText="1"/>
    </xf>
    <xf numFmtId="1" fontId="31" fillId="0" borderId="35" xfId="0" applyNumberFormat="1" applyFont="1" applyBorder="1" applyAlignment="1">
      <alignment horizontal="left" vertical="center"/>
    </xf>
    <xf numFmtId="0" fontId="31" fillId="0" borderId="35" xfId="83" applyFont="1" applyFill="1" applyBorder="1" applyAlignment="1">
      <alignment vertical="center"/>
    </xf>
    <xf numFmtId="0" fontId="32" fillId="0" borderId="35" xfId="0" applyFont="1" applyBorder="1" applyAlignment="1">
      <alignment horizontal="center"/>
    </xf>
    <xf numFmtId="0" fontId="31" fillId="2" borderId="35" xfId="0" applyFont="1" applyFill="1" applyBorder="1" applyAlignment="1"/>
    <xf numFmtId="0" fontId="31" fillId="0" borderId="19" xfId="0" applyFont="1" applyFill="1" applyBorder="1" applyAlignment="1"/>
    <xf numFmtId="0" fontId="31" fillId="33" borderId="27" xfId="0" applyFont="1" applyFill="1" applyBorder="1"/>
    <xf numFmtId="0" fontId="31" fillId="33" borderId="27" xfId="0" applyFont="1" applyFill="1" applyBorder="1" applyAlignment="1"/>
    <xf numFmtId="0" fontId="31" fillId="0" borderId="35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Border="1" applyAlignment="1"/>
    <xf numFmtId="1" fontId="32" fillId="0" borderId="0" xfId="0" applyNumberFormat="1" applyFont="1" applyBorder="1" applyAlignment="1">
      <alignment horizontal="left"/>
    </xf>
    <xf numFmtId="0" fontId="32" fillId="0" borderId="0" xfId="0" applyFont="1" applyBorder="1"/>
    <xf numFmtId="0" fontId="31" fillId="0" borderId="0" xfId="0" applyFont="1" applyBorder="1" applyAlignment="1">
      <alignment horizont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167" fontId="34" fillId="0" borderId="0" xfId="0" applyNumberFormat="1" applyFont="1" applyBorder="1" applyAlignment="1">
      <alignment horizontal="center" vertical="center" wrapText="1"/>
    </xf>
    <xf numFmtId="167" fontId="34" fillId="30" borderId="35" xfId="0" applyNumberFormat="1" applyFont="1" applyFill="1" applyBorder="1" applyAlignment="1">
      <alignment horizontal="center" vertical="center" wrapText="1"/>
    </xf>
    <xf numFmtId="167" fontId="34" fillId="0" borderId="35" xfId="50" applyNumberFormat="1" applyFont="1" applyFill="1" applyBorder="1" applyAlignment="1">
      <alignment horizontal="center"/>
    </xf>
    <xf numFmtId="167" fontId="34" fillId="2" borderId="35" xfId="0" applyNumberFormat="1" applyFont="1" applyFill="1" applyBorder="1" applyAlignment="1">
      <alignment horizontal="center" vertical="center" wrapText="1"/>
    </xf>
    <xf numFmtId="166" fontId="34" fillId="2" borderId="35" xfId="0" applyNumberFormat="1" applyFont="1" applyFill="1" applyBorder="1" applyAlignment="1">
      <alignment horizontal="center" vertical="center"/>
    </xf>
    <xf numFmtId="167" fontId="40" fillId="30" borderId="35" xfId="0" applyNumberFormat="1" applyFont="1" applyFill="1" applyBorder="1" applyAlignment="1">
      <alignment horizontal="center" vertical="center" wrapText="1"/>
    </xf>
    <xf numFmtId="167" fontId="34" fillId="0" borderId="35" xfId="0" applyNumberFormat="1" applyFont="1" applyBorder="1" applyAlignment="1">
      <alignment horizontal="center" vertical="center"/>
    </xf>
    <xf numFmtId="167" fontId="34" fillId="6" borderId="35" xfId="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 wrapText="1"/>
    </xf>
    <xf numFmtId="167" fontId="34" fillId="40" borderId="35" xfId="0" applyNumberFormat="1" applyFont="1" applyFill="1" applyBorder="1" applyAlignment="1">
      <alignment horizontal="center" vertical="center" wrapText="1"/>
    </xf>
    <xf numFmtId="167" fontId="34" fillId="0" borderId="35" xfId="50" applyNumberFormat="1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 wrapText="1"/>
    </xf>
    <xf numFmtId="166" fontId="34" fillId="2" borderId="20" xfId="0" applyNumberFormat="1" applyFont="1" applyFill="1" applyBorder="1" applyAlignment="1">
      <alignment horizontal="center" vertical="center" wrapText="1"/>
    </xf>
    <xf numFmtId="166" fontId="34" fillId="0" borderId="35" xfId="50" applyNumberFormat="1" applyFont="1" applyFill="1" applyBorder="1" applyAlignment="1" applyProtection="1">
      <alignment horizontal="center" vertical="center"/>
    </xf>
    <xf numFmtId="0" fontId="34" fillId="31" borderId="35" xfId="0" applyFont="1" applyFill="1" applyBorder="1" applyAlignment="1">
      <alignment horizontal="center" vertical="center" wrapText="1"/>
    </xf>
    <xf numFmtId="167" fontId="34" fillId="32" borderId="35" xfId="0" applyNumberFormat="1" applyFont="1" applyFill="1" applyBorder="1" applyAlignment="1">
      <alignment horizontal="center" vertical="center" wrapText="1"/>
    </xf>
    <xf numFmtId="167" fontId="34" fillId="31" borderId="35" xfId="0" applyNumberFormat="1" applyFont="1" applyFill="1" applyBorder="1" applyAlignment="1">
      <alignment horizontal="center" wrapText="1"/>
    </xf>
    <xf numFmtId="0" fontId="43" fillId="33" borderId="38" xfId="0" applyFont="1" applyFill="1" applyBorder="1" applyAlignment="1">
      <alignment horizontal="left"/>
    </xf>
    <xf numFmtId="0" fontId="43" fillId="33" borderId="0" xfId="0" applyFont="1" applyFill="1" applyBorder="1"/>
    <xf numFmtId="0" fontId="43" fillId="33" borderId="0" xfId="0" applyFont="1" applyFill="1" applyBorder="1" applyAlignment="1">
      <alignment horizontal="center" vertical="center" wrapText="1"/>
    </xf>
    <xf numFmtId="0" fontId="43" fillId="33" borderId="39" xfId="0" applyFont="1" applyFill="1" applyBorder="1"/>
    <xf numFmtId="0" fontId="43" fillId="0" borderId="0" xfId="0" applyFont="1" applyBorder="1"/>
    <xf numFmtId="0" fontId="44" fillId="33" borderId="35" xfId="0" applyFont="1" applyFill="1" applyBorder="1" applyAlignment="1">
      <alignment horizontal="center" wrapText="1"/>
    </xf>
    <xf numFmtId="0" fontId="44" fillId="34" borderId="35" xfId="0" applyFont="1" applyFill="1" applyBorder="1" applyAlignment="1">
      <alignment horizontal="center" wrapText="1"/>
    </xf>
    <xf numFmtId="165" fontId="44" fillId="33" borderId="35" xfId="50" applyNumberFormat="1" applyFont="1" applyFill="1" applyBorder="1" applyAlignment="1" applyProtection="1">
      <alignment horizontal="center" vertical="center" wrapText="1"/>
    </xf>
    <xf numFmtId="165" fontId="44" fillId="0" borderId="0" xfId="50" applyNumberFormat="1" applyFont="1" applyFill="1" applyBorder="1" applyAlignment="1" applyProtection="1">
      <alignment horizontal="center" wrapText="1"/>
    </xf>
    <xf numFmtId="0" fontId="43" fillId="35" borderId="35" xfId="0" applyFont="1" applyFill="1" applyBorder="1" applyAlignment="1">
      <alignment horizontal="left" vertical="center" wrapText="1"/>
    </xf>
    <xf numFmtId="165" fontId="44" fillId="33" borderId="0" xfId="50" applyNumberFormat="1" applyFont="1" applyFill="1" applyBorder="1" applyAlignment="1" applyProtection="1">
      <alignment horizontal="center" vertical="center" wrapText="1"/>
    </xf>
    <xf numFmtId="0" fontId="43" fillId="35" borderId="35" xfId="0" applyFont="1" applyFill="1" applyBorder="1" applyAlignment="1">
      <alignment vertical="center" wrapText="1"/>
    </xf>
    <xf numFmtId="0" fontId="43" fillId="33" borderId="0" xfId="0" applyFont="1" applyFill="1" applyBorder="1" applyAlignment="1">
      <alignment vertical="center" wrapText="1"/>
    </xf>
    <xf numFmtId="0" fontId="45" fillId="33" borderId="0" xfId="0" applyFont="1" applyFill="1" applyBorder="1" applyAlignment="1">
      <alignment horizontal="center" vertical="center" wrapText="1"/>
    </xf>
    <xf numFmtId="0" fontId="44" fillId="33" borderId="28" xfId="0" applyFont="1" applyFill="1" applyBorder="1" applyAlignment="1">
      <alignment horizontal="center" vertical="center" wrapText="1"/>
    </xf>
    <xf numFmtId="0" fontId="44" fillId="34" borderId="28" xfId="0" applyFont="1" applyFill="1" applyBorder="1" applyAlignment="1">
      <alignment horizontal="center" vertical="center" wrapText="1"/>
    </xf>
    <xf numFmtId="165" fontId="44" fillId="33" borderId="28" xfId="50" applyNumberFormat="1" applyFont="1" applyFill="1" applyBorder="1" applyAlignment="1" applyProtection="1">
      <alignment horizontal="center" vertical="center" wrapText="1"/>
    </xf>
    <xf numFmtId="0" fontId="44" fillId="33" borderId="41" xfId="0" applyFont="1" applyFill="1" applyBorder="1" applyAlignment="1">
      <alignment horizontal="center" vertical="center" wrapText="1"/>
    </xf>
    <xf numFmtId="0" fontId="43" fillId="33" borderId="35" xfId="0" applyFont="1" applyFill="1" applyBorder="1" applyAlignment="1">
      <alignment horizontal="left" vertical="center" wrapText="1"/>
    </xf>
    <xf numFmtId="0" fontId="43" fillId="33" borderId="35" xfId="0" applyFont="1" applyFill="1" applyBorder="1" applyAlignment="1">
      <alignment horizontal="center" vertical="center" wrapText="1"/>
    </xf>
    <xf numFmtId="0" fontId="43" fillId="33" borderId="0" xfId="0" applyFont="1" applyFill="1" applyBorder="1" applyAlignment="1">
      <alignment horizontal="left" vertical="center" wrapText="1"/>
    </xf>
    <xf numFmtId="0" fontId="43" fillId="34" borderId="0" xfId="0" applyFont="1" applyFill="1" applyBorder="1" applyAlignment="1">
      <alignment horizontal="center" vertical="center" wrapText="1"/>
    </xf>
    <xf numFmtId="168" fontId="43" fillId="33" borderId="0" xfId="0" applyNumberFormat="1" applyFont="1" applyFill="1" applyBorder="1" applyAlignment="1">
      <alignment horizontal="center" vertical="center" wrapText="1"/>
    </xf>
    <xf numFmtId="0" fontId="43" fillId="33" borderId="39" xfId="0" applyFont="1" applyFill="1" applyBorder="1" applyAlignment="1">
      <alignment horizontal="center" vertical="center" wrapText="1"/>
    </xf>
    <xf numFmtId="0" fontId="43" fillId="33" borderId="29" xfId="0" applyFont="1" applyFill="1" applyBorder="1" applyAlignment="1">
      <alignment horizontal="left" vertical="center" wrapText="1"/>
    </xf>
    <xf numFmtId="0" fontId="43" fillId="33" borderId="29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168" fontId="43" fillId="33" borderId="29" xfId="0" applyNumberFormat="1" applyFont="1" applyFill="1" applyBorder="1" applyAlignment="1">
      <alignment horizontal="center" vertical="center" wrapText="1"/>
    </xf>
    <xf numFmtId="0" fontId="43" fillId="33" borderId="37" xfId="0" applyFont="1" applyFill="1" applyBorder="1" applyAlignment="1">
      <alignment horizontal="center" vertical="center" wrapText="1"/>
    </xf>
    <xf numFmtId="165" fontId="44" fillId="0" borderId="0" xfId="50" applyNumberFormat="1" applyFont="1" applyFill="1" applyBorder="1" applyAlignment="1" applyProtection="1">
      <alignment horizontal="center" vertical="center" wrapText="1"/>
    </xf>
    <xf numFmtId="0" fontId="44" fillId="33" borderId="39" xfId="0" applyFont="1" applyFill="1" applyBorder="1" applyAlignment="1">
      <alignment horizontal="center" vertical="center" wrapText="1"/>
    </xf>
    <xf numFmtId="0" fontId="43" fillId="33" borderId="5" xfId="0" applyFont="1" applyFill="1" applyBorder="1" applyAlignment="1">
      <alignment horizontal="center" vertical="center" wrapText="1"/>
    </xf>
    <xf numFmtId="0" fontId="43" fillId="33" borderId="5" xfId="0" applyFont="1" applyFill="1" applyBorder="1" applyAlignment="1">
      <alignment vertical="center" wrapText="1"/>
    </xf>
    <xf numFmtId="0" fontId="43" fillId="33" borderId="3" xfId="0" applyFont="1" applyFill="1" applyBorder="1" applyAlignment="1">
      <alignment horizontal="center" vertical="center" wrapText="1"/>
    </xf>
    <xf numFmtId="164" fontId="43" fillId="33" borderId="3" xfId="50" applyFont="1" applyFill="1" applyBorder="1" applyAlignment="1">
      <alignment horizontal="center" vertical="center" wrapText="1"/>
    </xf>
    <xf numFmtId="0" fontId="43" fillId="33" borderId="48" xfId="0" applyFont="1" applyFill="1" applyBorder="1" applyAlignment="1">
      <alignment horizontal="center" vertical="center" wrapText="1"/>
    </xf>
    <xf numFmtId="0" fontId="43" fillId="33" borderId="31" xfId="0" applyFont="1" applyFill="1" applyBorder="1" applyAlignment="1">
      <alignment horizontal="left" vertical="center" wrapText="1"/>
    </xf>
    <xf numFmtId="0" fontId="43" fillId="33" borderId="31" xfId="0" applyFont="1" applyFill="1" applyBorder="1" applyAlignment="1">
      <alignment horizontal="center" vertical="center" wrapText="1"/>
    </xf>
    <xf numFmtId="0" fontId="43" fillId="34" borderId="31" xfId="0" applyFont="1" applyFill="1" applyBorder="1" applyAlignment="1">
      <alignment horizontal="center" vertical="center" wrapText="1"/>
    </xf>
    <xf numFmtId="168" fontId="43" fillId="33" borderId="31" xfId="0" applyNumberFormat="1" applyFont="1" applyFill="1" applyBorder="1" applyAlignment="1">
      <alignment horizontal="center" vertical="center" wrapText="1"/>
    </xf>
    <xf numFmtId="0" fontId="45" fillId="33" borderId="39" xfId="0" applyFont="1" applyFill="1" applyBorder="1" applyAlignment="1">
      <alignment horizontal="center" vertical="center" wrapText="1"/>
    </xf>
    <xf numFmtId="0" fontId="43" fillId="33" borderId="33" xfId="0" applyFont="1" applyFill="1" applyBorder="1" applyAlignment="1">
      <alignment horizontal="center" vertical="center" wrapText="1"/>
    </xf>
    <xf numFmtId="0" fontId="43" fillId="33" borderId="24" xfId="0" applyFont="1" applyFill="1" applyBorder="1" applyAlignment="1">
      <alignment horizontal="center" vertical="center" wrapText="1"/>
    </xf>
    <xf numFmtId="164" fontId="43" fillId="33" borderId="24" xfId="50" applyFont="1" applyFill="1" applyBorder="1" applyAlignment="1">
      <alignment horizontal="center" vertical="center" wrapText="1"/>
    </xf>
    <xf numFmtId="164" fontId="43" fillId="33" borderId="5" xfId="50" applyFont="1" applyFill="1" applyBorder="1" applyAlignment="1">
      <alignment horizontal="center" vertical="center" wrapText="1"/>
    </xf>
    <xf numFmtId="0" fontId="43" fillId="33" borderId="44" xfId="0" applyFont="1" applyFill="1" applyBorder="1" applyAlignment="1">
      <alignment horizontal="center" vertical="center" wrapText="1"/>
    </xf>
    <xf numFmtId="0" fontId="43" fillId="33" borderId="35" xfId="0" applyFont="1" applyFill="1" applyBorder="1" applyAlignment="1">
      <alignment horizontal="center" wrapText="1"/>
    </xf>
    <xf numFmtId="0" fontId="43" fillId="33" borderId="0" xfId="0" applyFont="1" applyFill="1" applyBorder="1" applyAlignment="1">
      <alignment horizontal="left"/>
    </xf>
    <xf numFmtId="0" fontId="43" fillId="33" borderId="40" xfId="0" applyFont="1" applyFill="1" applyBorder="1" applyAlignment="1">
      <alignment horizontal="left"/>
    </xf>
    <xf numFmtId="0" fontId="43" fillId="33" borderId="28" xfId="0" applyFont="1" applyFill="1" applyBorder="1"/>
    <xf numFmtId="0" fontId="43" fillId="33" borderId="28" xfId="0" applyFont="1" applyFill="1" applyBorder="1" applyAlignment="1">
      <alignment horizontal="center" vertical="center" wrapText="1"/>
    </xf>
    <xf numFmtId="0" fontId="43" fillId="33" borderId="41" xfId="0" applyFont="1" applyFill="1" applyBorder="1"/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43" fillId="33" borderId="38" xfId="0" applyFont="1" applyFill="1" applyBorder="1" applyAlignment="1">
      <alignment horizontal="left" wrapText="1"/>
    </xf>
    <xf numFmtId="0" fontId="43" fillId="33" borderId="0" xfId="0" applyFont="1" applyFill="1" applyBorder="1" applyAlignment="1">
      <alignment wrapText="1"/>
    </xf>
    <xf numFmtId="0" fontId="43" fillId="33" borderId="39" xfId="0" applyFont="1" applyFill="1" applyBorder="1" applyAlignment="1">
      <alignment wrapText="1"/>
    </xf>
    <xf numFmtId="0" fontId="43" fillId="0" borderId="0" xfId="0" applyFont="1" applyBorder="1" applyAlignment="1">
      <alignment wrapText="1"/>
    </xf>
    <xf numFmtId="0" fontId="44" fillId="34" borderId="35" xfId="0" applyFont="1" applyFill="1" applyBorder="1" applyAlignment="1">
      <alignment horizontal="left" wrapText="1"/>
    </xf>
    <xf numFmtId="0" fontId="44" fillId="33" borderId="35" xfId="0" applyFont="1" applyFill="1" applyBorder="1" applyAlignment="1">
      <alignment horizontal="left" wrapText="1"/>
    </xf>
    <xf numFmtId="0" fontId="44" fillId="0" borderId="0" xfId="0" applyFont="1" applyBorder="1" applyAlignment="1">
      <alignment horizontal="center" wrapText="1"/>
    </xf>
    <xf numFmtId="165" fontId="44" fillId="33" borderId="0" xfId="50" applyNumberFormat="1" applyFont="1" applyFill="1" applyBorder="1" applyAlignment="1" applyProtection="1">
      <alignment horizontal="left" vertical="center" wrapText="1"/>
    </xf>
    <xf numFmtId="0" fontId="44" fillId="33" borderId="0" xfId="0" applyFont="1" applyFill="1" applyBorder="1" applyAlignment="1">
      <alignment horizontal="center" wrapText="1"/>
    </xf>
    <xf numFmtId="0" fontId="44" fillId="34" borderId="40" xfId="0" applyFont="1" applyFill="1" applyBorder="1" applyAlignment="1">
      <alignment horizontal="left" vertical="center" wrapText="1"/>
    </xf>
    <xf numFmtId="0" fontId="43" fillId="33" borderId="38" xfId="0" applyFont="1" applyFill="1" applyBorder="1" applyAlignment="1">
      <alignment horizontal="left" vertical="center" wrapText="1"/>
    </xf>
    <xf numFmtId="0" fontId="43" fillId="33" borderId="36" xfId="0" applyFont="1" applyFill="1" applyBorder="1" applyAlignment="1">
      <alignment horizontal="left" vertical="center" wrapText="1"/>
    </xf>
    <xf numFmtId="0" fontId="43" fillId="0" borderId="0" xfId="0" applyFont="1" applyAlignment="1">
      <alignment wrapText="1"/>
    </xf>
    <xf numFmtId="0" fontId="43" fillId="33" borderId="4" xfId="0" applyFont="1" applyFill="1" applyBorder="1" applyAlignment="1">
      <alignment wrapText="1"/>
    </xf>
    <xf numFmtId="0" fontId="43" fillId="36" borderId="27" xfId="0" applyFont="1" applyFill="1" applyBorder="1" applyAlignment="1">
      <alignment horizontal="center" vertical="center" wrapText="1"/>
    </xf>
    <xf numFmtId="0" fontId="43" fillId="33" borderId="2" xfId="0" applyFont="1" applyFill="1" applyBorder="1" applyAlignment="1">
      <alignment wrapText="1"/>
    </xf>
    <xf numFmtId="0" fontId="43" fillId="33" borderId="43" xfId="0" applyFont="1" applyFill="1" applyBorder="1" applyAlignment="1">
      <alignment horizontal="left" wrapText="1"/>
    </xf>
    <xf numFmtId="0" fontId="43" fillId="33" borderId="21" xfId="0" applyFont="1" applyFill="1" applyBorder="1" applyAlignment="1">
      <alignment horizontal="left" wrapText="1"/>
    </xf>
    <xf numFmtId="0" fontId="43" fillId="33" borderId="31" xfId="0" applyFont="1" applyFill="1" applyBorder="1" applyAlignment="1">
      <alignment wrapText="1"/>
    </xf>
    <xf numFmtId="0" fontId="43" fillId="33" borderId="36" xfId="0" applyFont="1" applyFill="1" applyBorder="1" applyAlignment="1">
      <alignment horizontal="left" wrapText="1"/>
    </xf>
    <xf numFmtId="0" fontId="43" fillId="33" borderId="29" xfId="0" applyFont="1" applyFill="1" applyBorder="1" applyAlignment="1">
      <alignment wrapText="1"/>
    </xf>
    <xf numFmtId="0" fontId="43" fillId="33" borderId="23" xfId="0" applyFont="1" applyFill="1" applyBorder="1" applyAlignment="1">
      <alignment horizontal="left" wrapText="1"/>
    </xf>
    <xf numFmtId="0" fontId="46" fillId="33" borderId="36" xfId="0" applyFont="1" applyFill="1" applyBorder="1" applyAlignment="1">
      <alignment horizontal="left" wrapText="1"/>
    </xf>
    <xf numFmtId="0" fontId="43" fillId="34" borderId="29" xfId="0" applyFont="1" applyFill="1" applyBorder="1" applyAlignment="1">
      <alignment wrapText="1"/>
    </xf>
    <xf numFmtId="0" fontId="43" fillId="33" borderId="37" xfId="0" applyFont="1" applyFill="1" applyBorder="1" applyAlignment="1">
      <alignment wrapText="1"/>
    </xf>
    <xf numFmtId="0" fontId="43" fillId="33" borderId="23" xfId="0" applyFont="1" applyFill="1" applyBorder="1" applyAlignment="1">
      <alignment horizontal="left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3" borderId="45" xfId="0" applyFont="1" applyFill="1" applyBorder="1" applyAlignment="1">
      <alignment horizontal="left" vertical="center" wrapText="1"/>
    </xf>
    <xf numFmtId="0" fontId="43" fillId="33" borderId="21" xfId="0" applyFont="1" applyFill="1" applyBorder="1" applyAlignment="1">
      <alignment horizontal="left" vertical="center" wrapText="1"/>
    </xf>
    <xf numFmtId="0" fontId="43" fillId="33" borderId="33" xfId="0" applyFont="1" applyFill="1" applyBorder="1" applyAlignment="1">
      <alignment vertical="center" wrapText="1"/>
    </xf>
    <xf numFmtId="0" fontId="43" fillId="34" borderId="24" xfId="0" applyFont="1" applyFill="1" applyBorder="1" applyAlignment="1">
      <alignment horizontal="center" vertical="center" wrapText="1"/>
    </xf>
    <xf numFmtId="0" fontId="43" fillId="33" borderId="29" xfId="0" applyFont="1" applyFill="1" applyBorder="1" applyAlignment="1">
      <alignment horizontal="center" wrapText="1"/>
    </xf>
    <xf numFmtId="0" fontId="43" fillId="33" borderId="0" xfId="0" applyFont="1" applyFill="1" applyBorder="1" applyAlignment="1">
      <alignment horizontal="center" wrapText="1"/>
    </xf>
    <xf numFmtId="0" fontId="44" fillId="33" borderId="38" xfId="0" applyFont="1" applyFill="1" applyBorder="1" applyAlignment="1">
      <alignment horizontal="left" wrapText="1"/>
    </xf>
    <xf numFmtId="0" fontId="43" fillId="33" borderId="35" xfId="0" applyFont="1" applyFill="1" applyBorder="1" applyAlignment="1">
      <alignment horizontal="left" wrapText="1"/>
    </xf>
    <xf numFmtId="0" fontId="43" fillId="33" borderId="35" xfId="0" applyFont="1" applyFill="1" applyBorder="1" applyAlignment="1">
      <alignment wrapText="1"/>
    </xf>
    <xf numFmtId="0" fontId="43" fillId="34" borderId="34" xfId="0" applyFont="1" applyFill="1" applyBorder="1" applyAlignment="1">
      <alignment horizontal="center" wrapText="1"/>
    </xf>
    <xf numFmtId="0" fontId="43" fillId="0" borderId="0" xfId="0" applyFont="1" applyBorder="1" applyAlignment="1">
      <alignment horizontal="left" wrapText="1"/>
    </xf>
    <xf numFmtId="0" fontId="29" fillId="40" borderId="26" xfId="0" applyFont="1" applyFill="1" applyBorder="1" applyAlignment="1">
      <alignment vertical="center"/>
    </xf>
    <xf numFmtId="0" fontId="29" fillId="40" borderId="46" xfId="0" applyFont="1" applyFill="1" applyBorder="1" applyAlignment="1">
      <alignment vertical="center"/>
    </xf>
    <xf numFmtId="0" fontId="29" fillId="40" borderId="47" xfId="0" applyFont="1" applyFill="1" applyBorder="1" applyAlignment="1">
      <alignment vertical="center"/>
    </xf>
    <xf numFmtId="0" fontId="29" fillId="30" borderId="26" xfId="0" applyFont="1" applyFill="1" applyBorder="1" applyAlignment="1">
      <alignment vertical="center"/>
    </xf>
    <xf numFmtId="0" fontId="29" fillId="30" borderId="46" xfId="0" applyFont="1" applyFill="1" applyBorder="1" applyAlignment="1">
      <alignment vertical="center"/>
    </xf>
    <xf numFmtId="0" fontId="29" fillId="30" borderId="47" xfId="0" applyFont="1" applyFill="1" applyBorder="1" applyAlignment="1">
      <alignment vertical="center"/>
    </xf>
    <xf numFmtId="0" fontId="29" fillId="31" borderId="26" xfId="0" applyFont="1" applyFill="1" applyBorder="1" applyAlignment="1">
      <alignment vertical="center"/>
    </xf>
    <xf numFmtId="0" fontId="29" fillId="31" borderId="46" xfId="0" applyFont="1" applyFill="1" applyBorder="1" applyAlignment="1">
      <alignment vertical="center"/>
    </xf>
    <xf numFmtId="0" fontId="29" fillId="31" borderId="47" xfId="0" applyFont="1" applyFill="1" applyBorder="1" applyAlignment="1">
      <alignment vertical="center"/>
    </xf>
    <xf numFmtId="0" fontId="29" fillId="32" borderId="26" xfId="0" applyFont="1" applyFill="1" applyBorder="1" applyAlignment="1">
      <alignment vertical="center" wrapText="1"/>
    </xf>
    <xf numFmtId="0" fontId="29" fillId="32" borderId="46" xfId="0" applyFont="1" applyFill="1" applyBorder="1" applyAlignment="1">
      <alignment vertical="center" wrapText="1"/>
    </xf>
    <xf numFmtId="0" fontId="29" fillId="32" borderId="47" xfId="0" applyFont="1" applyFill="1" applyBorder="1" applyAlignment="1">
      <alignment vertical="center" wrapText="1"/>
    </xf>
    <xf numFmtId="0" fontId="29" fillId="31" borderId="26" xfId="0" applyFont="1" applyFill="1" applyBorder="1" applyAlignment="1">
      <alignment wrapText="1"/>
    </xf>
    <xf numFmtId="0" fontId="29" fillId="31" borderId="46" xfId="0" applyFont="1" applyFill="1" applyBorder="1" applyAlignment="1">
      <alignment wrapText="1"/>
    </xf>
    <xf numFmtId="0" fontId="29" fillId="31" borderId="47" xfId="0" applyFont="1" applyFill="1" applyBorder="1" applyAlignment="1">
      <alignment wrapText="1"/>
    </xf>
    <xf numFmtId="0" fontId="29" fillId="30" borderId="28" xfId="0" applyFont="1" applyFill="1" applyBorder="1" applyAlignment="1">
      <alignment vertical="center"/>
    </xf>
    <xf numFmtId="1" fontId="34" fillId="0" borderId="35" xfId="0" applyNumberFormat="1" applyFont="1" applyBorder="1" applyAlignment="1">
      <alignment horizontal="center" vertical="center"/>
    </xf>
    <xf numFmtId="1" fontId="34" fillId="2" borderId="35" xfId="0" applyNumberFormat="1" applyFont="1" applyFill="1" applyBorder="1" applyAlignment="1">
      <alignment horizontal="center" vertical="center" wrapText="1"/>
    </xf>
    <xf numFmtId="167" fontId="47" fillId="0" borderId="0" xfId="50" applyNumberFormat="1" applyFont="1" applyFill="1" applyBorder="1" applyAlignment="1" applyProtection="1">
      <alignment horizontal="center" vertical="center"/>
    </xf>
    <xf numFmtId="169" fontId="47" fillId="0" borderId="0" xfId="0" applyNumberFormat="1" applyFont="1" applyBorder="1" applyAlignment="1">
      <alignment horizontal="center" vertical="center" wrapText="1"/>
    </xf>
    <xf numFmtId="167" fontId="49" fillId="30" borderId="35" xfId="50" applyNumberFormat="1" applyFont="1" applyFill="1" applyBorder="1" applyAlignment="1" applyProtection="1">
      <alignment horizontal="center" vertical="center"/>
    </xf>
    <xf numFmtId="169" fontId="47" fillId="30" borderId="35" xfId="0" applyNumberFormat="1" applyFont="1" applyFill="1" applyBorder="1" applyAlignment="1">
      <alignment horizontal="center" vertical="center" wrapText="1"/>
    </xf>
    <xf numFmtId="167" fontId="47" fillId="0" borderId="35" xfId="50" applyNumberFormat="1" applyFont="1" applyFill="1" applyBorder="1" applyAlignment="1">
      <alignment horizontal="center"/>
    </xf>
    <xf numFmtId="169" fontId="47" fillId="0" borderId="35" xfId="0" applyNumberFormat="1" applyFont="1" applyFill="1" applyBorder="1" applyAlignment="1">
      <alignment horizontal="center" vertical="center" wrapText="1"/>
    </xf>
    <xf numFmtId="167" fontId="47" fillId="0" borderId="35" xfId="0" applyNumberFormat="1" applyFont="1" applyFill="1" applyBorder="1" applyAlignment="1">
      <alignment horizontal="center" vertical="center" wrapText="1"/>
    </xf>
    <xf numFmtId="169" fontId="47" fillId="0" borderId="27" xfId="0" applyNumberFormat="1" applyFont="1" applyFill="1" applyBorder="1" applyAlignment="1">
      <alignment horizontal="center" vertical="center" wrapText="1"/>
    </xf>
    <xf numFmtId="169" fontId="49" fillId="30" borderId="35" xfId="0" applyNumberFormat="1" applyFont="1" applyFill="1" applyBorder="1" applyAlignment="1">
      <alignment horizontal="center" vertical="center" wrapText="1"/>
    </xf>
    <xf numFmtId="167" fontId="47" fillId="0" borderId="35" xfId="0" applyNumberFormat="1" applyFont="1" applyFill="1" applyBorder="1" applyAlignment="1">
      <alignment horizontal="center" vertical="center"/>
    </xf>
    <xf numFmtId="169" fontId="47" fillId="0" borderId="35" xfId="0" applyNumberFormat="1" applyFont="1" applyBorder="1" applyAlignment="1">
      <alignment horizontal="center" vertical="center"/>
    </xf>
    <xf numFmtId="169" fontId="47" fillId="6" borderId="35" xfId="0" applyNumberFormat="1" applyFont="1" applyFill="1" applyBorder="1" applyAlignment="1">
      <alignment horizontal="center" vertical="center"/>
    </xf>
    <xf numFmtId="167" fontId="47" fillId="40" borderId="35" xfId="50" applyNumberFormat="1" applyFont="1" applyFill="1" applyBorder="1" applyAlignment="1" applyProtection="1">
      <alignment horizontal="center" vertical="center"/>
    </xf>
    <xf numFmtId="169" fontId="47" fillId="40" borderId="35" xfId="0" applyNumberFormat="1" applyFont="1" applyFill="1" applyBorder="1" applyAlignment="1">
      <alignment horizontal="center" vertical="center" wrapText="1"/>
    </xf>
    <xf numFmtId="169" fontId="47" fillId="0" borderId="35" xfId="50" applyNumberFormat="1" applyFont="1" applyFill="1" applyBorder="1" applyAlignment="1">
      <alignment horizontal="center" vertical="center"/>
    </xf>
    <xf numFmtId="167" fontId="47" fillId="30" borderId="35" xfId="50" applyNumberFormat="1" applyFont="1" applyFill="1" applyBorder="1" applyAlignment="1" applyProtection="1">
      <alignment horizontal="center" vertical="center"/>
    </xf>
    <xf numFmtId="167" fontId="47" fillId="2" borderId="35" xfId="50" applyNumberFormat="1" applyFont="1" applyFill="1" applyBorder="1" applyAlignment="1" applyProtection="1">
      <alignment horizontal="center" vertical="center"/>
    </xf>
    <xf numFmtId="169" fontId="47" fillId="2" borderId="35" xfId="0" applyNumberFormat="1" applyFont="1" applyFill="1" applyBorder="1" applyAlignment="1">
      <alignment horizontal="center" vertical="center" wrapText="1"/>
    </xf>
    <xf numFmtId="167" fontId="47" fillId="2" borderId="20" xfId="50" applyNumberFormat="1" applyFont="1" applyFill="1" applyBorder="1" applyAlignment="1" applyProtection="1">
      <alignment horizontal="center" vertical="center"/>
    </xf>
    <xf numFmtId="167" fontId="47" fillId="0" borderId="35" xfId="50" applyNumberFormat="1" applyFont="1" applyFill="1" applyBorder="1" applyAlignment="1" applyProtection="1">
      <alignment horizontal="center" vertical="center"/>
    </xf>
    <xf numFmtId="1" fontId="47" fillId="2" borderId="35" xfId="0" applyNumberFormat="1" applyFont="1" applyFill="1" applyBorder="1" applyAlignment="1">
      <alignment horizontal="center" vertical="center" wrapText="1"/>
    </xf>
    <xf numFmtId="167" fontId="47" fillId="28" borderId="20" xfId="50" applyNumberFormat="1" applyFont="1" applyFill="1" applyBorder="1" applyAlignment="1" applyProtection="1">
      <alignment horizontal="center" vertical="center"/>
    </xf>
    <xf numFmtId="169" fontId="50" fillId="28" borderId="35" xfId="0" applyNumberFormat="1" applyFont="1" applyFill="1" applyBorder="1" applyAlignment="1">
      <alignment horizontal="left" vertical="center"/>
    </xf>
    <xf numFmtId="167" fontId="47" fillId="29" borderId="20" xfId="50" applyNumberFormat="1" applyFont="1" applyFill="1" applyBorder="1" applyAlignment="1" applyProtection="1">
      <alignment horizontal="center" vertical="center" wrapText="1"/>
    </xf>
    <xf numFmtId="169" fontId="47" fillId="29" borderId="35" xfId="0" applyNumberFormat="1" applyFont="1" applyFill="1" applyBorder="1" applyAlignment="1">
      <alignment horizontal="center" vertical="center" wrapText="1"/>
    </xf>
    <xf numFmtId="167" fontId="47" fillId="2" borderId="20" xfId="0" applyNumberFormat="1" applyFont="1" applyFill="1" applyBorder="1" applyAlignment="1">
      <alignment horizontal="center" vertical="center" wrapText="1"/>
    </xf>
    <xf numFmtId="167" fontId="47" fillId="31" borderId="35" xfId="50" applyNumberFormat="1" applyFont="1" applyFill="1" applyBorder="1" applyAlignment="1" applyProtection="1">
      <alignment horizontal="center" wrapText="1"/>
    </xf>
    <xf numFmtId="169" fontId="47" fillId="31" borderId="35" xfId="0" applyNumberFormat="1" applyFont="1" applyFill="1" applyBorder="1" applyAlignment="1">
      <alignment horizontal="center" wrapText="1"/>
    </xf>
    <xf numFmtId="167" fontId="47" fillId="0" borderId="1" xfId="0" applyNumberFormat="1" applyFont="1" applyFill="1" applyBorder="1" applyAlignment="1">
      <alignment horizontal="center" vertical="center" wrapText="1"/>
    </xf>
    <xf numFmtId="1" fontId="41" fillId="0" borderId="35" xfId="0" applyNumberFormat="1" applyFont="1" applyBorder="1" applyAlignment="1">
      <alignment horizontal="center" vertical="center"/>
    </xf>
    <xf numFmtId="1" fontId="41" fillId="2" borderId="35" xfId="0" applyNumberFormat="1" applyFont="1" applyFill="1" applyBorder="1" applyAlignment="1">
      <alignment horizontal="center" vertical="center" wrapText="1"/>
    </xf>
    <xf numFmtId="170" fontId="41" fillId="0" borderId="0" xfId="0" applyNumberFormat="1" applyFont="1" applyBorder="1" applyAlignment="1">
      <alignment horizontal="center" vertical="center" wrapText="1"/>
    </xf>
    <xf numFmtId="170" fontId="41" fillId="30" borderId="35" xfId="0" applyNumberFormat="1" applyFont="1" applyFill="1" applyBorder="1" applyAlignment="1">
      <alignment horizontal="center" vertical="center" wrapText="1"/>
    </xf>
    <xf numFmtId="170" fontId="41" fillId="0" borderId="35" xfId="0" applyNumberFormat="1" applyFont="1" applyFill="1" applyBorder="1" applyAlignment="1">
      <alignment horizontal="center" vertical="center" wrapText="1"/>
    </xf>
    <xf numFmtId="170" fontId="41" fillId="0" borderId="27" xfId="0" applyNumberFormat="1" applyFont="1" applyFill="1" applyBorder="1" applyAlignment="1">
      <alignment horizontal="center" vertical="center" wrapText="1"/>
    </xf>
    <xf numFmtId="170" fontId="51" fillId="30" borderId="35" xfId="0" applyNumberFormat="1" applyFont="1" applyFill="1" applyBorder="1" applyAlignment="1">
      <alignment horizontal="center" vertical="center" wrapText="1"/>
    </xf>
    <xf numFmtId="170" fontId="41" fillId="0" borderId="35" xfId="0" applyNumberFormat="1" applyFont="1" applyBorder="1" applyAlignment="1">
      <alignment horizontal="center" vertical="center"/>
    </xf>
    <xf numFmtId="170" fontId="41" fillId="6" borderId="35" xfId="0" applyNumberFormat="1" applyFont="1" applyFill="1" applyBorder="1" applyAlignment="1">
      <alignment horizontal="center" vertical="center"/>
    </xf>
    <xf numFmtId="170" fontId="41" fillId="40" borderId="35" xfId="0" applyNumberFormat="1" applyFont="1" applyFill="1" applyBorder="1" applyAlignment="1">
      <alignment horizontal="center" vertical="center" wrapText="1"/>
    </xf>
    <xf numFmtId="170" fontId="41" fillId="0" borderId="35" xfId="50" applyNumberFormat="1" applyFont="1" applyFill="1" applyBorder="1" applyAlignment="1">
      <alignment horizontal="center" vertical="center"/>
    </xf>
    <xf numFmtId="170" fontId="41" fillId="2" borderId="35" xfId="0" applyNumberFormat="1" applyFont="1" applyFill="1" applyBorder="1" applyAlignment="1">
      <alignment horizontal="center" vertical="center" wrapText="1"/>
    </xf>
    <xf numFmtId="170" fontId="52" fillId="28" borderId="35" xfId="0" applyNumberFormat="1" applyFont="1" applyFill="1" applyBorder="1" applyAlignment="1">
      <alignment horizontal="left" vertical="center"/>
    </xf>
    <xf numFmtId="170" fontId="41" fillId="29" borderId="35" xfId="0" applyNumberFormat="1" applyFont="1" applyFill="1" applyBorder="1" applyAlignment="1">
      <alignment horizontal="center" vertical="center" wrapText="1"/>
    </xf>
    <xf numFmtId="170" fontId="41" fillId="31" borderId="35" xfId="0" applyNumberFormat="1" applyFont="1" applyFill="1" applyBorder="1" applyAlignment="1">
      <alignment horizontal="center" wrapText="1"/>
    </xf>
    <xf numFmtId="171" fontId="47" fillId="0" borderId="0" xfId="0" applyNumberFormat="1" applyFont="1" applyBorder="1" applyAlignment="1">
      <alignment horizontal="center" vertical="center" wrapText="1"/>
    </xf>
    <xf numFmtId="171" fontId="47" fillId="30" borderId="35" xfId="0" applyNumberFormat="1" applyFont="1" applyFill="1" applyBorder="1" applyAlignment="1">
      <alignment horizontal="center" vertical="center" wrapText="1"/>
    </xf>
    <xf numFmtId="171" fontId="47" fillId="0" borderId="35" xfId="0" applyNumberFormat="1" applyFont="1" applyFill="1" applyBorder="1" applyAlignment="1">
      <alignment horizontal="center" vertical="center" wrapText="1"/>
    </xf>
    <xf numFmtId="171" fontId="47" fillId="0" borderId="27" xfId="0" applyNumberFormat="1" applyFont="1" applyFill="1" applyBorder="1" applyAlignment="1">
      <alignment horizontal="center" vertical="center" wrapText="1"/>
    </xf>
    <xf numFmtId="171" fontId="49" fillId="30" borderId="35" xfId="0" applyNumberFormat="1" applyFont="1" applyFill="1" applyBorder="1" applyAlignment="1">
      <alignment horizontal="center" vertical="center" wrapText="1"/>
    </xf>
    <xf numFmtId="171" fontId="47" fillId="0" borderId="35" xfId="0" applyNumberFormat="1" applyFont="1" applyBorder="1" applyAlignment="1">
      <alignment horizontal="center" vertical="center"/>
    </xf>
    <xf numFmtId="171" fontId="47" fillId="6" borderId="35" xfId="0" applyNumberFormat="1" applyFont="1" applyFill="1" applyBorder="1" applyAlignment="1">
      <alignment horizontal="center" vertical="center"/>
    </xf>
    <xf numFmtId="171" fontId="47" fillId="40" borderId="35" xfId="0" applyNumberFormat="1" applyFont="1" applyFill="1" applyBorder="1" applyAlignment="1">
      <alignment horizontal="center" vertical="center" wrapText="1"/>
    </xf>
    <xf numFmtId="171" fontId="47" fillId="0" borderId="35" xfId="50" applyNumberFormat="1" applyFont="1" applyFill="1" applyBorder="1" applyAlignment="1">
      <alignment horizontal="center" vertical="center"/>
    </xf>
    <xf numFmtId="171" fontId="47" fillId="2" borderId="35" xfId="0" applyNumberFormat="1" applyFont="1" applyFill="1" applyBorder="1" applyAlignment="1">
      <alignment horizontal="center" vertical="center" wrapText="1"/>
    </xf>
    <xf numFmtId="171" fontId="50" fillId="28" borderId="35" xfId="0" applyNumberFormat="1" applyFont="1" applyFill="1" applyBorder="1" applyAlignment="1">
      <alignment horizontal="left" vertical="center"/>
    </xf>
    <xf numFmtId="171" fontId="47" fillId="29" borderId="35" xfId="0" applyNumberFormat="1" applyFont="1" applyFill="1" applyBorder="1" applyAlignment="1">
      <alignment horizontal="center" vertical="center" wrapText="1"/>
    </xf>
    <xf numFmtId="171" fontId="47" fillId="31" borderId="35" xfId="0" applyNumberFormat="1" applyFont="1" applyFill="1" applyBorder="1" applyAlignment="1">
      <alignment horizontal="center" wrapText="1"/>
    </xf>
    <xf numFmtId="171" fontId="34" fillId="0" borderId="0" xfId="0" applyNumberFormat="1" applyFont="1" applyBorder="1" applyAlignment="1">
      <alignment horizontal="center" vertical="center" wrapText="1"/>
    </xf>
    <xf numFmtId="171" fontId="34" fillId="30" borderId="35" xfId="0" applyNumberFormat="1" applyFont="1" applyFill="1" applyBorder="1" applyAlignment="1">
      <alignment horizontal="center" vertical="center" wrapText="1"/>
    </xf>
    <xf numFmtId="171" fontId="34" fillId="0" borderId="35" xfId="0" applyNumberFormat="1" applyFont="1" applyFill="1" applyBorder="1" applyAlignment="1">
      <alignment horizontal="center" vertical="center" wrapText="1"/>
    </xf>
    <xf numFmtId="171" fontId="34" fillId="0" borderId="27" xfId="0" applyNumberFormat="1" applyFont="1" applyFill="1" applyBorder="1" applyAlignment="1">
      <alignment horizontal="center" vertical="center" wrapText="1"/>
    </xf>
    <xf numFmtId="171" fontId="40" fillId="30" borderId="35" xfId="0" applyNumberFormat="1" applyFont="1" applyFill="1" applyBorder="1" applyAlignment="1">
      <alignment horizontal="center" vertical="center" wrapText="1"/>
    </xf>
    <xf numFmtId="171" fontId="34" fillId="0" borderId="35" xfId="0" applyNumberFormat="1" applyFont="1" applyBorder="1" applyAlignment="1">
      <alignment horizontal="center" vertical="center"/>
    </xf>
    <xf numFmtId="171" fontId="34" fillId="6" borderId="35" xfId="0" applyNumberFormat="1" applyFont="1" applyFill="1" applyBorder="1" applyAlignment="1">
      <alignment horizontal="center" vertical="center"/>
    </xf>
    <xf numFmtId="171" fontId="34" fillId="40" borderId="35" xfId="0" applyNumberFormat="1" applyFont="1" applyFill="1" applyBorder="1" applyAlignment="1">
      <alignment horizontal="center" vertical="center" wrapText="1"/>
    </xf>
    <xf numFmtId="171" fontId="34" fillId="0" borderId="35" xfId="50" applyNumberFormat="1" applyFont="1" applyFill="1" applyBorder="1" applyAlignment="1">
      <alignment horizontal="center" vertical="center"/>
    </xf>
    <xf numFmtId="171" fontId="34" fillId="2" borderId="35" xfId="0" applyNumberFormat="1" applyFont="1" applyFill="1" applyBorder="1" applyAlignment="1">
      <alignment horizontal="center" vertical="center" wrapText="1"/>
    </xf>
    <xf numFmtId="171" fontId="36" fillId="28" borderId="35" xfId="0" applyNumberFormat="1" applyFont="1" applyFill="1" applyBorder="1" applyAlignment="1">
      <alignment horizontal="left" vertical="center"/>
    </xf>
    <xf numFmtId="171" fontId="34" fillId="29" borderId="35" xfId="0" applyNumberFormat="1" applyFont="1" applyFill="1" applyBorder="1" applyAlignment="1">
      <alignment horizontal="center" vertical="center" wrapText="1"/>
    </xf>
    <xf numFmtId="171" fontId="34" fillId="31" borderId="35" xfId="0" applyNumberFormat="1" applyFont="1" applyFill="1" applyBorder="1" applyAlignment="1">
      <alignment horizontal="center" wrapText="1"/>
    </xf>
    <xf numFmtId="1" fontId="34" fillId="0" borderId="0" xfId="0" applyNumberFormat="1" applyFont="1" applyBorder="1" applyAlignment="1">
      <alignment horizontal="center" vertical="center" wrapText="1"/>
    </xf>
    <xf numFmtId="1" fontId="34" fillId="30" borderId="35" xfId="0" applyNumberFormat="1" applyFont="1" applyFill="1" applyBorder="1" applyAlignment="1">
      <alignment horizontal="center" vertical="center" wrapText="1"/>
    </xf>
    <xf numFmtId="1" fontId="34" fillId="0" borderId="35" xfId="0" applyNumberFormat="1" applyFont="1" applyFill="1" applyBorder="1" applyAlignment="1">
      <alignment horizontal="center" vertical="center" wrapText="1"/>
    </xf>
    <xf numFmtId="1" fontId="34" fillId="0" borderId="27" xfId="0" applyNumberFormat="1" applyFont="1" applyFill="1" applyBorder="1" applyAlignment="1">
      <alignment horizontal="center" vertical="center" wrapText="1"/>
    </xf>
    <xf numFmtId="1" fontId="40" fillId="30" borderId="35" xfId="0" applyNumberFormat="1" applyFont="1" applyFill="1" applyBorder="1" applyAlignment="1">
      <alignment horizontal="center" vertical="center" wrapText="1"/>
    </xf>
    <xf numFmtId="1" fontId="34" fillId="6" borderId="35" xfId="0" applyNumberFormat="1" applyFont="1" applyFill="1" applyBorder="1" applyAlignment="1">
      <alignment horizontal="center" vertical="center"/>
    </xf>
    <xf numFmtId="1" fontId="34" fillId="40" borderId="35" xfId="0" applyNumberFormat="1" applyFont="1" applyFill="1" applyBorder="1" applyAlignment="1">
      <alignment horizontal="center" vertical="center" wrapText="1"/>
    </xf>
    <xf numFmtId="1" fontId="34" fillId="0" borderId="35" xfId="50" applyNumberFormat="1" applyFont="1" applyFill="1" applyBorder="1" applyAlignment="1">
      <alignment horizontal="center" vertical="center"/>
    </xf>
    <xf numFmtId="1" fontId="36" fillId="28" borderId="35" xfId="0" applyNumberFormat="1" applyFont="1" applyFill="1" applyBorder="1" applyAlignment="1">
      <alignment horizontal="left" vertical="center"/>
    </xf>
    <xf numFmtId="1" fontId="34" fillId="29" borderId="35" xfId="0" applyNumberFormat="1" applyFont="1" applyFill="1" applyBorder="1" applyAlignment="1">
      <alignment horizontal="center" vertical="center" wrapText="1"/>
    </xf>
    <xf numFmtId="1" fontId="34" fillId="31" borderId="35" xfId="0" applyNumberFormat="1" applyFont="1" applyFill="1" applyBorder="1" applyAlignment="1">
      <alignment horizontal="center" wrapText="1"/>
    </xf>
    <xf numFmtId="1" fontId="41" fillId="0" borderId="0" xfId="0" applyNumberFormat="1" applyFont="1" applyBorder="1" applyAlignment="1">
      <alignment horizontal="center" vertical="center" wrapText="1"/>
    </xf>
    <xf numFmtId="1" fontId="41" fillId="30" borderId="35" xfId="0" applyNumberFormat="1" applyFont="1" applyFill="1" applyBorder="1" applyAlignment="1">
      <alignment horizontal="center" vertical="center" wrapText="1"/>
    </xf>
    <xf numFmtId="1" fontId="41" fillId="0" borderId="35" xfId="0" applyNumberFormat="1" applyFont="1" applyFill="1" applyBorder="1" applyAlignment="1">
      <alignment horizontal="center" vertical="center" wrapText="1"/>
    </xf>
    <xf numFmtId="1" fontId="41" fillId="0" borderId="27" xfId="0" applyNumberFormat="1" applyFont="1" applyFill="1" applyBorder="1" applyAlignment="1">
      <alignment horizontal="center" vertical="center" wrapText="1"/>
    </xf>
    <xf numFmtId="1" fontId="51" fillId="30" borderId="35" xfId="0" applyNumberFormat="1" applyFont="1" applyFill="1" applyBorder="1" applyAlignment="1">
      <alignment horizontal="center" vertical="center" wrapText="1"/>
    </xf>
    <xf numFmtId="1" fontId="41" fillId="6" borderId="35" xfId="0" applyNumberFormat="1" applyFont="1" applyFill="1" applyBorder="1" applyAlignment="1">
      <alignment horizontal="center" vertical="center"/>
    </xf>
    <xf numFmtId="1" fontId="41" fillId="40" borderId="35" xfId="0" applyNumberFormat="1" applyFont="1" applyFill="1" applyBorder="1" applyAlignment="1">
      <alignment horizontal="center" vertical="center" wrapText="1"/>
    </xf>
    <xf numFmtId="1" fontId="41" fillId="0" borderId="35" xfId="50" applyNumberFormat="1" applyFont="1" applyFill="1" applyBorder="1" applyAlignment="1">
      <alignment horizontal="center" vertical="center"/>
    </xf>
    <xf numFmtId="1" fontId="52" fillId="28" borderId="35" xfId="0" applyNumberFormat="1" applyFont="1" applyFill="1" applyBorder="1" applyAlignment="1">
      <alignment horizontal="left" vertical="center"/>
    </xf>
    <xf numFmtId="1" fontId="41" fillId="29" borderId="35" xfId="0" applyNumberFormat="1" applyFont="1" applyFill="1" applyBorder="1" applyAlignment="1">
      <alignment horizontal="center" vertical="center" wrapText="1"/>
    </xf>
    <xf numFmtId="1" fontId="41" fillId="31" borderId="35" xfId="0" applyNumberFormat="1" applyFont="1" applyFill="1" applyBorder="1" applyAlignment="1">
      <alignment horizontal="center" wrapText="1"/>
    </xf>
    <xf numFmtId="0" fontId="29" fillId="30" borderId="40" xfId="0" applyFont="1" applyFill="1" applyBorder="1" applyAlignment="1">
      <alignment vertical="center"/>
    </xf>
    <xf numFmtId="0" fontId="53" fillId="0" borderId="0" xfId="0" applyFont="1" applyBorder="1" applyAlignment="1"/>
    <xf numFmtId="1" fontId="53" fillId="0" borderId="0" xfId="0" applyNumberFormat="1" applyFont="1" applyBorder="1" applyAlignment="1">
      <alignment horizontal="left"/>
    </xf>
    <xf numFmtId="0" fontId="53" fillId="0" borderId="0" xfId="0" applyFont="1" applyBorder="1"/>
    <xf numFmtId="167" fontId="40" fillId="0" borderId="0" xfId="0" applyNumberFormat="1" applyFont="1" applyBorder="1" applyAlignment="1">
      <alignment horizontal="center" vertical="center" wrapText="1"/>
    </xf>
    <xf numFmtId="1" fontId="40" fillId="0" borderId="0" xfId="0" applyNumberFormat="1" applyFont="1" applyBorder="1" applyAlignment="1">
      <alignment horizontal="center" vertical="center" wrapText="1"/>
    </xf>
    <xf numFmtId="171" fontId="40" fillId="0" borderId="0" xfId="0" applyNumberFormat="1" applyFont="1" applyBorder="1" applyAlignment="1">
      <alignment horizontal="center" vertical="center" wrapText="1"/>
    </xf>
    <xf numFmtId="167" fontId="49" fillId="0" borderId="0" xfId="50" applyNumberFormat="1" applyFont="1" applyFill="1" applyBorder="1" applyAlignment="1" applyProtection="1">
      <alignment horizontal="center" vertical="center"/>
    </xf>
    <xf numFmtId="169" fontId="49" fillId="0" borderId="0" xfId="0" applyNumberFormat="1" applyFont="1" applyBorder="1" applyAlignment="1">
      <alignment horizontal="center" vertical="center" wrapText="1"/>
    </xf>
    <xf numFmtId="171" fontId="49" fillId="0" borderId="0" xfId="0" applyNumberFormat="1" applyFont="1" applyBorder="1" applyAlignment="1">
      <alignment horizontal="center" vertical="center" wrapText="1"/>
    </xf>
    <xf numFmtId="1" fontId="51" fillId="0" borderId="0" xfId="0" applyNumberFormat="1" applyFont="1" applyBorder="1" applyAlignment="1">
      <alignment horizontal="center" vertical="center" wrapText="1"/>
    </xf>
    <xf numFmtId="170" fontId="51" fillId="0" borderId="0" xfId="0" applyNumberFormat="1" applyFont="1" applyBorder="1" applyAlignment="1">
      <alignment horizontal="center" vertical="center" wrapText="1"/>
    </xf>
    <xf numFmtId="0" fontId="53" fillId="0" borderId="0" xfId="0" applyFont="1" applyFill="1" applyBorder="1"/>
    <xf numFmtId="0" fontId="53" fillId="0" borderId="0" xfId="0" applyFont="1" applyFill="1"/>
    <xf numFmtId="0" fontId="54" fillId="0" borderId="0" xfId="0" applyFont="1" applyBorder="1" applyAlignment="1">
      <alignment horizontal="center" vertical="center" wrapText="1"/>
    </xf>
    <xf numFmtId="1" fontId="54" fillId="0" borderId="0" xfId="0" applyNumberFormat="1" applyFont="1" applyBorder="1" applyAlignment="1">
      <alignment horizontal="center" vertical="center" wrapText="1"/>
    </xf>
    <xf numFmtId="171" fontId="54" fillId="0" borderId="0" xfId="0" applyNumberFormat="1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1" fontId="55" fillId="0" borderId="0" xfId="0" applyNumberFormat="1" applyFont="1" applyBorder="1" applyAlignment="1">
      <alignment horizontal="center" vertical="center" wrapText="1"/>
    </xf>
    <xf numFmtId="171" fontId="55" fillId="0" borderId="0" xfId="0" applyNumberFormat="1" applyFont="1" applyBorder="1" applyAlignment="1">
      <alignment horizontal="center" vertical="center" wrapText="1"/>
    </xf>
    <xf numFmtId="0" fontId="55" fillId="30" borderId="35" xfId="0" applyFont="1" applyFill="1" applyBorder="1" applyAlignment="1">
      <alignment horizontal="center" vertical="center" wrapText="1"/>
    </xf>
    <xf numFmtId="1" fontId="55" fillId="30" borderId="35" xfId="0" applyNumberFormat="1" applyFont="1" applyFill="1" applyBorder="1" applyAlignment="1">
      <alignment horizontal="center" vertical="center" wrapText="1"/>
    </xf>
    <xf numFmtId="171" fontId="55" fillId="30" borderId="35" xfId="0" applyNumberFormat="1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1" fontId="55" fillId="0" borderId="35" xfId="0" applyNumberFormat="1" applyFont="1" applyFill="1" applyBorder="1" applyAlignment="1">
      <alignment horizontal="center" vertical="center" wrapText="1"/>
    </xf>
    <xf numFmtId="171" fontId="55" fillId="0" borderId="35" xfId="0" applyNumberFormat="1" applyFont="1" applyFill="1" applyBorder="1" applyAlignment="1">
      <alignment horizontal="center" vertical="center" wrapText="1"/>
    </xf>
    <xf numFmtId="167" fontId="55" fillId="0" borderId="35" xfId="0" applyNumberFormat="1" applyFont="1" applyFill="1" applyBorder="1" applyAlignment="1">
      <alignment horizontal="center" vertical="center" wrapText="1"/>
    </xf>
    <xf numFmtId="0" fontId="55" fillId="0" borderId="27" xfId="0" applyFont="1" applyFill="1" applyBorder="1" applyAlignment="1">
      <alignment horizontal="center" vertical="center" wrapText="1"/>
    </xf>
    <xf numFmtId="1" fontId="55" fillId="0" borderId="27" xfId="0" applyNumberFormat="1" applyFont="1" applyFill="1" applyBorder="1" applyAlignment="1">
      <alignment horizontal="center" vertical="center" wrapText="1"/>
    </xf>
    <xf numFmtId="171" fontId="55" fillId="0" borderId="27" xfId="0" applyNumberFormat="1" applyFont="1" applyFill="1" applyBorder="1" applyAlignment="1">
      <alignment horizontal="center" vertical="center" wrapText="1"/>
    </xf>
    <xf numFmtId="0" fontId="54" fillId="30" borderId="35" xfId="0" applyFont="1" applyFill="1" applyBorder="1" applyAlignment="1">
      <alignment horizontal="center" vertical="center" wrapText="1"/>
    </xf>
    <xf numFmtId="1" fontId="54" fillId="30" borderId="35" xfId="0" applyNumberFormat="1" applyFont="1" applyFill="1" applyBorder="1" applyAlignment="1">
      <alignment horizontal="center" vertical="center" wrapText="1"/>
    </xf>
    <xf numFmtId="171" fontId="54" fillId="30" borderId="35" xfId="0" applyNumberFormat="1" applyFont="1" applyFill="1" applyBorder="1" applyAlignment="1">
      <alignment horizontal="center" vertical="center" wrapText="1"/>
    </xf>
    <xf numFmtId="1" fontId="55" fillId="0" borderId="35" xfId="0" applyNumberFormat="1" applyFont="1" applyBorder="1" applyAlignment="1">
      <alignment horizontal="center" vertical="center"/>
    </xf>
    <xf numFmtId="171" fontId="55" fillId="0" borderId="35" xfId="0" applyNumberFormat="1" applyFont="1" applyBorder="1" applyAlignment="1">
      <alignment horizontal="center" vertical="center"/>
    </xf>
    <xf numFmtId="167" fontId="55" fillId="6" borderId="35" xfId="0" applyNumberFormat="1" applyFont="1" applyFill="1" applyBorder="1" applyAlignment="1">
      <alignment horizontal="center" vertical="center"/>
    </xf>
    <xf numFmtId="1" fontId="55" fillId="6" borderId="35" xfId="0" applyNumberFormat="1" applyFont="1" applyFill="1" applyBorder="1" applyAlignment="1">
      <alignment horizontal="center" vertical="center"/>
    </xf>
    <xf numFmtId="171" fontId="55" fillId="6" borderId="35" xfId="0" applyNumberFormat="1" applyFont="1" applyFill="1" applyBorder="1" applyAlignment="1">
      <alignment horizontal="center" vertical="center"/>
    </xf>
    <xf numFmtId="0" fontId="55" fillId="40" borderId="35" xfId="0" applyFont="1" applyFill="1" applyBorder="1" applyAlignment="1">
      <alignment horizontal="center" vertical="center" wrapText="1"/>
    </xf>
    <xf numFmtId="1" fontId="55" fillId="40" borderId="35" xfId="0" applyNumberFormat="1" applyFont="1" applyFill="1" applyBorder="1" applyAlignment="1">
      <alignment horizontal="center" vertical="center" wrapText="1"/>
    </xf>
    <xf numFmtId="171" fontId="55" fillId="40" borderId="35" xfId="0" applyNumberFormat="1" applyFont="1" applyFill="1" applyBorder="1" applyAlignment="1">
      <alignment horizontal="center" vertical="center" wrapText="1"/>
    </xf>
    <xf numFmtId="167" fontId="55" fillId="0" borderId="35" xfId="50" applyNumberFormat="1" applyFont="1" applyFill="1" applyBorder="1" applyAlignment="1">
      <alignment horizontal="center" vertical="center"/>
    </xf>
    <xf numFmtId="1" fontId="55" fillId="0" borderId="35" xfId="50" applyNumberFormat="1" applyFont="1" applyFill="1" applyBorder="1" applyAlignment="1">
      <alignment horizontal="center" vertical="center"/>
    </xf>
    <xf numFmtId="171" fontId="55" fillId="0" borderId="35" xfId="50" applyNumberFormat="1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center" vertical="center" wrapText="1"/>
    </xf>
    <xf numFmtId="1" fontId="55" fillId="2" borderId="35" xfId="0" applyNumberFormat="1" applyFont="1" applyFill="1" applyBorder="1" applyAlignment="1">
      <alignment horizontal="center" vertical="center" wrapText="1"/>
    </xf>
    <xf numFmtId="171" fontId="55" fillId="2" borderId="35" xfId="0" applyNumberFormat="1" applyFont="1" applyFill="1" applyBorder="1" applyAlignment="1">
      <alignment horizontal="center" vertical="center" wrapText="1"/>
    </xf>
    <xf numFmtId="167" fontId="55" fillId="2" borderId="35" xfId="0" applyNumberFormat="1" applyFont="1" applyFill="1" applyBorder="1" applyAlignment="1">
      <alignment horizontal="center" vertical="center" wrapText="1"/>
    </xf>
    <xf numFmtId="0" fontId="57" fillId="28" borderId="20" xfId="0" applyFont="1" applyFill="1" applyBorder="1" applyAlignment="1">
      <alignment horizontal="left" vertical="center"/>
    </xf>
    <xf numFmtId="1" fontId="57" fillId="28" borderId="35" xfId="0" applyNumberFormat="1" applyFont="1" applyFill="1" applyBorder="1" applyAlignment="1">
      <alignment horizontal="left" vertical="center"/>
    </xf>
    <xf numFmtId="171" fontId="57" fillId="28" borderId="35" xfId="0" applyNumberFormat="1" applyFont="1" applyFill="1" applyBorder="1" applyAlignment="1">
      <alignment horizontal="left" vertical="center"/>
    </xf>
    <xf numFmtId="0" fontId="55" fillId="29" borderId="1" xfId="0" applyFont="1" applyFill="1" applyBorder="1" applyAlignment="1">
      <alignment horizontal="center" vertical="center" wrapText="1"/>
    </xf>
    <xf numFmtId="1" fontId="55" fillId="29" borderId="35" xfId="0" applyNumberFormat="1" applyFont="1" applyFill="1" applyBorder="1" applyAlignment="1">
      <alignment horizontal="center" vertical="center" wrapText="1"/>
    </xf>
    <xf numFmtId="171" fontId="55" fillId="29" borderId="35" xfId="0" applyNumberFormat="1" applyFont="1" applyFill="1" applyBorder="1" applyAlignment="1">
      <alignment horizontal="center" vertical="center" wrapText="1"/>
    </xf>
    <xf numFmtId="166" fontId="55" fillId="2" borderId="35" xfId="0" applyNumberFormat="1" applyFont="1" applyFill="1" applyBorder="1" applyAlignment="1">
      <alignment horizontal="center" vertical="center" wrapText="1"/>
    </xf>
    <xf numFmtId="166" fontId="55" fillId="0" borderId="35" xfId="0" applyNumberFormat="1" applyFont="1" applyFill="1" applyBorder="1" applyAlignment="1">
      <alignment horizontal="center" vertical="center" wrapText="1"/>
    </xf>
    <xf numFmtId="166" fontId="55" fillId="2" borderId="20" xfId="0" applyNumberFormat="1" applyFont="1" applyFill="1" applyBorder="1" applyAlignment="1">
      <alignment horizontal="center" vertical="center" wrapText="1"/>
    </xf>
    <xf numFmtId="166" fontId="55" fillId="0" borderId="1" xfId="0" applyNumberFormat="1" applyFont="1" applyFill="1" applyBorder="1" applyAlignment="1">
      <alignment horizontal="center" vertical="center" wrapText="1"/>
    </xf>
    <xf numFmtId="166" fontId="55" fillId="31" borderId="35" xfId="0" applyNumberFormat="1" applyFont="1" applyFill="1" applyBorder="1" applyAlignment="1">
      <alignment horizontal="center" wrapText="1"/>
    </xf>
    <xf numFmtId="1" fontId="55" fillId="31" borderId="35" xfId="0" applyNumberFormat="1" applyFont="1" applyFill="1" applyBorder="1" applyAlignment="1">
      <alignment horizontal="center" wrapText="1"/>
    </xf>
    <xf numFmtId="171" fontId="55" fillId="31" borderId="35" xfId="0" applyNumberFormat="1" applyFont="1" applyFill="1" applyBorder="1" applyAlignment="1">
      <alignment horizontal="center" wrapText="1"/>
    </xf>
    <xf numFmtId="0" fontId="29" fillId="30" borderId="41" xfId="0" applyFont="1" applyFill="1" applyBorder="1" applyAlignment="1">
      <alignment vertical="center"/>
    </xf>
    <xf numFmtId="0" fontId="30" fillId="30" borderId="27" xfId="0" applyFont="1" applyFill="1" applyBorder="1" applyAlignment="1">
      <alignment horizontal="left" vertical="center"/>
    </xf>
    <xf numFmtId="0" fontId="55" fillId="30" borderId="27" xfId="0" applyFont="1" applyFill="1" applyBorder="1" applyAlignment="1">
      <alignment horizontal="center" vertical="center" wrapText="1"/>
    </xf>
    <xf numFmtId="1" fontId="55" fillId="30" borderId="27" xfId="0" applyNumberFormat="1" applyFont="1" applyFill="1" applyBorder="1" applyAlignment="1">
      <alignment horizontal="center" vertical="center" wrapText="1"/>
    </xf>
    <xf numFmtId="171" fontId="55" fillId="30" borderId="27" xfId="0" applyNumberFormat="1" applyFont="1" applyFill="1" applyBorder="1" applyAlignment="1">
      <alignment horizontal="center" vertical="center" wrapText="1"/>
    </xf>
    <xf numFmtId="167" fontId="34" fillId="30" borderId="27" xfId="0" applyNumberFormat="1" applyFont="1" applyFill="1" applyBorder="1" applyAlignment="1">
      <alignment horizontal="center" vertical="center" wrapText="1"/>
    </xf>
    <xf numFmtId="1" fontId="34" fillId="30" borderId="27" xfId="0" applyNumberFormat="1" applyFont="1" applyFill="1" applyBorder="1" applyAlignment="1">
      <alignment horizontal="center" vertical="center" wrapText="1"/>
    </xf>
    <xf numFmtId="171" fontId="34" fillId="30" borderId="27" xfId="0" applyNumberFormat="1" applyFont="1" applyFill="1" applyBorder="1" applyAlignment="1">
      <alignment horizontal="center" vertical="center" wrapText="1"/>
    </xf>
    <xf numFmtId="167" fontId="49" fillId="30" borderId="27" xfId="50" applyNumberFormat="1" applyFont="1" applyFill="1" applyBorder="1" applyAlignment="1" applyProtection="1">
      <alignment horizontal="center" vertical="center"/>
    </xf>
    <xf numFmtId="169" fontId="47" fillId="30" borderId="27" xfId="0" applyNumberFormat="1" applyFont="1" applyFill="1" applyBorder="1" applyAlignment="1">
      <alignment horizontal="center" vertical="center" wrapText="1"/>
    </xf>
    <xf numFmtId="171" fontId="47" fillId="30" borderId="27" xfId="0" applyNumberFormat="1" applyFont="1" applyFill="1" applyBorder="1" applyAlignment="1">
      <alignment horizontal="center" vertical="center" wrapText="1"/>
    </xf>
    <xf numFmtId="1" fontId="41" fillId="30" borderId="27" xfId="0" applyNumberFormat="1" applyFont="1" applyFill="1" applyBorder="1" applyAlignment="1">
      <alignment horizontal="center" vertical="center" wrapText="1"/>
    </xf>
    <xf numFmtId="170" fontId="41" fillId="30" borderId="27" xfId="0" applyNumberFormat="1" applyFont="1" applyFill="1" applyBorder="1" applyAlignment="1">
      <alignment horizontal="center" vertical="center" wrapText="1"/>
    </xf>
    <xf numFmtId="170" fontId="51" fillId="0" borderId="0" xfId="0" applyNumberFormat="1" applyFont="1" applyFill="1" applyBorder="1" applyAlignment="1">
      <alignment horizontal="center" vertical="center"/>
    </xf>
    <xf numFmtId="170" fontId="41" fillId="0" borderId="27" xfId="50" applyNumberFormat="1" applyFont="1" applyFill="1" applyBorder="1" applyAlignment="1" applyProtection="1">
      <alignment horizontal="center" vertical="center"/>
    </xf>
    <xf numFmtId="170" fontId="41" fillId="0" borderId="35" xfId="50" applyNumberFormat="1" applyFont="1" applyFill="1" applyBorder="1" applyAlignment="1">
      <alignment horizontal="center"/>
    </xf>
    <xf numFmtId="170" fontId="41" fillId="0" borderId="35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35" xfId="50" applyNumberFormat="1" applyFont="1" applyFill="1" applyBorder="1" applyAlignment="1" applyProtection="1">
      <alignment horizontal="center" vertical="center"/>
    </xf>
    <xf numFmtId="170" fontId="41" fillId="40" borderId="35" xfId="50" applyNumberFormat="1" applyFont="1" applyFill="1" applyBorder="1" applyAlignment="1" applyProtection="1">
      <alignment horizontal="center" vertical="center"/>
    </xf>
    <xf numFmtId="170" fontId="41" fillId="0" borderId="20" xfId="50" applyNumberFormat="1" applyFont="1" applyFill="1" applyBorder="1" applyAlignment="1" applyProtection="1">
      <alignment horizontal="center" vertical="center"/>
    </xf>
    <xf numFmtId="170" fontId="41" fillId="0" borderId="1" xfId="0" applyNumberFormat="1" applyFont="1" applyFill="1" applyBorder="1" applyAlignment="1">
      <alignment horizontal="center" vertical="center"/>
    </xf>
    <xf numFmtId="170" fontId="41" fillId="0" borderId="20" xfId="50" applyNumberFormat="1" applyFont="1" applyFill="1" applyBorder="1" applyAlignment="1" applyProtection="1">
      <alignment horizontal="center" vertical="center" wrapText="1"/>
    </xf>
    <xf numFmtId="170" fontId="41" fillId="0" borderId="35" xfId="50" applyNumberFormat="1" applyFont="1" applyFill="1" applyBorder="1" applyAlignment="1" applyProtection="1">
      <alignment horizontal="center" wrapText="1"/>
    </xf>
    <xf numFmtId="170" fontId="41" fillId="0" borderId="0" xfId="0" applyNumberFormat="1" applyFont="1" applyFill="1" applyBorder="1" applyAlignment="1">
      <alignment horizontal="center" vertical="center"/>
    </xf>
    <xf numFmtId="1" fontId="37" fillId="43" borderId="59" xfId="0" applyNumberFormat="1" applyFont="1" applyFill="1" applyBorder="1" applyAlignment="1">
      <alignment horizontal="center" vertical="center" wrapText="1"/>
    </xf>
    <xf numFmtId="1" fontId="37" fillId="43" borderId="60" xfId="0" applyNumberFormat="1" applyFont="1" applyFill="1" applyBorder="1" applyAlignment="1">
      <alignment horizontal="center" vertical="center" wrapText="1"/>
    </xf>
    <xf numFmtId="1" fontId="37" fillId="43" borderId="61" xfId="0" applyNumberFormat="1" applyFont="1" applyFill="1" applyBorder="1" applyAlignment="1">
      <alignment horizontal="center" vertical="center" wrapText="1"/>
    </xf>
    <xf numFmtId="166" fontId="47" fillId="2" borderId="35" xfId="0" applyNumberFormat="1" applyFont="1" applyFill="1" applyBorder="1" applyAlignment="1">
      <alignment horizontal="center" vertical="center"/>
    </xf>
    <xf numFmtId="167" fontId="47" fillId="2" borderId="35" xfId="0" applyNumberFormat="1" applyFont="1" applyFill="1" applyBorder="1" applyAlignment="1">
      <alignment horizontal="center" vertical="center" wrapText="1"/>
    </xf>
    <xf numFmtId="167" fontId="47" fillId="2" borderId="27" xfId="0" applyNumberFormat="1" applyFont="1" applyFill="1" applyBorder="1" applyAlignment="1">
      <alignment horizontal="center" vertical="center" wrapText="1"/>
    </xf>
    <xf numFmtId="1" fontId="31" fillId="0" borderId="47" xfId="0" applyNumberFormat="1" applyFont="1" applyFill="1" applyBorder="1" applyAlignment="1">
      <alignment horizontal="center" vertical="center"/>
    </xf>
    <xf numFmtId="1" fontId="41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51" fillId="30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40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30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2" borderId="35" xfId="0" applyNumberFormat="1" applyFont="1" applyFill="1" applyBorder="1" applyAlignment="1" applyProtection="1">
      <alignment horizontal="center" vertical="center" wrapText="1"/>
      <protection locked="0"/>
    </xf>
    <xf numFmtId="1" fontId="52" fillId="28" borderId="35" xfId="0" applyNumberFormat="1" applyFont="1" applyFill="1" applyBorder="1" applyAlignment="1" applyProtection="1">
      <alignment horizontal="left" vertical="center"/>
      <protection locked="0"/>
    </xf>
    <xf numFmtId="1" fontId="41" fillId="29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31" borderId="35" xfId="0" applyNumberFormat="1" applyFont="1" applyFill="1" applyBorder="1" applyAlignment="1" applyProtection="1">
      <alignment horizontal="center" wrapText="1"/>
      <protection locked="0"/>
    </xf>
    <xf numFmtId="1" fontId="54" fillId="0" borderId="0" xfId="0" applyNumberFormat="1" applyFont="1" applyBorder="1"/>
    <xf numFmtId="1" fontId="57" fillId="30" borderId="27" xfId="0" applyNumberFormat="1" applyFont="1" applyFill="1" applyBorder="1" applyAlignment="1">
      <alignment horizontal="left" vertical="center"/>
    </xf>
    <xf numFmtId="1" fontId="57" fillId="30" borderId="35" xfId="0" applyNumberFormat="1" applyFont="1" applyFill="1" applyBorder="1" applyAlignment="1">
      <alignment horizontal="left" vertical="center"/>
    </xf>
    <xf numFmtId="1" fontId="57" fillId="40" borderId="20" xfId="0" applyNumberFormat="1" applyFont="1" applyFill="1" applyBorder="1" applyAlignment="1">
      <alignment horizontal="left" vertical="center"/>
    </xf>
    <xf numFmtId="1" fontId="55" fillId="0" borderId="35" xfId="0" applyNumberFormat="1" applyFont="1" applyFill="1" applyBorder="1" applyAlignment="1">
      <alignment horizontal="center" vertical="center"/>
    </xf>
    <xf numFmtId="1" fontId="55" fillId="0" borderId="0" xfId="0" applyNumberFormat="1" applyFont="1" applyBorder="1"/>
    <xf numFmtId="1" fontId="49" fillId="0" borderId="0" xfId="0" applyNumberFormat="1" applyFont="1" applyBorder="1" applyAlignment="1">
      <alignment horizontal="center" vertical="center" wrapText="1"/>
    </xf>
    <xf numFmtId="1" fontId="47" fillId="30" borderId="27" xfId="0" applyNumberFormat="1" applyFont="1" applyFill="1" applyBorder="1" applyAlignment="1">
      <alignment horizontal="center" vertical="center" wrapText="1"/>
    </xf>
    <xf numFmtId="1" fontId="47" fillId="0" borderId="35" xfId="0" applyNumberFormat="1" applyFont="1" applyFill="1" applyBorder="1" applyAlignment="1">
      <alignment horizontal="center" vertical="center" wrapText="1"/>
    </xf>
    <xf numFmtId="1" fontId="47" fillId="0" borderId="27" xfId="0" applyNumberFormat="1" applyFont="1" applyFill="1" applyBorder="1" applyAlignment="1">
      <alignment horizontal="center" vertical="center" wrapText="1"/>
    </xf>
    <xf numFmtId="1" fontId="47" fillId="30" borderId="35" xfId="0" applyNumberFormat="1" applyFont="1" applyFill="1" applyBorder="1" applyAlignment="1">
      <alignment horizontal="center" vertical="center" wrapText="1"/>
    </xf>
    <xf numFmtId="1" fontId="47" fillId="2" borderId="35" xfId="0" applyNumberFormat="1" applyFont="1" applyFill="1" applyBorder="1" applyAlignment="1">
      <alignment horizontal="center" vertical="center"/>
    </xf>
    <xf numFmtId="1" fontId="47" fillId="2" borderId="20" xfId="0" applyNumberFormat="1" applyFont="1" applyFill="1" applyBorder="1" applyAlignment="1">
      <alignment horizontal="center" vertical="center"/>
    </xf>
    <xf numFmtId="1" fontId="50" fillId="28" borderId="35" xfId="0" applyNumberFormat="1" applyFont="1" applyFill="1" applyBorder="1" applyAlignment="1">
      <alignment horizontal="left" vertical="center"/>
    </xf>
    <xf numFmtId="1" fontId="47" fillId="29" borderId="35" xfId="0" applyNumberFormat="1" applyFont="1" applyFill="1" applyBorder="1" applyAlignment="1">
      <alignment horizontal="center" vertical="center" wrapText="1"/>
    </xf>
    <xf numFmtId="1" fontId="47" fillId="31" borderId="35" xfId="0" applyNumberFormat="1" applyFont="1" applyFill="1" applyBorder="1" applyAlignment="1">
      <alignment horizontal="center" wrapText="1"/>
    </xf>
    <xf numFmtId="1" fontId="47" fillId="0" borderId="0" xfId="0" applyNumberFormat="1" applyFont="1" applyBorder="1" applyAlignment="1">
      <alignment horizontal="center" vertical="center" wrapText="1"/>
    </xf>
    <xf numFmtId="1" fontId="34" fillId="2" borderId="35" xfId="0" applyNumberFormat="1" applyFont="1" applyFill="1" applyBorder="1" applyAlignment="1">
      <alignment horizontal="center" vertical="center"/>
    </xf>
    <xf numFmtId="1" fontId="34" fillId="2" borderId="20" xfId="0" applyNumberFormat="1" applyFont="1" applyFill="1" applyBorder="1" applyAlignment="1">
      <alignment horizontal="center" vertical="center"/>
    </xf>
    <xf numFmtId="170" fontId="32" fillId="0" borderId="0" xfId="0" applyNumberFormat="1" applyFont="1" applyFill="1" applyBorder="1"/>
    <xf numFmtId="1" fontId="47" fillId="0" borderId="35" xfId="0" applyNumberFormat="1" applyFont="1" applyBorder="1" applyAlignment="1">
      <alignment horizontal="center"/>
    </xf>
    <xf numFmtId="1" fontId="31" fillId="0" borderId="0" xfId="0" applyNumberFormat="1" applyFont="1" applyFill="1" applyAlignment="1">
      <alignment horizontal="left"/>
    </xf>
    <xf numFmtId="1" fontId="31" fillId="0" borderId="35" xfId="83" applyNumberFormat="1" applyFont="1" applyFill="1" applyBorder="1" applyAlignment="1">
      <alignment horizontal="left" vertical="center"/>
    </xf>
    <xf numFmtId="1" fontId="31" fillId="33" borderId="27" xfId="0" applyNumberFormat="1" applyFont="1" applyFill="1" applyBorder="1" applyAlignment="1">
      <alignment horizontal="left"/>
    </xf>
    <xf numFmtId="1" fontId="58" fillId="0" borderId="35" xfId="0" applyNumberFormat="1" applyFont="1" applyFill="1" applyBorder="1" applyAlignment="1">
      <alignment horizontal="center" vertical="center" wrapText="1"/>
    </xf>
    <xf numFmtId="167" fontId="58" fillId="0" borderId="35" xfId="50" applyNumberFormat="1" applyFont="1" applyFill="1" applyBorder="1" applyAlignment="1">
      <alignment horizontal="center"/>
    </xf>
    <xf numFmtId="2" fontId="31" fillId="0" borderId="35" xfId="0" applyNumberFormat="1" applyFont="1" applyFill="1" applyBorder="1" applyAlignment="1">
      <alignment horizontal="center" wrapText="1"/>
    </xf>
    <xf numFmtId="2" fontId="31" fillId="0" borderId="35" xfId="0" applyNumberFormat="1" applyFont="1" applyFill="1" applyBorder="1" applyAlignment="1">
      <alignment horizontal="center" vertical="center"/>
    </xf>
    <xf numFmtId="172" fontId="31" fillId="0" borderId="35" xfId="0" applyNumberFormat="1" applyFont="1" applyFill="1" applyBorder="1" applyAlignment="1">
      <alignment horizontal="center" wrapText="1"/>
    </xf>
    <xf numFmtId="1" fontId="41" fillId="44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44" borderId="27" xfId="0" applyNumberFormat="1" applyFont="1" applyFill="1" applyBorder="1" applyAlignment="1" applyProtection="1">
      <alignment horizontal="center" vertical="center" wrapText="1"/>
      <protection locked="0"/>
    </xf>
    <xf numFmtId="1" fontId="34" fillId="44" borderId="35" xfId="0" applyNumberFormat="1" applyFont="1" applyFill="1" applyBorder="1" applyAlignment="1" applyProtection="1">
      <alignment horizontal="center" vertical="center" wrapText="1"/>
      <protection locked="0"/>
    </xf>
    <xf numFmtId="1" fontId="55" fillId="44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44" borderId="35" xfId="50" applyNumberFormat="1" applyFont="1" applyFill="1" applyBorder="1" applyAlignment="1" applyProtection="1">
      <alignment horizontal="center" vertical="center"/>
      <protection locked="0"/>
    </xf>
    <xf numFmtId="1" fontId="55" fillId="45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45" borderId="35" xfId="0" applyNumberFormat="1" applyFont="1" applyFill="1" applyBorder="1" applyAlignment="1" applyProtection="1">
      <alignment horizontal="center" vertical="center" wrapText="1"/>
      <protection locked="0"/>
    </xf>
    <xf numFmtId="1" fontId="41" fillId="45" borderId="35" xfId="0" applyNumberFormat="1" applyFont="1" applyFill="1" applyBorder="1" applyAlignment="1" applyProtection="1">
      <alignment horizontal="center" vertical="center"/>
      <protection locked="0"/>
    </xf>
    <xf numFmtId="169" fontId="47" fillId="45" borderId="35" xfId="0" applyNumberFormat="1" applyFont="1" applyFill="1" applyBorder="1" applyAlignment="1" applyProtection="1">
      <alignment horizontal="center" vertical="center" wrapText="1"/>
      <protection locked="0"/>
    </xf>
    <xf numFmtId="1" fontId="34" fillId="45" borderId="35" xfId="0" applyNumberFormat="1" applyFont="1" applyFill="1" applyBorder="1" applyAlignment="1" applyProtection="1">
      <alignment horizontal="center" vertical="center" wrapText="1"/>
      <protection locked="0"/>
    </xf>
    <xf numFmtId="1" fontId="47" fillId="44" borderId="3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70" xfId="0" applyNumberFormat="1" applyBorder="1"/>
    <xf numFmtId="1" fontId="0" fillId="0" borderId="0" xfId="0" applyNumberFormat="1"/>
    <xf numFmtId="0" fontId="0" fillId="41" borderId="0" xfId="0" applyFill="1"/>
    <xf numFmtId="0" fontId="0" fillId="44" borderId="0" xfId="0" applyFill="1"/>
    <xf numFmtId="0" fontId="0" fillId="0" borderId="0" xfId="0" applyFill="1"/>
    <xf numFmtId="0" fontId="60" fillId="44" borderId="0" xfId="0" applyFont="1" applyFill="1"/>
    <xf numFmtId="0" fontId="59" fillId="41" borderId="0" xfId="0" applyFont="1" applyFill="1"/>
    <xf numFmtId="0" fontId="61" fillId="41" borderId="0" xfId="0" applyFont="1" applyFill="1"/>
    <xf numFmtId="0" fontId="62" fillId="41" borderId="0" xfId="0" applyFont="1" applyFill="1"/>
    <xf numFmtId="0" fontId="63" fillId="41" borderId="0" xfId="0" applyFont="1" applyFill="1"/>
    <xf numFmtId="2" fontId="0" fillId="0" borderId="0" xfId="0" applyNumberFormat="1" applyFill="1"/>
    <xf numFmtId="1" fontId="54" fillId="41" borderId="50" xfId="0" applyNumberFormat="1" applyFont="1" applyFill="1" applyBorder="1" applyAlignment="1">
      <alignment horizontal="center" vertical="center" wrapText="1"/>
    </xf>
    <xf numFmtId="1" fontId="54" fillId="41" borderId="52" xfId="0" applyNumberFormat="1" applyFont="1" applyFill="1" applyBorder="1" applyAlignment="1">
      <alignment horizontal="center" vertical="center" wrapText="1"/>
    </xf>
    <xf numFmtId="0" fontId="56" fillId="41" borderId="50" xfId="0" applyFont="1" applyFill="1" applyBorder="1" applyAlignment="1">
      <alignment horizontal="center" vertical="center" wrapText="1"/>
    </xf>
    <xf numFmtId="0" fontId="56" fillId="41" borderId="52" xfId="0" applyFont="1" applyFill="1" applyBorder="1" applyAlignment="1">
      <alignment horizontal="center" vertical="center" wrapText="1"/>
    </xf>
    <xf numFmtId="1" fontId="56" fillId="41" borderId="50" xfId="0" applyNumberFormat="1" applyFont="1" applyFill="1" applyBorder="1" applyAlignment="1">
      <alignment horizontal="center" vertical="center" wrapText="1"/>
    </xf>
    <xf numFmtId="1" fontId="56" fillId="41" borderId="52" xfId="0" applyNumberFormat="1" applyFont="1" applyFill="1" applyBorder="1" applyAlignment="1">
      <alignment horizontal="center" vertical="center" wrapText="1"/>
    </xf>
    <xf numFmtId="171" fontId="48" fillId="41" borderId="50" xfId="0" applyNumberFormat="1" applyFont="1" applyFill="1" applyBorder="1" applyAlignment="1">
      <alignment horizontal="center" vertical="center" wrapText="1"/>
    </xf>
    <xf numFmtId="171" fontId="48" fillId="41" borderId="52" xfId="0" applyNumberFormat="1" applyFont="1" applyFill="1" applyBorder="1" applyAlignment="1">
      <alignment horizontal="center" vertical="center" wrapText="1"/>
    </xf>
    <xf numFmtId="0" fontId="37" fillId="43" borderId="49" xfId="0" applyFont="1" applyFill="1" applyBorder="1" applyAlignment="1">
      <alignment horizontal="center" vertical="center" wrapText="1"/>
    </xf>
    <xf numFmtId="0" fontId="37" fillId="43" borderId="51" xfId="0" applyFont="1" applyFill="1" applyBorder="1" applyAlignment="1">
      <alignment horizontal="center" vertical="center" wrapText="1"/>
    </xf>
    <xf numFmtId="1" fontId="37" fillId="43" borderId="50" xfId="0" applyNumberFormat="1" applyFont="1" applyFill="1" applyBorder="1" applyAlignment="1">
      <alignment horizontal="center" vertical="center" wrapText="1"/>
    </xf>
    <xf numFmtId="1" fontId="37" fillId="43" borderId="52" xfId="0" applyNumberFormat="1" applyFont="1" applyFill="1" applyBorder="1" applyAlignment="1">
      <alignment horizontal="center" vertical="center" wrapText="1"/>
    </xf>
    <xf numFmtId="1" fontId="37" fillId="43" borderId="56" xfId="0" applyNumberFormat="1" applyFont="1" applyFill="1" applyBorder="1" applyAlignment="1">
      <alignment horizontal="center" vertical="center" wrapText="1"/>
    </xf>
    <xf numFmtId="1" fontId="37" fillId="43" borderId="57" xfId="0" applyNumberFormat="1" applyFont="1" applyFill="1" applyBorder="1" applyAlignment="1">
      <alignment horizontal="center" vertical="center" wrapText="1"/>
    </xf>
    <xf numFmtId="170" fontId="42" fillId="42" borderId="50" xfId="0" applyNumberFormat="1" applyFont="1" applyFill="1" applyBorder="1" applyAlignment="1">
      <alignment horizontal="center" vertical="center" wrapText="1"/>
    </xf>
    <xf numFmtId="170" fontId="42" fillId="42" borderId="52" xfId="0" applyNumberFormat="1" applyFont="1" applyFill="1" applyBorder="1" applyAlignment="1">
      <alignment horizontal="center" vertical="center" wrapText="1"/>
    </xf>
    <xf numFmtId="1" fontId="42" fillId="42" borderId="50" xfId="0" applyNumberFormat="1" applyFont="1" applyFill="1" applyBorder="1" applyAlignment="1">
      <alignment horizontal="center" vertical="center" wrapText="1"/>
    </xf>
    <xf numFmtId="1" fontId="42" fillId="42" borderId="52" xfId="0" applyNumberFormat="1" applyFont="1" applyFill="1" applyBorder="1" applyAlignment="1">
      <alignment horizontal="center" vertical="center" wrapText="1"/>
    </xf>
    <xf numFmtId="170" fontId="42" fillId="42" borderId="55" xfId="0" applyNumberFormat="1" applyFont="1" applyFill="1" applyBorder="1" applyAlignment="1">
      <alignment horizontal="center" vertical="center" wrapText="1"/>
    </xf>
    <xf numFmtId="170" fontId="42" fillId="42" borderId="54" xfId="0" applyNumberFormat="1" applyFont="1" applyFill="1" applyBorder="1" applyAlignment="1">
      <alignment horizontal="center" vertical="center" wrapText="1"/>
    </xf>
    <xf numFmtId="0" fontId="53" fillId="42" borderId="65" xfId="0" applyFont="1" applyFill="1" applyBorder="1" applyAlignment="1">
      <alignment horizontal="center"/>
    </xf>
    <xf numFmtId="0" fontId="53" fillId="42" borderId="66" xfId="0" applyFont="1" applyFill="1" applyBorder="1" applyAlignment="1">
      <alignment horizontal="center"/>
    </xf>
    <xf numFmtId="0" fontId="53" fillId="42" borderId="67" xfId="0" applyFont="1" applyFill="1" applyBorder="1" applyAlignment="1">
      <alignment horizontal="center"/>
    </xf>
    <xf numFmtId="1" fontId="37" fillId="43" borderId="68" xfId="0" applyNumberFormat="1" applyFont="1" applyFill="1" applyBorder="1" applyAlignment="1">
      <alignment horizontal="center" vertical="center" wrapText="1"/>
    </xf>
    <xf numFmtId="1" fontId="37" fillId="43" borderId="69" xfId="0" applyNumberFormat="1" applyFont="1" applyFill="1" applyBorder="1" applyAlignment="1">
      <alignment horizontal="center" vertical="center" wrapText="1"/>
    </xf>
    <xf numFmtId="1" fontId="39" fillId="41" borderId="50" xfId="0" applyNumberFormat="1" applyFont="1" applyFill="1" applyBorder="1" applyAlignment="1">
      <alignment horizontal="center" vertical="center" wrapText="1"/>
    </xf>
    <xf numFmtId="1" fontId="39" fillId="41" borderId="52" xfId="0" applyNumberFormat="1" applyFont="1" applyFill="1" applyBorder="1" applyAlignment="1">
      <alignment horizontal="center" vertical="center" wrapText="1"/>
    </xf>
    <xf numFmtId="171" fontId="39" fillId="41" borderId="50" xfId="0" applyNumberFormat="1" applyFont="1" applyFill="1" applyBorder="1" applyAlignment="1">
      <alignment horizontal="center" vertical="center" wrapText="1"/>
    </xf>
    <xf numFmtId="171" fontId="39" fillId="41" borderId="52" xfId="0" applyNumberFormat="1" applyFont="1" applyFill="1" applyBorder="1" applyAlignment="1">
      <alignment horizontal="center" vertical="center" wrapText="1"/>
    </xf>
    <xf numFmtId="171" fontId="56" fillId="41" borderId="50" xfId="0" applyNumberFormat="1" applyFont="1" applyFill="1" applyBorder="1" applyAlignment="1">
      <alignment horizontal="center" vertical="center" wrapText="1"/>
    </xf>
    <xf numFmtId="171" fontId="56" fillId="41" borderId="52" xfId="0" applyNumberFormat="1" applyFont="1" applyFill="1" applyBorder="1" applyAlignment="1">
      <alignment horizontal="center" vertical="center" wrapText="1"/>
    </xf>
    <xf numFmtId="167" fontId="39" fillId="41" borderId="50" xfId="0" applyNumberFormat="1" applyFont="1" applyFill="1" applyBorder="1" applyAlignment="1">
      <alignment horizontal="center" vertical="center" wrapText="1"/>
    </xf>
    <xf numFmtId="167" fontId="39" fillId="41" borderId="52" xfId="0" applyNumberFormat="1" applyFont="1" applyFill="1" applyBorder="1" applyAlignment="1">
      <alignment horizontal="center" vertical="center" wrapText="1"/>
    </xf>
    <xf numFmtId="1" fontId="48" fillId="41" borderId="50" xfId="0" applyNumberFormat="1" applyFont="1" applyFill="1" applyBorder="1" applyAlignment="1">
      <alignment horizontal="center" vertical="center" wrapText="1"/>
    </xf>
    <xf numFmtId="1" fontId="48" fillId="41" borderId="52" xfId="0" applyNumberFormat="1" applyFont="1" applyFill="1" applyBorder="1" applyAlignment="1">
      <alignment horizontal="center" vertical="center" wrapText="1"/>
    </xf>
    <xf numFmtId="167" fontId="48" fillId="41" borderId="50" xfId="0" applyNumberFormat="1" applyFont="1" applyFill="1" applyBorder="1" applyAlignment="1">
      <alignment horizontal="center" vertical="center" wrapText="1"/>
    </xf>
    <xf numFmtId="167" fontId="48" fillId="41" borderId="52" xfId="0" applyNumberFormat="1" applyFont="1" applyFill="1" applyBorder="1" applyAlignment="1">
      <alignment horizontal="center" vertical="center" wrapText="1"/>
    </xf>
    <xf numFmtId="0" fontId="37" fillId="43" borderId="58" xfId="0" applyFont="1" applyFill="1" applyBorder="1" applyAlignment="1">
      <alignment horizontal="center" vertical="center" wrapText="1"/>
    </xf>
    <xf numFmtId="0" fontId="37" fillId="43" borderId="53" xfId="0" applyFont="1" applyFill="1" applyBorder="1" applyAlignment="1">
      <alignment horizontal="center" vertical="center" wrapText="1"/>
    </xf>
    <xf numFmtId="0" fontId="37" fillId="43" borderId="50" xfId="0" applyFont="1" applyFill="1" applyBorder="1" applyAlignment="1">
      <alignment horizontal="center" vertical="center" wrapText="1"/>
    </xf>
    <xf numFmtId="0" fontId="37" fillId="43" borderId="52" xfId="0" applyFont="1" applyFill="1" applyBorder="1" applyAlignment="1">
      <alignment horizontal="center" vertical="center" wrapText="1"/>
    </xf>
    <xf numFmtId="169" fontId="48" fillId="41" borderId="50" xfId="0" applyNumberFormat="1" applyFont="1" applyFill="1" applyBorder="1" applyAlignment="1">
      <alignment horizontal="center" vertical="center" wrapText="1"/>
    </xf>
    <xf numFmtId="169" fontId="48" fillId="41" borderId="52" xfId="0" applyNumberFormat="1" applyFont="1" applyFill="1" applyBorder="1" applyAlignment="1">
      <alignment horizontal="center" vertical="center" wrapText="1"/>
    </xf>
    <xf numFmtId="0" fontId="53" fillId="42" borderId="62" xfId="0" applyFont="1" applyFill="1" applyBorder="1" applyAlignment="1">
      <alignment horizontal="center"/>
    </xf>
    <xf numFmtId="0" fontId="53" fillId="42" borderId="63" xfId="0" applyFont="1" applyFill="1" applyBorder="1" applyAlignment="1">
      <alignment horizontal="center"/>
    </xf>
    <xf numFmtId="0" fontId="53" fillId="42" borderId="64" xfId="0" applyFont="1" applyFill="1" applyBorder="1" applyAlignment="1">
      <alignment horizontal="center"/>
    </xf>
    <xf numFmtId="0" fontId="44" fillId="33" borderId="26" xfId="0" applyFont="1" applyFill="1" applyBorder="1" applyAlignment="1">
      <alignment horizontal="center" wrapText="1"/>
    </xf>
    <xf numFmtId="0" fontId="45" fillId="33" borderId="46" xfId="0" applyFont="1" applyFill="1" applyBorder="1" applyAlignment="1">
      <alignment horizontal="center" wrapText="1"/>
    </xf>
    <xf numFmtId="0" fontId="45" fillId="33" borderId="47" xfId="0" applyFont="1" applyFill="1" applyBorder="1" applyAlignment="1">
      <alignment horizontal="center" wrapText="1"/>
    </xf>
    <xf numFmtId="0" fontId="43" fillId="35" borderId="35" xfId="0" applyFont="1" applyFill="1" applyBorder="1" applyAlignment="1">
      <alignment horizontal="left" vertical="center" wrapText="1"/>
    </xf>
    <xf numFmtId="0" fontId="45" fillId="35" borderId="35" xfId="0" applyFont="1" applyFill="1" applyBorder="1" applyAlignment="1">
      <alignment horizontal="left" vertical="center" wrapText="1"/>
    </xf>
    <xf numFmtId="0" fontId="43" fillId="35" borderId="35" xfId="0" applyFont="1" applyFill="1" applyBorder="1" applyAlignment="1">
      <alignment horizontal="center" vertical="center" wrapText="1"/>
    </xf>
    <xf numFmtId="0" fontId="45" fillId="35" borderId="35" xfId="0" applyFont="1" applyFill="1" applyBorder="1" applyAlignment="1">
      <alignment horizontal="center" vertical="center" wrapText="1"/>
    </xf>
    <xf numFmtId="164" fontId="43" fillId="35" borderId="35" xfId="50" applyFont="1" applyFill="1" applyBorder="1" applyAlignment="1">
      <alignment horizontal="center" vertical="center" wrapText="1"/>
    </xf>
    <xf numFmtId="0" fontId="43" fillId="33" borderId="35" xfId="0" applyFont="1" applyFill="1" applyBorder="1" applyAlignment="1">
      <alignment horizontal="left" vertical="center" wrapText="1"/>
    </xf>
    <xf numFmtId="0" fontId="43" fillId="33" borderId="35" xfId="0" applyFont="1" applyFill="1" applyBorder="1" applyAlignment="1">
      <alignment horizontal="center" vertical="center" wrapText="1"/>
    </xf>
    <xf numFmtId="0" fontId="45" fillId="33" borderId="35" xfId="0" applyFont="1" applyFill="1" applyBorder="1" applyAlignment="1">
      <alignment horizontal="center" vertical="center" wrapText="1"/>
    </xf>
    <xf numFmtId="164" fontId="43" fillId="33" borderId="35" xfId="50" applyFont="1" applyFill="1" applyBorder="1" applyAlignment="1">
      <alignment horizontal="center" vertical="center" wrapText="1"/>
    </xf>
    <xf numFmtId="164" fontId="45" fillId="33" borderId="35" xfId="50" applyFont="1" applyFill="1" applyBorder="1" applyAlignment="1">
      <alignment horizontal="center" vertical="center" wrapText="1"/>
    </xf>
    <xf numFmtId="0" fontId="43" fillId="33" borderId="30" xfId="0" applyFont="1" applyFill="1" applyBorder="1" applyAlignment="1">
      <alignment horizontal="center" vertical="center" wrapText="1"/>
    </xf>
    <xf numFmtId="0" fontId="45" fillId="33" borderId="30" xfId="0" applyFont="1" applyFill="1" applyBorder="1" applyAlignment="1">
      <alignment horizontal="center" vertical="center" wrapText="1"/>
    </xf>
    <xf numFmtId="0" fontId="43" fillId="33" borderId="32" xfId="0" applyFont="1" applyFill="1" applyBorder="1" applyAlignment="1">
      <alignment vertical="center" wrapText="1"/>
    </xf>
    <xf numFmtId="0" fontId="45" fillId="33" borderId="32" xfId="0" applyFont="1" applyFill="1" applyBorder="1" applyAlignment="1">
      <alignment vertical="center" wrapText="1"/>
    </xf>
    <xf numFmtId="0" fontId="43" fillId="33" borderId="6" xfId="0" applyFont="1" applyFill="1" applyBorder="1" applyAlignment="1">
      <alignment horizontal="center" vertical="center" wrapText="1"/>
    </xf>
    <xf numFmtId="0" fontId="45" fillId="33" borderId="6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164" fontId="43" fillId="33" borderId="6" xfId="50" applyFont="1" applyFill="1" applyBorder="1" applyAlignment="1">
      <alignment horizontal="center" vertical="center" wrapText="1"/>
    </xf>
    <xf numFmtId="164" fontId="45" fillId="33" borderId="6" xfId="50" applyFont="1" applyFill="1" applyBorder="1" applyAlignment="1">
      <alignment horizontal="center" vertical="center" wrapText="1"/>
    </xf>
    <xf numFmtId="0" fontId="43" fillId="33" borderId="39" xfId="0" applyFont="1" applyFill="1" applyBorder="1" applyAlignment="1">
      <alignment horizontal="center" vertical="center" wrapText="1"/>
    </xf>
    <xf numFmtId="0" fontId="45" fillId="33" borderId="39" xfId="0" applyFont="1" applyFill="1" applyBorder="1" applyAlignment="1">
      <alignment horizontal="center" vertical="center" wrapText="1"/>
    </xf>
    <xf numFmtId="0" fontId="43" fillId="33" borderId="27" xfId="0" applyFont="1" applyFill="1" applyBorder="1" applyAlignment="1">
      <alignment horizontal="center" vertical="center" wrapText="1"/>
    </xf>
    <xf numFmtId="0" fontId="45" fillId="33" borderId="25" xfId="0" applyFont="1" applyFill="1" applyBorder="1" applyAlignment="1">
      <alignment horizontal="center" vertical="center" wrapText="1"/>
    </xf>
    <xf numFmtId="0" fontId="43" fillId="33" borderId="25" xfId="0" applyFont="1" applyFill="1" applyBorder="1" applyAlignment="1">
      <alignment horizontal="center" vertical="center" wrapText="1"/>
    </xf>
    <xf numFmtId="0" fontId="43" fillId="33" borderId="42" xfId="0" applyFont="1" applyFill="1" applyBorder="1" applyAlignment="1">
      <alignment horizontal="left" wrapText="1"/>
    </xf>
    <xf numFmtId="0" fontId="45" fillId="33" borderId="23" xfId="0" applyFont="1" applyFill="1" applyBorder="1" applyAlignment="1">
      <alignment horizontal="left" wrapText="1"/>
    </xf>
    <xf numFmtId="164" fontId="43" fillId="33" borderId="22" xfId="50" applyFont="1" applyFill="1" applyBorder="1" applyAlignment="1">
      <alignment horizontal="center" vertical="center" wrapText="1"/>
    </xf>
    <xf numFmtId="164" fontId="45" fillId="33" borderId="22" xfId="50" applyFont="1" applyFill="1" applyBorder="1" applyAlignment="1">
      <alignment horizontal="center" vertical="center" wrapText="1"/>
    </xf>
    <xf numFmtId="164" fontId="45" fillId="33" borderId="23" xfId="50" applyFont="1" applyFill="1" applyBorder="1" applyAlignment="1">
      <alignment horizontal="center" vertical="center" wrapText="1"/>
    </xf>
    <xf numFmtId="0" fontId="43" fillId="36" borderId="35" xfId="0" applyFont="1" applyFill="1" applyBorder="1" applyAlignment="1">
      <alignment horizontal="center" vertical="center" wrapText="1"/>
    </xf>
    <xf numFmtId="164" fontId="43" fillId="33" borderId="21" xfId="50" applyFont="1" applyFill="1" applyBorder="1" applyAlignment="1">
      <alignment horizontal="center" vertical="center" wrapText="1"/>
    </xf>
  </cellXfs>
  <cellStyles count="103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/>
    <cellStyle name="20% - Énfasis2" xfId="8"/>
    <cellStyle name="20% - Énfasis3" xfId="9"/>
    <cellStyle name="20% - Énfasis4" xfId="10"/>
    <cellStyle name="20% - Énfasis5" xfId="11"/>
    <cellStyle name="20% - Énfasis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/>
    <cellStyle name="40% - Énfasis2" xfId="20"/>
    <cellStyle name="40% - Énfasis3" xfId="21"/>
    <cellStyle name="40% - Énfasis4" xfId="22"/>
    <cellStyle name="40% - Énfasis5" xfId="23"/>
    <cellStyle name="40% - Énfasis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/>
    <cellStyle name="60% - Énfasis2" xfId="32"/>
    <cellStyle name="60% - Énfasis3" xfId="33"/>
    <cellStyle name="60% - Énfasis4" xfId="34"/>
    <cellStyle name="60% - Énfasis5" xfId="35"/>
    <cellStyle name="60% - Énfasis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/>
    <cellStyle name="Calculation" xfId="45"/>
    <cellStyle name="Cálculo" xfId="46"/>
    <cellStyle name="Celda de comprobación" xfId="47"/>
    <cellStyle name="Celda vinculada" xfId="48"/>
    <cellStyle name="Encabezado 4" xfId="51"/>
    <cellStyle name="Énfasis1" xfId="52"/>
    <cellStyle name="Énfasis2" xfId="53"/>
    <cellStyle name="Énfasis3" xfId="54"/>
    <cellStyle name="Énfasis4" xfId="55"/>
    <cellStyle name="Énfasis5" xfId="56"/>
    <cellStyle name="Énfasis6" xfId="57"/>
    <cellStyle name="Entrada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Hypertextový odkaz" xfId="113" builtinId="8" hidden="1"/>
    <cellStyle name="Hypertextový odkaz" xfId="115" builtinId="8" hidden="1"/>
    <cellStyle name="Hypertextový odkaz" xfId="117" builtinId="8" hidden="1"/>
    <cellStyle name="Hypertextový odkaz" xfId="119" builtinId="8" hidden="1"/>
    <cellStyle name="Hypertextový odkaz" xfId="121" builtinId="8" hidden="1"/>
    <cellStyle name="Hypertextový odkaz" xfId="123" builtinId="8" hidden="1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5" builtinId="8" hidden="1"/>
    <cellStyle name="Hypertextový odkaz" xfId="147" builtinId="8" hidden="1"/>
    <cellStyle name="Hypertextový odkaz" xfId="149" builtinId="8" hidden="1"/>
    <cellStyle name="Hypertextový odkaz" xfId="151" builtinId="8" hidden="1"/>
    <cellStyle name="Hypertextový odkaz" xfId="153" builtinId="8" hidden="1"/>
    <cellStyle name="Hypertextový odkaz" xfId="155" builtinId="8" hidden="1"/>
    <cellStyle name="Hypertextový odkaz" xfId="157" builtinId="8" hidden="1"/>
    <cellStyle name="Hypertextový odkaz" xfId="159" builtinId="8" hidden="1"/>
    <cellStyle name="Hypertextový odkaz" xfId="161" builtinId="8" hidden="1"/>
    <cellStyle name="Hypertextový odkaz" xfId="163" builtinId="8" hidden="1"/>
    <cellStyle name="Hypertextový odkaz" xfId="165" builtinId="8" hidden="1"/>
    <cellStyle name="Hypertextový odkaz" xfId="167" builtinId="8" hidden="1"/>
    <cellStyle name="Hypertextový odkaz" xfId="169" builtinId="8" hidden="1"/>
    <cellStyle name="Hypertextový odkaz" xfId="171" builtinId="8" hidden="1"/>
    <cellStyle name="Hypertextový odkaz" xfId="173" builtinId="8" hidden="1"/>
    <cellStyle name="Hypertextový odkaz" xfId="175" builtinId="8" hidden="1"/>
    <cellStyle name="Hypertextový odkaz" xfId="177" builtinId="8" hidden="1"/>
    <cellStyle name="Hypertextový odkaz" xfId="179" builtinId="8" hidden="1"/>
    <cellStyle name="Hypertextový odkaz" xfId="181" builtinId="8" hidden="1"/>
    <cellStyle name="Hypertextový odkaz" xfId="183" builtinId="8" hidden="1"/>
    <cellStyle name="Hypertextový odkaz" xfId="185" builtinId="8" hidden="1"/>
    <cellStyle name="Hypertextový odkaz" xfId="187" builtinId="8" hidden="1"/>
    <cellStyle name="Hypertextový odkaz" xfId="189" builtinId="8" hidden="1"/>
    <cellStyle name="Hypertextový odkaz" xfId="191" builtinId="8" hidden="1"/>
    <cellStyle name="Hypertextový odkaz" xfId="193" builtinId="8" hidden="1"/>
    <cellStyle name="Hypertextový odkaz" xfId="195" builtinId="8" hidden="1"/>
    <cellStyle name="Hypertextový odkaz" xfId="197" builtinId="8" hidden="1"/>
    <cellStyle name="Hypertextový odkaz" xfId="199" builtinId="8" hidden="1"/>
    <cellStyle name="Hypertextový odkaz" xfId="201" builtinId="8" hidden="1"/>
    <cellStyle name="Hypertextový odkaz" xfId="203" builtinId="8" hidden="1"/>
    <cellStyle name="Hypertextový odkaz" xfId="205" builtinId="8" hidden="1"/>
    <cellStyle name="Hypertextový odkaz" xfId="207" builtinId="8" hidden="1"/>
    <cellStyle name="Hypertextový odkaz" xfId="209" builtinId="8" hidden="1"/>
    <cellStyle name="Hypertextový odkaz" xfId="211" builtinId="8" hidden="1"/>
    <cellStyle name="Hypertextový odkaz" xfId="213" builtinId="8" hidden="1"/>
    <cellStyle name="Hypertextový odkaz" xfId="215" builtinId="8" hidden="1"/>
    <cellStyle name="Hypertextový odkaz" xfId="217" builtinId="8" hidden="1"/>
    <cellStyle name="Hypertextový odkaz" xfId="219" builtinId="8" hidden="1"/>
    <cellStyle name="Hypertextový odkaz" xfId="221" builtinId="8" hidden="1"/>
    <cellStyle name="Hypertextový odkaz" xfId="223" builtinId="8" hidden="1"/>
    <cellStyle name="Hypertextový odkaz" xfId="225" builtinId="8" hidden="1"/>
    <cellStyle name="Hypertextový odkaz" xfId="227" builtinId="8" hidden="1"/>
    <cellStyle name="Hypertextový odkaz" xfId="229" builtinId="8" hidden="1"/>
    <cellStyle name="Hypertextový odkaz" xfId="231" builtinId="8" hidden="1"/>
    <cellStyle name="Hypertextový odkaz" xfId="233" builtinId="8" hidden="1"/>
    <cellStyle name="Hypertextový odkaz" xfId="235" builtinId="8" hidden="1"/>
    <cellStyle name="Hypertextový odkaz" xfId="237" builtinId="8" hidden="1"/>
    <cellStyle name="Hypertextový odkaz" xfId="239" builtinId="8" hidden="1"/>
    <cellStyle name="Hypertextový odkaz" xfId="241" builtinId="8" hidden="1"/>
    <cellStyle name="Hypertextový odkaz" xfId="243" builtinId="8" hidden="1"/>
    <cellStyle name="Hypertextový odkaz" xfId="245" builtinId="8" hidden="1"/>
    <cellStyle name="Hypertextový odkaz" xfId="247" builtinId="8" hidden="1"/>
    <cellStyle name="Hypertextový odkaz" xfId="249" builtinId="8" hidden="1"/>
    <cellStyle name="Hypertextový odkaz" xfId="251" builtinId="8" hidden="1"/>
    <cellStyle name="Hypertextový odkaz" xfId="253" builtinId="8" hidden="1"/>
    <cellStyle name="Hypertextový odkaz" xfId="255" builtinId="8" hidden="1"/>
    <cellStyle name="Hypertextový odkaz" xfId="257" builtinId="8" hidden="1"/>
    <cellStyle name="Hypertextový odkaz" xfId="259" builtinId="8" hidden="1"/>
    <cellStyle name="Hypertextový odkaz" xfId="261" builtinId="8" hidden="1"/>
    <cellStyle name="Hypertextový odkaz" xfId="263" builtinId="8" hidden="1"/>
    <cellStyle name="Hypertextový odkaz" xfId="265" builtinId="8" hidden="1"/>
    <cellStyle name="Hypertextový odkaz" xfId="267" builtinId="8" hidden="1"/>
    <cellStyle name="Hypertextový odkaz" xfId="269" builtinId="8" hidden="1"/>
    <cellStyle name="Hypertextový odkaz" xfId="271" builtinId="8" hidden="1"/>
    <cellStyle name="Hypertextový odkaz" xfId="273" builtinId="8" hidden="1"/>
    <cellStyle name="Hypertextový odkaz" xfId="275" builtinId="8" hidden="1"/>
    <cellStyle name="Hypertextový odkaz" xfId="277" builtinId="8" hidden="1"/>
    <cellStyle name="Hypertextový odkaz" xfId="279" builtinId="8" hidden="1"/>
    <cellStyle name="Hypertextový odkaz" xfId="281" builtinId="8" hidden="1"/>
    <cellStyle name="Hypertextový odkaz" xfId="283" builtinId="8" hidden="1"/>
    <cellStyle name="Hypertextový odkaz" xfId="285" builtinId="8" hidden="1"/>
    <cellStyle name="Hypertextový odkaz" xfId="287" builtinId="8" hidden="1"/>
    <cellStyle name="Hypertextový odkaz" xfId="289" builtinId="8" hidden="1"/>
    <cellStyle name="Hypertextový odkaz" xfId="291" builtinId="8" hidden="1"/>
    <cellStyle name="Hypertextový odkaz" xfId="293" builtinId="8" hidden="1"/>
    <cellStyle name="Hypertextový odkaz" xfId="295" builtinId="8" hidden="1"/>
    <cellStyle name="Hypertextový odkaz" xfId="297" builtinId="8" hidden="1"/>
    <cellStyle name="Hypertextový odkaz" xfId="299" builtinId="8" hidden="1"/>
    <cellStyle name="Hypertextový odkaz" xfId="301" builtinId="8" hidden="1"/>
    <cellStyle name="Hypertextový odkaz" xfId="303" builtinId="8" hidden="1"/>
    <cellStyle name="Hypertextový odkaz" xfId="305" builtinId="8" hidden="1"/>
    <cellStyle name="Hypertextový odkaz" xfId="307" builtinId="8" hidden="1"/>
    <cellStyle name="Hypertextový odkaz" xfId="309" builtinId="8" hidden="1"/>
    <cellStyle name="Hypertextový odkaz" xfId="311" builtinId="8" hidden="1"/>
    <cellStyle name="Hypertextový odkaz" xfId="313" builtinId="8" hidden="1"/>
    <cellStyle name="Hypertextový odkaz" xfId="315" builtinId="8" hidden="1"/>
    <cellStyle name="Hypertextový odkaz" xfId="317" builtinId="8" hidden="1"/>
    <cellStyle name="Hypertextový odkaz" xfId="319" builtinId="8" hidden="1"/>
    <cellStyle name="Hypertextový odkaz" xfId="321" builtinId="8" hidden="1"/>
    <cellStyle name="Hypertextový odkaz" xfId="323" builtinId="8" hidden="1"/>
    <cellStyle name="Hypertextový odkaz" xfId="325" builtinId="8" hidden="1"/>
    <cellStyle name="Hypertextový odkaz" xfId="327" builtinId="8" hidden="1"/>
    <cellStyle name="Hypertextový odkaz" xfId="329" builtinId="8" hidden="1"/>
    <cellStyle name="Hypertextový odkaz" xfId="331" builtinId="8" hidden="1"/>
    <cellStyle name="Hypertextový odkaz" xfId="333" builtinId="8" hidden="1"/>
    <cellStyle name="Hypertextový odkaz" xfId="335" builtinId="8" hidden="1"/>
    <cellStyle name="Hypertextový odkaz" xfId="337" builtinId="8" hidden="1"/>
    <cellStyle name="Hypertextový odkaz" xfId="339" builtinId="8" hidden="1"/>
    <cellStyle name="Hypertextový odkaz" xfId="341" builtinId="8" hidden="1"/>
    <cellStyle name="Hypertextový odkaz" xfId="343" builtinId="8" hidden="1"/>
    <cellStyle name="Hypertextový odkaz" xfId="345" builtinId="8" hidden="1"/>
    <cellStyle name="Hypertextový odkaz" xfId="347" builtinId="8" hidden="1"/>
    <cellStyle name="Hypertextový odkaz" xfId="349" builtinId="8" hidden="1"/>
    <cellStyle name="Hypertextový odkaz" xfId="351" builtinId="8" hidden="1"/>
    <cellStyle name="Hypertextový odkaz" xfId="353" builtinId="8" hidden="1"/>
    <cellStyle name="Hypertextový odkaz" xfId="355" builtinId="8" hidden="1"/>
    <cellStyle name="Hypertextový odkaz" xfId="357" builtinId="8" hidden="1"/>
    <cellStyle name="Hypertextový odkaz" xfId="359" builtinId="8" hidden="1"/>
    <cellStyle name="Hypertextový odkaz" xfId="361" builtinId="8" hidden="1"/>
    <cellStyle name="Hypertextový odkaz" xfId="363" builtinId="8" hidden="1"/>
    <cellStyle name="Hypertextový odkaz" xfId="365" builtinId="8" hidden="1"/>
    <cellStyle name="Hypertextový odkaz" xfId="367" builtinId="8" hidden="1"/>
    <cellStyle name="Hypertextový odkaz" xfId="369" builtinId="8" hidden="1"/>
    <cellStyle name="Hypertextový odkaz" xfId="371" builtinId="8" hidden="1"/>
    <cellStyle name="Hypertextový odkaz" xfId="373" builtinId="8" hidden="1"/>
    <cellStyle name="Hypertextový odkaz" xfId="375" builtinId="8" hidden="1"/>
    <cellStyle name="Hypertextový odkaz" xfId="377" builtinId="8" hidden="1"/>
    <cellStyle name="Hypertextový odkaz" xfId="379" builtinId="8" hidden="1"/>
    <cellStyle name="Hypertextový odkaz" xfId="381" builtinId="8" hidden="1"/>
    <cellStyle name="Hypertextový odkaz" xfId="383" builtinId="8" hidden="1"/>
    <cellStyle name="Hypertextový odkaz" xfId="385" builtinId="8" hidden="1"/>
    <cellStyle name="Hypertextový odkaz" xfId="387" builtinId="8" hidden="1"/>
    <cellStyle name="Hypertextový odkaz" xfId="389" builtinId="8" hidden="1"/>
    <cellStyle name="Hypertextový odkaz" xfId="391" builtinId="8" hidden="1"/>
    <cellStyle name="Hypertextový odkaz" xfId="393" builtinId="8" hidden="1"/>
    <cellStyle name="Hypertextový odkaz" xfId="395" builtinId="8" hidden="1"/>
    <cellStyle name="Hypertextový odkaz" xfId="397" builtinId="8" hidden="1"/>
    <cellStyle name="Hypertextový odkaz" xfId="399" builtinId="8" hidden="1"/>
    <cellStyle name="Hypertextový odkaz" xfId="401" builtinId="8" hidden="1"/>
    <cellStyle name="Hypertextový odkaz" xfId="403" builtinId="8" hidden="1"/>
    <cellStyle name="Hypertextový odkaz" xfId="405" builtinId="8" hidden="1"/>
    <cellStyle name="Hypertextový odkaz" xfId="407" builtinId="8" hidden="1"/>
    <cellStyle name="Hypertextový odkaz" xfId="409" builtinId="8" hidden="1"/>
    <cellStyle name="Hypertextový odkaz" xfId="411" builtinId="8" hidden="1"/>
    <cellStyle name="Hypertextový odkaz" xfId="413" builtinId="8" hidden="1"/>
    <cellStyle name="Hypertextový odkaz" xfId="415" builtinId="8" hidden="1"/>
    <cellStyle name="Hypertextový odkaz" xfId="417" builtinId="8" hidden="1"/>
    <cellStyle name="Hypertextový odkaz" xfId="419" builtinId="8" hidden="1"/>
    <cellStyle name="Hypertextový odkaz" xfId="421" builtinId="8" hidden="1"/>
    <cellStyle name="Hypertextový odkaz" xfId="423" builtinId="8" hidden="1"/>
    <cellStyle name="Hypertextový odkaz" xfId="425" builtinId="8" hidden="1"/>
    <cellStyle name="Hypertextový odkaz" xfId="427" builtinId="8" hidden="1"/>
    <cellStyle name="Hypertextový odkaz" xfId="429" builtinId="8" hidden="1"/>
    <cellStyle name="Hypertextový odkaz" xfId="431" builtinId="8" hidden="1"/>
    <cellStyle name="Hypertextový odkaz" xfId="433" builtinId="8" hidden="1"/>
    <cellStyle name="Hypertextový odkaz" xfId="435" builtinId="8" hidden="1"/>
    <cellStyle name="Hypertextový odkaz" xfId="437" builtinId="8" hidden="1"/>
    <cellStyle name="Hypertextový odkaz" xfId="439" builtinId="8" hidden="1"/>
    <cellStyle name="Hypertextový odkaz" xfId="441" builtinId="8" hidden="1"/>
    <cellStyle name="Hypertextový odkaz" xfId="443" builtinId="8" hidden="1"/>
    <cellStyle name="Hypertextový odkaz" xfId="445" builtinId="8" hidden="1"/>
    <cellStyle name="Hypertextový odkaz" xfId="447" builtinId="8" hidden="1"/>
    <cellStyle name="Hypertextový odkaz" xfId="449" builtinId="8" hidden="1"/>
    <cellStyle name="Hypertextový odkaz" xfId="451" builtinId="8" hidden="1"/>
    <cellStyle name="Hypertextový odkaz" xfId="453" builtinId="8" hidden="1"/>
    <cellStyle name="Hypertextový odkaz" xfId="455" builtinId="8" hidden="1"/>
    <cellStyle name="Hypertextový odkaz" xfId="457" builtinId="8" hidden="1"/>
    <cellStyle name="Hypertextový odkaz" xfId="459" builtinId="8" hidden="1"/>
    <cellStyle name="Hypertextový odkaz" xfId="461" builtinId="8" hidden="1"/>
    <cellStyle name="Hypertextový odkaz" xfId="463" builtinId="8" hidden="1"/>
    <cellStyle name="Hypertextový odkaz" xfId="465" builtinId="8" hidden="1"/>
    <cellStyle name="Hypertextový odkaz" xfId="467" builtinId="8" hidden="1"/>
    <cellStyle name="Hypertextový odkaz" xfId="469" builtinId="8" hidden="1"/>
    <cellStyle name="Hypertextový odkaz" xfId="471" builtinId="8" hidden="1"/>
    <cellStyle name="Hypertextový odkaz" xfId="473" builtinId="8" hidden="1"/>
    <cellStyle name="Hypertextový odkaz" xfId="475" builtinId="8" hidden="1"/>
    <cellStyle name="Hypertextový odkaz" xfId="477" builtinId="8" hidden="1"/>
    <cellStyle name="Hypertextový odkaz" xfId="479" builtinId="8" hidden="1"/>
    <cellStyle name="Hypertextový odkaz" xfId="481" builtinId="8" hidden="1"/>
    <cellStyle name="Hypertextový odkaz" xfId="483" builtinId="8" hidden="1"/>
    <cellStyle name="Hypertextový odkaz" xfId="485" builtinId="8" hidden="1"/>
    <cellStyle name="Hypertextový odkaz" xfId="487" builtinId="8" hidden="1"/>
    <cellStyle name="Hypertextový odkaz" xfId="489" builtinId="8" hidden="1"/>
    <cellStyle name="Hypertextový odkaz" xfId="491" builtinId="8" hidden="1"/>
    <cellStyle name="Hypertextový odkaz" xfId="493" builtinId="8" hidden="1"/>
    <cellStyle name="Hypertextový odkaz" xfId="495" builtinId="8" hidden="1"/>
    <cellStyle name="Hypertextový odkaz" xfId="497" builtinId="8" hidden="1"/>
    <cellStyle name="Hypertextový odkaz" xfId="499" builtinId="8" hidden="1"/>
    <cellStyle name="Hypertextový odkaz" xfId="501" builtinId="8" hidden="1"/>
    <cellStyle name="Hypertextový odkaz" xfId="503" builtinId="8" hidden="1"/>
    <cellStyle name="Hypertextový odkaz" xfId="505" builtinId="8" hidden="1"/>
    <cellStyle name="Hypertextový odkaz" xfId="507" builtinId="8" hidden="1"/>
    <cellStyle name="Hypertextový odkaz" xfId="509" builtinId="8" hidden="1"/>
    <cellStyle name="Hypertextový odkaz" xfId="511" builtinId="8" hidden="1"/>
    <cellStyle name="Hypertextový odkaz" xfId="513" builtinId="8" hidden="1"/>
    <cellStyle name="Hypertextový odkaz" xfId="515" builtinId="8" hidden="1"/>
    <cellStyle name="Hypertextový odkaz" xfId="517" builtinId="8" hidden="1"/>
    <cellStyle name="Hypertextový odkaz" xfId="519" builtinId="8" hidden="1"/>
    <cellStyle name="Hypertextový odkaz" xfId="521" builtinId="8" hidden="1"/>
    <cellStyle name="Hypertextový odkaz" xfId="523" builtinId="8" hidden="1"/>
    <cellStyle name="Hypertextový odkaz" xfId="525" builtinId="8" hidden="1"/>
    <cellStyle name="Hypertextový odkaz" xfId="527" builtinId="8" hidden="1"/>
    <cellStyle name="Hypertextový odkaz" xfId="529" builtinId="8" hidden="1"/>
    <cellStyle name="Hypertextový odkaz" xfId="531" builtinId="8" hidden="1"/>
    <cellStyle name="Hypertextový odkaz" xfId="533" builtinId="8" hidden="1"/>
    <cellStyle name="Hypertextový odkaz" xfId="535" builtinId="8" hidden="1"/>
    <cellStyle name="Hypertextový odkaz" xfId="537" builtinId="8" hidden="1"/>
    <cellStyle name="Hypertextový odkaz" xfId="539" builtinId="8" hidden="1"/>
    <cellStyle name="Hypertextový odkaz" xfId="541" builtinId="8" hidden="1"/>
    <cellStyle name="Hypertextový odkaz" xfId="543" builtinId="8" hidden="1"/>
    <cellStyle name="Hypertextový odkaz" xfId="545" builtinId="8" hidden="1"/>
    <cellStyle name="Hypertextový odkaz" xfId="547" builtinId="8" hidden="1"/>
    <cellStyle name="Hypertextový odkaz" xfId="549" builtinId="8" hidden="1"/>
    <cellStyle name="Hypertextový odkaz" xfId="551" builtinId="8" hidden="1"/>
    <cellStyle name="Hypertextový odkaz" xfId="553" builtinId="8" hidden="1"/>
    <cellStyle name="Hypertextový odkaz" xfId="555" builtinId="8" hidden="1"/>
    <cellStyle name="Hypertextový odkaz" xfId="557" builtinId="8" hidden="1"/>
    <cellStyle name="Hypertextový odkaz" xfId="559" builtinId="8" hidden="1"/>
    <cellStyle name="Hypertextový odkaz" xfId="561" builtinId="8" hidden="1"/>
    <cellStyle name="Hypertextový odkaz" xfId="563" builtinId="8" hidden="1"/>
    <cellStyle name="Hypertextový odkaz" xfId="565" builtinId="8" hidden="1"/>
    <cellStyle name="Hypertextový odkaz" xfId="567" builtinId="8" hidden="1"/>
    <cellStyle name="Hypertextový odkaz" xfId="569" builtinId="8" hidden="1"/>
    <cellStyle name="Hypertextový odkaz" xfId="571" builtinId="8" hidden="1"/>
    <cellStyle name="Hypertextový odkaz" xfId="573" builtinId="8" hidden="1"/>
    <cellStyle name="Hypertextový odkaz" xfId="575" builtinId="8" hidden="1"/>
    <cellStyle name="Hypertextový odkaz" xfId="577" builtinId="8" hidden="1"/>
    <cellStyle name="Hypertextový odkaz" xfId="579" builtinId="8" hidden="1"/>
    <cellStyle name="Hypertextový odkaz" xfId="581" builtinId="8" hidden="1"/>
    <cellStyle name="Hypertextový odkaz" xfId="583" builtinId="8" hidden="1"/>
    <cellStyle name="Hypertextový odkaz" xfId="585" builtinId="8" hidden="1"/>
    <cellStyle name="Hypertextový odkaz" xfId="587" builtinId="8" hidden="1"/>
    <cellStyle name="Hypertextový odkaz" xfId="589" builtinId="8" hidden="1"/>
    <cellStyle name="Hypertextový odkaz" xfId="591" builtinId="8" hidden="1"/>
    <cellStyle name="Hypertextový odkaz" xfId="593" builtinId="8" hidden="1"/>
    <cellStyle name="Hypertextový odkaz" xfId="595" builtinId="8" hidden="1"/>
    <cellStyle name="Hypertextový odkaz" xfId="597" builtinId="8" hidden="1"/>
    <cellStyle name="Hypertextový odkaz" xfId="599" builtinId="8" hidden="1"/>
    <cellStyle name="Hypertextový odkaz" xfId="601" builtinId="8" hidden="1"/>
    <cellStyle name="Hypertextový odkaz" xfId="603" builtinId="8" hidden="1"/>
    <cellStyle name="Hypertextový odkaz" xfId="605" builtinId="8" hidden="1"/>
    <cellStyle name="Hypertextový odkaz" xfId="607" builtinId="8" hidden="1"/>
    <cellStyle name="Hypertextový odkaz" xfId="609" builtinId="8" hidden="1"/>
    <cellStyle name="Hypertextový odkaz" xfId="611" builtinId="8" hidden="1"/>
    <cellStyle name="Hypertextový odkaz" xfId="613" builtinId="8" hidden="1"/>
    <cellStyle name="Hypertextový odkaz" xfId="615" builtinId="8" hidden="1"/>
    <cellStyle name="Hypertextový odkaz" xfId="617" builtinId="8" hidden="1"/>
    <cellStyle name="Hypertextový odkaz" xfId="619" builtinId="8" hidden="1"/>
    <cellStyle name="Hypertextový odkaz" xfId="621" builtinId="8" hidden="1"/>
    <cellStyle name="Hypertextový odkaz" xfId="623" builtinId="8" hidden="1"/>
    <cellStyle name="Hypertextový odkaz" xfId="625" builtinId="8" hidden="1"/>
    <cellStyle name="Hypertextový odkaz" xfId="627" builtinId="8" hidden="1"/>
    <cellStyle name="Hypertextový odkaz" xfId="629" builtinId="8" hidden="1"/>
    <cellStyle name="Hypertextový odkaz" xfId="631" builtinId="8" hidden="1"/>
    <cellStyle name="Hypertextový odkaz" xfId="633" builtinId="8" hidden="1"/>
    <cellStyle name="Hypertextový odkaz" xfId="635" builtinId="8" hidden="1"/>
    <cellStyle name="Hypertextový odkaz" xfId="637" builtinId="8" hidden="1"/>
    <cellStyle name="Hypertextový odkaz" xfId="639" builtinId="8" hidden="1"/>
    <cellStyle name="Hypertextový odkaz" xfId="641" builtinId="8" hidden="1"/>
    <cellStyle name="Hypertextový odkaz" xfId="643" builtinId="8" hidden="1"/>
    <cellStyle name="Hypertextový odkaz" xfId="645" builtinId="8" hidden="1"/>
    <cellStyle name="Hypertextový odkaz" xfId="647" builtinId="8" hidden="1"/>
    <cellStyle name="Hypertextový odkaz" xfId="649" builtinId="8" hidden="1"/>
    <cellStyle name="Hypertextový odkaz" xfId="651" builtinId="8" hidden="1"/>
    <cellStyle name="Hypertextový odkaz" xfId="653" builtinId="8" hidden="1"/>
    <cellStyle name="Hypertextový odkaz" xfId="655" builtinId="8" hidden="1"/>
    <cellStyle name="Hypertextový odkaz" xfId="657" builtinId="8" hidden="1"/>
    <cellStyle name="Hypertextový odkaz" xfId="659" builtinId="8" hidden="1"/>
    <cellStyle name="Hypertextový odkaz" xfId="661" builtinId="8" hidden="1"/>
    <cellStyle name="Hypertextový odkaz" xfId="663" builtinId="8" hidden="1"/>
    <cellStyle name="Hypertextový odkaz" xfId="665" builtinId="8" hidden="1"/>
    <cellStyle name="Hypertextový odkaz" xfId="667" builtinId="8" hidden="1"/>
    <cellStyle name="Hypertextový odkaz" xfId="669" builtinId="8" hidden="1"/>
    <cellStyle name="Hypertextový odkaz" xfId="671" builtinId="8" hidden="1"/>
    <cellStyle name="Hypertextový odkaz" xfId="673" builtinId="8" hidden="1"/>
    <cellStyle name="Hypertextový odkaz" xfId="675" builtinId="8" hidden="1"/>
    <cellStyle name="Hypertextový odkaz" xfId="677" builtinId="8" hidden="1"/>
    <cellStyle name="Hypertextový odkaz" xfId="679" builtinId="8" hidden="1"/>
    <cellStyle name="Hypertextový odkaz" xfId="681" builtinId="8" hidden="1"/>
    <cellStyle name="Hypertextový odkaz" xfId="683" builtinId="8" hidden="1"/>
    <cellStyle name="Hypertextový odkaz" xfId="685" builtinId="8" hidden="1"/>
    <cellStyle name="Hypertextový odkaz" xfId="687" builtinId="8" hidden="1"/>
    <cellStyle name="Hypertextový odkaz" xfId="689" builtinId="8" hidden="1"/>
    <cellStyle name="Hypertextový odkaz" xfId="691" builtinId="8" hidden="1"/>
    <cellStyle name="Hypertextový odkaz" xfId="693" builtinId="8" hidden="1"/>
    <cellStyle name="Hypertextový odkaz" xfId="695" builtinId="8" hidden="1"/>
    <cellStyle name="Hypertextový odkaz" xfId="697" builtinId="8" hidden="1"/>
    <cellStyle name="Hypertextový odkaz" xfId="699" builtinId="8" hidden="1"/>
    <cellStyle name="Hypertextový odkaz" xfId="701" builtinId="8" hidden="1"/>
    <cellStyle name="Hypertextový odkaz" xfId="703" builtinId="8" hidden="1"/>
    <cellStyle name="Hypertextový odkaz" xfId="705" builtinId="8" hidden="1"/>
    <cellStyle name="Hypertextový odkaz" xfId="707" builtinId="8" hidden="1"/>
    <cellStyle name="Hypertextový odkaz" xfId="709" builtinId="8" hidden="1"/>
    <cellStyle name="Hypertextový odkaz" xfId="711" builtinId="8" hidden="1"/>
    <cellStyle name="Hypertextový odkaz" xfId="713" builtinId="8" hidden="1"/>
    <cellStyle name="Hypertextový odkaz" xfId="715" builtinId="8" hidden="1"/>
    <cellStyle name="Hypertextový odkaz" xfId="717" builtinId="8" hidden="1"/>
    <cellStyle name="Hypertextový odkaz" xfId="719" builtinId="8" hidden="1"/>
    <cellStyle name="Hypertextový odkaz" xfId="721" builtinId="8" hidden="1"/>
    <cellStyle name="Hypertextový odkaz" xfId="723" builtinId="8" hidden="1"/>
    <cellStyle name="Hypertextový odkaz" xfId="725" builtinId="8" hidden="1"/>
    <cellStyle name="Hypertextový odkaz" xfId="727" builtinId="8" hidden="1"/>
    <cellStyle name="Hypertextový odkaz" xfId="729" builtinId="8" hidden="1"/>
    <cellStyle name="Hypertextový odkaz" xfId="731" builtinId="8" hidden="1"/>
    <cellStyle name="Hypertextový odkaz" xfId="733" builtinId="8" hidden="1"/>
    <cellStyle name="Hypertextový odkaz" xfId="735" builtinId="8" hidden="1"/>
    <cellStyle name="Hypertextový odkaz" xfId="737" builtinId="8" hidden="1"/>
    <cellStyle name="Hypertextový odkaz" xfId="739" builtinId="8" hidden="1"/>
    <cellStyle name="Hypertextový odkaz" xfId="741" builtinId="8" hidden="1"/>
    <cellStyle name="Hypertextový odkaz" xfId="743" builtinId="8" hidden="1"/>
    <cellStyle name="Hypertextový odkaz" xfId="745" builtinId="8" hidden="1"/>
    <cellStyle name="Hypertextový odkaz" xfId="747" builtinId="8" hidden="1"/>
    <cellStyle name="Hypertextový odkaz" xfId="749" builtinId="8" hidden="1"/>
    <cellStyle name="Hypertextový odkaz" xfId="751" builtinId="8" hidden="1"/>
    <cellStyle name="Hypertextový odkaz" xfId="753" builtinId="8" hidden="1"/>
    <cellStyle name="Hypertextový odkaz" xfId="755" builtinId="8" hidden="1"/>
    <cellStyle name="Hypertextový odkaz" xfId="757" builtinId="8" hidden="1"/>
    <cellStyle name="Hypertextový odkaz" xfId="759" builtinId="8" hidden="1"/>
    <cellStyle name="Hypertextový odkaz" xfId="761" builtinId="8" hidden="1"/>
    <cellStyle name="Hypertextový odkaz" xfId="763" builtinId="8" hidden="1"/>
    <cellStyle name="Hypertextový odkaz" xfId="765" builtinId="8" hidden="1"/>
    <cellStyle name="Hypertextový odkaz" xfId="767" builtinId="8" hidden="1"/>
    <cellStyle name="Hypertextový odkaz" xfId="769" builtinId="8" hidden="1"/>
    <cellStyle name="Hypertextový odkaz" xfId="771" builtinId="8" hidden="1"/>
    <cellStyle name="Hypertextový odkaz" xfId="773" builtinId="8" hidden="1"/>
    <cellStyle name="Hypertextový odkaz" xfId="775" builtinId="8" hidden="1"/>
    <cellStyle name="Hypertextový odkaz" xfId="777" builtinId="8" hidden="1"/>
    <cellStyle name="Hypertextový odkaz" xfId="779" builtinId="8" hidden="1"/>
    <cellStyle name="Hypertextový odkaz" xfId="781" builtinId="8" hidden="1"/>
    <cellStyle name="Hypertextový odkaz" xfId="783" builtinId="8" hidden="1"/>
    <cellStyle name="Hypertextový odkaz" xfId="785" builtinId="8" hidden="1"/>
    <cellStyle name="Hypertextový odkaz" xfId="787" builtinId="8" hidden="1"/>
    <cellStyle name="Hypertextový odkaz" xfId="789" builtinId="8" hidden="1"/>
    <cellStyle name="Hypertextový odkaz" xfId="791" builtinId="8" hidden="1"/>
    <cellStyle name="Hypertextový odkaz" xfId="793" builtinId="8" hidden="1"/>
    <cellStyle name="Hypertextový odkaz" xfId="795" builtinId="8" hidden="1"/>
    <cellStyle name="Hypertextový odkaz" xfId="797" builtinId="8" hidden="1"/>
    <cellStyle name="Hypertextový odkaz" xfId="799" builtinId="8" hidden="1"/>
    <cellStyle name="Hypertextový odkaz" xfId="801" builtinId="8" hidden="1"/>
    <cellStyle name="Hypertextový odkaz" xfId="803" builtinId="8" hidden="1"/>
    <cellStyle name="Hypertextový odkaz" xfId="805" builtinId="8" hidden="1"/>
    <cellStyle name="Hypertextový odkaz" xfId="807" builtinId="8" hidden="1"/>
    <cellStyle name="Hypertextový odkaz" xfId="809" builtinId="8" hidden="1"/>
    <cellStyle name="Hypertextový odkaz" xfId="811" builtinId="8" hidden="1"/>
    <cellStyle name="Hypertextový odkaz" xfId="813" builtinId="8" hidden="1"/>
    <cellStyle name="Hypertextový odkaz" xfId="815" builtinId="8" hidden="1"/>
    <cellStyle name="Hypertextový odkaz" xfId="817" builtinId="8" hidden="1"/>
    <cellStyle name="Hypertextový odkaz" xfId="819" builtinId="8" hidden="1"/>
    <cellStyle name="Hypertextový odkaz" xfId="821" builtinId="8" hidden="1"/>
    <cellStyle name="Hypertextový odkaz" xfId="823" builtinId="8" hidden="1"/>
    <cellStyle name="Hypertextový odkaz" xfId="825" builtinId="8" hidden="1"/>
    <cellStyle name="Hypertextový odkaz" xfId="827" builtinId="8" hidden="1"/>
    <cellStyle name="Hypertextový odkaz" xfId="829" builtinId="8" hidden="1"/>
    <cellStyle name="Hypertextový odkaz" xfId="831" builtinId="8" hidden="1"/>
    <cellStyle name="Hypertextový odkaz" xfId="833" builtinId="8" hidden="1"/>
    <cellStyle name="Hypertextový odkaz" xfId="835" builtinId="8" hidden="1"/>
    <cellStyle name="Hypertextový odkaz" xfId="837" builtinId="8" hidden="1"/>
    <cellStyle name="Hypertextový odkaz" xfId="839" builtinId="8" hidden="1"/>
    <cellStyle name="Hypertextový odkaz" xfId="841" builtinId="8" hidden="1"/>
    <cellStyle name="Hypertextový odkaz" xfId="843" builtinId="8" hidden="1"/>
    <cellStyle name="Hypertextový odkaz" xfId="845" builtinId="8" hidden="1"/>
    <cellStyle name="Hypertextový odkaz" xfId="847" builtinId="8" hidden="1"/>
    <cellStyle name="Hypertextový odkaz" xfId="849" builtinId="8" hidden="1"/>
    <cellStyle name="Hypertextový odkaz" xfId="851" builtinId="8" hidden="1"/>
    <cellStyle name="Hypertextový odkaz" xfId="853" builtinId="8" hidden="1"/>
    <cellStyle name="Hypertextový odkaz" xfId="855" builtinId="8" hidden="1"/>
    <cellStyle name="Hypertextový odkaz" xfId="857" builtinId="8" hidden="1"/>
    <cellStyle name="Hypertextový odkaz" xfId="859" builtinId="8" hidden="1"/>
    <cellStyle name="Hypertextový odkaz" xfId="861" builtinId="8" hidden="1"/>
    <cellStyle name="Hypertextový odkaz" xfId="863" builtinId="8" hidden="1"/>
    <cellStyle name="Hypertextový odkaz" xfId="865" builtinId="8" hidden="1"/>
    <cellStyle name="Hypertextový odkaz" xfId="867" builtinId="8" hidden="1"/>
    <cellStyle name="Hypertextový odkaz" xfId="869" builtinId="8" hidden="1"/>
    <cellStyle name="Hypertextový odkaz" xfId="871" builtinId="8" hidden="1"/>
    <cellStyle name="Hypertextový odkaz" xfId="873" builtinId="8" hidden="1"/>
    <cellStyle name="Hypertextový odkaz" xfId="875" builtinId="8" hidden="1"/>
    <cellStyle name="Hypertextový odkaz" xfId="877" builtinId="8" hidden="1"/>
    <cellStyle name="Hypertextový odkaz" xfId="879" builtinId="8" hidden="1"/>
    <cellStyle name="Hypertextový odkaz" xfId="881" builtinId="8" hidden="1"/>
    <cellStyle name="Hypertextový odkaz" xfId="883" builtinId="8" hidden="1"/>
    <cellStyle name="Hypertextový odkaz" xfId="885" builtinId="8" hidden="1"/>
    <cellStyle name="Hypertextový odkaz" xfId="887" builtinId="8" hidden="1"/>
    <cellStyle name="Hypertextový odkaz" xfId="889" builtinId="8" hidden="1"/>
    <cellStyle name="Hypertextový odkaz" xfId="891" builtinId="8" hidden="1"/>
    <cellStyle name="Hypertextový odkaz" xfId="893" builtinId="8" hidden="1"/>
    <cellStyle name="Hypertextový odkaz" xfId="895" builtinId="8" hidden="1"/>
    <cellStyle name="Hypertextový odkaz" xfId="897" builtinId="8" hidden="1"/>
    <cellStyle name="Hypertextový odkaz" xfId="899" builtinId="8" hidden="1"/>
    <cellStyle name="Hypertextový odkaz" xfId="901" builtinId="8" hidden="1"/>
    <cellStyle name="Hypertextový odkaz" xfId="903" builtinId="8" hidden="1"/>
    <cellStyle name="Hypertextový odkaz" xfId="905" builtinId="8" hidden="1"/>
    <cellStyle name="Hypertextový odkaz" xfId="907" builtinId="8" hidden="1"/>
    <cellStyle name="Hypertextový odkaz" xfId="909" builtinId="8" hidden="1"/>
    <cellStyle name="Hypertextový odkaz" xfId="911" builtinId="8" hidden="1"/>
    <cellStyle name="Hypertextový odkaz" xfId="913" builtinId="8" hidden="1"/>
    <cellStyle name="Hypertextový odkaz" xfId="915" builtinId="8" hidden="1"/>
    <cellStyle name="Hypertextový odkaz" xfId="917" builtinId="8" hidden="1"/>
    <cellStyle name="Hypertextový odkaz" xfId="919" builtinId="8" hidden="1"/>
    <cellStyle name="Hypertextový odkaz" xfId="921" builtinId="8" hidden="1"/>
    <cellStyle name="Hypertextový odkaz" xfId="923" builtinId="8" hidden="1"/>
    <cellStyle name="Hypertextový odkaz" xfId="925" builtinId="8" hidden="1"/>
    <cellStyle name="Hypertextový odkaz" xfId="927" builtinId="8" hidden="1"/>
    <cellStyle name="Hypertextový odkaz" xfId="929" builtinId="8" hidden="1"/>
    <cellStyle name="Hypertextový odkaz" xfId="931" builtinId="8" hidden="1"/>
    <cellStyle name="Hypertextový odkaz" xfId="933" builtinId="8" hidden="1"/>
    <cellStyle name="Hypertextový odkaz" xfId="935" builtinId="8" hidden="1"/>
    <cellStyle name="Hypertextový odkaz" xfId="937" builtinId="8" hidden="1"/>
    <cellStyle name="Hypertextový odkaz" xfId="939" builtinId="8" hidden="1"/>
    <cellStyle name="Hypertextový odkaz" xfId="941" builtinId="8" hidden="1"/>
    <cellStyle name="Hypertextový odkaz" xfId="943" builtinId="8" hidden="1"/>
    <cellStyle name="Hypertextový odkaz" xfId="945" builtinId="8" hidden="1"/>
    <cellStyle name="Hypertextový odkaz" xfId="947" builtinId="8" hidden="1"/>
    <cellStyle name="Hypertextový odkaz" xfId="949" builtinId="8" hidden="1"/>
    <cellStyle name="Hypertextový odkaz" xfId="951" builtinId="8" hidden="1"/>
    <cellStyle name="Hypertextový odkaz" xfId="953" builtinId="8" hidden="1"/>
    <cellStyle name="Hypertextový odkaz" xfId="955" builtinId="8" hidden="1"/>
    <cellStyle name="Hypertextový odkaz" xfId="957" builtinId="8" hidden="1"/>
    <cellStyle name="Hypertextový odkaz" xfId="959" builtinId="8" hidden="1"/>
    <cellStyle name="Hypertextový odkaz" xfId="961" builtinId="8" hidden="1"/>
    <cellStyle name="Hypertextový odkaz" xfId="963" builtinId="8" hidden="1"/>
    <cellStyle name="Hypertextový odkaz" xfId="965" builtinId="8" hidden="1"/>
    <cellStyle name="Hypertextový odkaz" xfId="967" builtinId="8" hidden="1"/>
    <cellStyle name="Hypertextový odkaz" xfId="969" builtinId="8" hidden="1"/>
    <cellStyle name="Hypertextový odkaz" xfId="971" builtinId="8" hidden="1"/>
    <cellStyle name="Hypertextový odkaz" xfId="973" builtinId="8" hidden="1"/>
    <cellStyle name="Hypertextový odkaz" xfId="975" builtinId="8" hidden="1"/>
    <cellStyle name="Hypertextový odkaz" xfId="977" builtinId="8" hidden="1"/>
    <cellStyle name="Hypertextový odkaz" xfId="979" builtinId="8" hidden="1"/>
    <cellStyle name="Hypertextový odkaz" xfId="981" builtinId="8" hidden="1"/>
    <cellStyle name="Hypertextový odkaz" xfId="983" builtinId="8" hidden="1"/>
    <cellStyle name="Hypertextový odkaz" xfId="985" builtinId="8" hidden="1"/>
    <cellStyle name="Hypertextový odkaz" xfId="987" builtinId="8" hidden="1"/>
    <cellStyle name="Hypertextový odkaz" xfId="989" builtinId="8" hidden="1"/>
    <cellStyle name="Hypertextový odkaz" xfId="991" builtinId="8" hidden="1"/>
    <cellStyle name="Hypertextový odkaz" xfId="993" builtinId="8" hidden="1"/>
    <cellStyle name="Hypertextový odkaz" xfId="995" builtinId="8" hidden="1"/>
    <cellStyle name="Hypertextový odkaz" xfId="997" builtinId="8" hidden="1"/>
    <cellStyle name="Hypertextový odkaz" xfId="999" builtinId="8" hidden="1"/>
    <cellStyle name="Hypertextový odkaz" xfId="1001" builtinId="8" hidden="1"/>
    <cellStyle name="Hypertextový odkaz" xfId="1003" builtinId="8" hidden="1"/>
    <cellStyle name="Hypertextový odkaz" xfId="1005" builtinId="8" hidden="1"/>
    <cellStyle name="Hypertextový odkaz" xfId="1007" builtinId="8" hidden="1"/>
    <cellStyle name="Hypertextový odkaz" xfId="1009" builtinId="8" hidden="1"/>
    <cellStyle name="Hypertextový odkaz" xfId="1011" builtinId="8" hidden="1"/>
    <cellStyle name="Hypertextový odkaz" xfId="1013" builtinId="8" hidden="1"/>
    <cellStyle name="Hypertextový odkaz" xfId="1015" builtinId="8" hidden="1"/>
    <cellStyle name="Hypertextový odkaz" xfId="1017" builtinId="8" hidden="1"/>
    <cellStyle name="Hypertextový odkaz" xfId="1019" builtinId="8" hidden="1"/>
    <cellStyle name="Hypertextový odkaz" xfId="1021" builtinId="8" hidden="1"/>
    <cellStyle name="Hypertextový odkaz" xfId="1023" builtinId="8" hidden="1"/>
    <cellStyle name="Hypertextový odkaz" xfId="1025" builtinId="8" hidden="1"/>
    <cellStyle name="Hypertextový odkaz" xfId="1027" builtinId="8" hidden="1"/>
    <cellStyle name="Hypertextový odkaz" xfId="1029" builtinId="8" hidden="1"/>
    <cellStyle name="Check Cell" xfId="49"/>
    <cellStyle name="Incorrecto" xfId="65"/>
    <cellStyle name="Input" xfId="66"/>
    <cellStyle name="Linked Cell" xfId="67"/>
    <cellStyle name="měny" xfId="50" builtinId="4"/>
    <cellStyle name="Neutral" xfId="68"/>
    <cellStyle name="Normal 2" xfId="69"/>
    <cellStyle name="Normal 3" xfId="84"/>
    <cellStyle name="normální" xfId="0" builtinId="0"/>
    <cellStyle name="Notas" xfId="70"/>
    <cellStyle name="Note" xfId="71"/>
    <cellStyle name="Output" xfId="72"/>
    <cellStyle name="Salida" xfId="73"/>
    <cellStyle name="Sledovaný hypertextový odkaz" xfId="86" builtinId="9" hidden="1"/>
    <cellStyle name="Sledovaný hypertextový odkaz" xfId="88" builtinId="9" hidden="1"/>
    <cellStyle name="Sledovaný hypertextový odkaz" xfId="90" builtinId="9" hidden="1"/>
    <cellStyle name="Sledovaný hypertextový odkaz" xfId="92" builtinId="9" hidden="1"/>
    <cellStyle name="Sledovaný hypertextový odkaz" xfId="94" builtinId="9" hidden="1"/>
    <cellStyle name="Sledovaný hypertextový odkaz" xfId="96" builtinId="9" hidden="1"/>
    <cellStyle name="Sledovaný hypertextový odkaz" xfId="98" builtinId="9" hidden="1"/>
    <cellStyle name="Sledovaný hypertextový odkaz" xfId="100" builtinId="9" hidden="1"/>
    <cellStyle name="Sledovaný hypertextový odkaz" xfId="102" builtinId="9" hidden="1"/>
    <cellStyle name="Sledovaný hypertextový odkaz" xfId="104" builtinId="9" hidden="1"/>
    <cellStyle name="Sledovaný hypertextový odkaz" xfId="106" builtinId="9" hidden="1"/>
    <cellStyle name="Sledovaný hypertextový odkaz" xfId="108" builtinId="9" hidden="1"/>
    <cellStyle name="Sledovaný hypertextový odkaz" xfId="110" builtinId="9" hidden="1"/>
    <cellStyle name="Sledovaný hypertextový odkaz" xfId="112" builtinId="9" hidden="1"/>
    <cellStyle name="Sledovaný hypertextový odkaz" xfId="114" builtinId="9" hidden="1"/>
    <cellStyle name="Sledovaný hypertextový odkaz" xfId="116" builtinId="9" hidden="1"/>
    <cellStyle name="Sledovaný hypertextový odkaz" xfId="118" builtinId="9" hidden="1"/>
    <cellStyle name="Sledovaný hypertextový odkaz" xfId="120" builtinId="9" hidden="1"/>
    <cellStyle name="Sledovaný hypertextový odkaz" xfId="122" builtinId="9" hidden="1"/>
    <cellStyle name="Sledovaný hypertextový odkaz" xfId="124" builtinId="9" hidden="1"/>
    <cellStyle name="Sledovaný hypertextový odkaz" xfId="126" builtinId="9" hidden="1"/>
    <cellStyle name="Sledovaný hypertextový odkaz" xfId="128" builtinId="9" hidden="1"/>
    <cellStyle name="Sledovaný hypertextový odkaz" xfId="130" builtinId="9" hidden="1"/>
    <cellStyle name="Sledovaný hypertextový odkaz" xfId="132" builtinId="9" hidden="1"/>
    <cellStyle name="Sledovaný hypertextový odkaz" xfId="134" builtinId="9" hidden="1"/>
    <cellStyle name="Sledovaný hypertextový odkaz" xfId="136" builtinId="9" hidden="1"/>
    <cellStyle name="Sledovaný hypertextový odkaz" xfId="138" builtinId="9" hidden="1"/>
    <cellStyle name="Sledovaný hypertextový odkaz" xfId="140" builtinId="9" hidden="1"/>
    <cellStyle name="Sledovaný hypertextový odkaz" xfId="142" builtinId="9" hidden="1"/>
    <cellStyle name="Sledovaný hypertextový odkaz" xfId="144" builtinId="9" hidden="1"/>
    <cellStyle name="Sledovaný hypertextový odkaz" xfId="146" builtinId="9" hidden="1"/>
    <cellStyle name="Sledovaný hypertextový odkaz" xfId="148" builtinId="9" hidden="1"/>
    <cellStyle name="Sledovaný hypertextový odkaz" xfId="150" builtinId="9" hidden="1"/>
    <cellStyle name="Sledovaný hypertextový odkaz" xfId="152" builtinId="9" hidden="1"/>
    <cellStyle name="Sledovaný hypertextový odkaz" xfId="154" builtinId="9" hidden="1"/>
    <cellStyle name="Sledovaný hypertextový odkaz" xfId="156" builtinId="9" hidden="1"/>
    <cellStyle name="Sledovaný hypertextový odkaz" xfId="158" builtinId="9" hidden="1"/>
    <cellStyle name="Sledovaný hypertextový odkaz" xfId="160" builtinId="9" hidden="1"/>
    <cellStyle name="Sledovaný hypertextový odkaz" xfId="162" builtinId="9" hidden="1"/>
    <cellStyle name="Sledovaný hypertextový odkaz" xfId="164" builtinId="9" hidden="1"/>
    <cellStyle name="Sledovaný hypertextový odkaz" xfId="166" builtinId="9" hidden="1"/>
    <cellStyle name="Sledovaný hypertextový odkaz" xfId="168" builtinId="9" hidden="1"/>
    <cellStyle name="Sledovaný hypertextový odkaz" xfId="170" builtinId="9" hidden="1"/>
    <cellStyle name="Sledovaný hypertextový odkaz" xfId="172" builtinId="9" hidden="1"/>
    <cellStyle name="Sledovaný hypertextový odkaz" xfId="174" builtinId="9" hidden="1"/>
    <cellStyle name="Sledovaný hypertextový odkaz" xfId="176" builtinId="9" hidden="1"/>
    <cellStyle name="Sledovaný hypertextový odkaz" xfId="178" builtinId="9" hidden="1"/>
    <cellStyle name="Sledovaný hypertextový odkaz" xfId="180" builtinId="9" hidden="1"/>
    <cellStyle name="Sledovaný hypertextový odkaz" xfId="182" builtinId="9" hidden="1"/>
    <cellStyle name="Sledovaný hypertextový odkaz" xfId="184" builtinId="9" hidden="1"/>
    <cellStyle name="Sledovaný hypertextový odkaz" xfId="186" builtinId="9" hidden="1"/>
    <cellStyle name="Sledovaný hypertextový odkaz" xfId="188" builtinId="9" hidden="1"/>
    <cellStyle name="Sledovaný hypertextový odkaz" xfId="190" builtinId="9" hidden="1"/>
    <cellStyle name="Sledovaný hypertextový odkaz" xfId="192" builtinId="9" hidden="1"/>
    <cellStyle name="Sledovaný hypertextový odkaz" xfId="194" builtinId="9" hidden="1"/>
    <cellStyle name="Sledovaný hypertextový odkaz" xfId="196" builtinId="9" hidden="1"/>
    <cellStyle name="Sledovaný hypertextový odkaz" xfId="198" builtinId="9" hidden="1"/>
    <cellStyle name="Sledovaný hypertextový odkaz" xfId="200" builtinId="9" hidden="1"/>
    <cellStyle name="Sledovaný hypertextový odkaz" xfId="202" builtinId="9" hidden="1"/>
    <cellStyle name="Sledovaný hypertextový odkaz" xfId="204" builtinId="9" hidden="1"/>
    <cellStyle name="Sledovaný hypertextový odkaz" xfId="206" builtinId="9" hidden="1"/>
    <cellStyle name="Sledovaný hypertextový odkaz" xfId="208" builtinId="9" hidden="1"/>
    <cellStyle name="Sledovaný hypertextový odkaz" xfId="210" builtinId="9" hidden="1"/>
    <cellStyle name="Sledovaný hypertextový odkaz" xfId="212" builtinId="9" hidden="1"/>
    <cellStyle name="Sledovaný hypertextový odkaz" xfId="214" builtinId="9" hidden="1"/>
    <cellStyle name="Sledovaný hypertextový odkaz" xfId="216" builtinId="9" hidden="1"/>
    <cellStyle name="Sledovaný hypertextový odkaz" xfId="218" builtinId="9" hidden="1"/>
    <cellStyle name="Sledovaný hypertextový odkaz" xfId="220" builtinId="9" hidden="1"/>
    <cellStyle name="Sledovaný hypertextový odkaz" xfId="222" builtinId="9" hidden="1"/>
    <cellStyle name="Sledovaný hypertextový odkaz" xfId="224" builtinId="9" hidden="1"/>
    <cellStyle name="Sledovaný hypertextový odkaz" xfId="226" builtinId="9" hidden="1"/>
    <cellStyle name="Sledovaný hypertextový odkaz" xfId="228" builtinId="9" hidden="1"/>
    <cellStyle name="Sledovaný hypertextový odkaz" xfId="230" builtinId="9" hidden="1"/>
    <cellStyle name="Sledovaný hypertextový odkaz" xfId="232" builtinId="9" hidden="1"/>
    <cellStyle name="Sledovaný hypertextový odkaz" xfId="234" builtinId="9" hidden="1"/>
    <cellStyle name="Sledovaný hypertextový odkaz" xfId="236" builtinId="9" hidden="1"/>
    <cellStyle name="Sledovaný hypertextový odkaz" xfId="238" builtinId="9" hidden="1"/>
    <cellStyle name="Sledovaný hypertextový odkaz" xfId="240" builtinId="9" hidden="1"/>
    <cellStyle name="Sledovaný hypertextový odkaz" xfId="242" builtinId="9" hidden="1"/>
    <cellStyle name="Sledovaný hypertextový odkaz" xfId="244" builtinId="9" hidden="1"/>
    <cellStyle name="Sledovaný hypertextový odkaz" xfId="246" builtinId="9" hidden="1"/>
    <cellStyle name="Sledovaný hypertextový odkaz" xfId="248" builtinId="9" hidden="1"/>
    <cellStyle name="Sledovaný hypertextový odkaz" xfId="250" builtinId="9" hidden="1"/>
    <cellStyle name="Sledovaný hypertextový odkaz" xfId="252" builtinId="9" hidden="1"/>
    <cellStyle name="Sledovaný hypertextový odkaz" xfId="254" builtinId="9" hidden="1"/>
    <cellStyle name="Sledovaný hypertextový odkaz" xfId="256" builtinId="9" hidden="1"/>
    <cellStyle name="Sledovaný hypertextový odkaz" xfId="258" builtinId="9" hidden="1"/>
    <cellStyle name="Sledovaný hypertextový odkaz" xfId="260" builtinId="9" hidden="1"/>
    <cellStyle name="Sledovaný hypertextový odkaz" xfId="262" builtinId="9" hidden="1"/>
    <cellStyle name="Sledovaný hypertextový odkaz" xfId="264" builtinId="9" hidden="1"/>
    <cellStyle name="Sledovaný hypertextový odkaz" xfId="266" builtinId="9" hidden="1"/>
    <cellStyle name="Sledovaný hypertextový odkaz" xfId="268" builtinId="9" hidden="1"/>
    <cellStyle name="Sledovaný hypertextový odkaz" xfId="270" builtinId="9" hidden="1"/>
    <cellStyle name="Sledovaný hypertextový odkaz" xfId="272" builtinId="9" hidden="1"/>
    <cellStyle name="Sledovaný hypertextový odkaz" xfId="274" builtinId="9" hidden="1"/>
    <cellStyle name="Sledovaný hypertextový odkaz" xfId="276" builtinId="9" hidden="1"/>
    <cellStyle name="Sledovaný hypertextový odkaz" xfId="278" builtinId="9" hidden="1"/>
    <cellStyle name="Sledovaný hypertextový odkaz" xfId="280" builtinId="9" hidden="1"/>
    <cellStyle name="Sledovaný hypertextový odkaz" xfId="282" builtinId="9" hidden="1"/>
    <cellStyle name="Sledovaný hypertextový odkaz" xfId="284" builtinId="9" hidden="1"/>
    <cellStyle name="Sledovaný hypertextový odkaz" xfId="286" builtinId="9" hidden="1"/>
    <cellStyle name="Sledovaný hypertextový odkaz" xfId="288" builtinId="9" hidden="1"/>
    <cellStyle name="Sledovaný hypertextový odkaz" xfId="290" builtinId="9" hidden="1"/>
    <cellStyle name="Sledovaný hypertextový odkaz" xfId="292" builtinId="9" hidden="1"/>
    <cellStyle name="Sledovaný hypertextový odkaz" xfId="294" builtinId="9" hidden="1"/>
    <cellStyle name="Sledovaný hypertextový odkaz" xfId="296" builtinId="9" hidden="1"/>
    <cellStyle name="Sledovaný hypertextový odkaz" xfId="298" builtinId="9" hidden="1"/>
    <cellStyle name="Sledovaný hypertextový odkaz" xfId="300" builtinId="9" hidden="1"/>
    <cellStyle name="Sledovaný hypertextový odkaz" xfId="302" builtinId="9" hidden="1"/>
    <cellStyle name="Sledovaný hypertextový odkaz" xfId="304" builtinId="9" hidden="1"/>
    <cellStyle name="Sledovaný hypertextový odkaz" xfId="306" builtinId="9" hidden="1"/>
    <cellStyle name="Sledovaný hypertextový odkaz" xfId="308" builtinId="9" hidden="1"/>
    <cellStyle name="Sledovaný hypertextový odkaz" xfId="310" builtinId="9" hidden="1"/>
    <cellStyle name="Sledovaný hypertextový odkaz" xfId="312" builtinId="9" hidden="1"/>
    <cellStyle name="Sledovaný hypertextový odkaz" xfId="314" builtinId="9" hidden="1"/>
    <cellStyle name="Sledovaný hypertextový odkaz" xfId="316" builtinId="9" hidden="1"/>
    <cellStyle name="Sledovaný hypertextový odkaz" xfId="318" builtinId="9" hidden="1"/>
    <cellStyle name="Sledovaný hypertextový odkaz" xfId="320" builtinId="9" hidden="1"/>
    <cellStyle name="Sledovaný hypertextový odkaz" xfId="322" builtinId="9" hidden="1"/>
    <cellStyle name="Sledovaný hypertextový odkaz" xfId="324" builtinId="9" hidden="1"/>
    <cellStyle name="Sledovaný hypertextový odkaz" xfId="326" builtinId="9" hidden="1"/>
    <cellStyle name="Sledovaný hypertextový odkaz" xfId="328" builtinId="9" hidden="1"/>
    <cellStyle name="Sledovaný hypertextový odkaz" xfId="330" builtinId="9" hidden="1"/>
    <cellStyle name="Sledovaný hypertextový odkaz" xfId="332" builtinId="9" hidden="1"/>
    <cellStyle name="Sledovaný hypertextový odkaz" xfId="334" builtinId="9" hidden="1"/>
    <cellStyle name="Sledovaný hypertextový odkaz" xfId="336" builtinId="9" hidden="1"/>
    <cellStyle name="Sledovaný hypertextový odkaz" xfId="338" builtinId="9" hidden="1"/>
    <cellStyle name="Sledovaný hypertextový odkaz" xfId="340" builtinId="9" hidden="1"/>
    <cellStyle name="Sledovaný hypertextový odkaz" xfId="342" builtinId="9" hidden="1"/>
    <cellStyle name="Sledovaný hypertextový odkaz" xfId="344" builtinId="9" hidden="1"/>
    <cellStyle name="Sledovaný hypertextový odkaz" xfId="346" builtinId="9" hidden="1"/>
    <cellStyle name="Sledovaný hypertextový odkaz" xfId="348" builtinId="9" hidden="1"/>
    <cellStyle name="Sledovaný hypertextový odkaz" xfId="350" builtinId="9" hidden="1"/>
    <cellStyle name="Sledovaný hypertextový odkaz" xfId="352" builtinId="9" hidden="1"/>
    <cellStyle name="Sledovaný hypertextový odkaz" xfId="354" builtinId="9" hidden="1"/>
    <cellStyle name="Sledovaný hypertextový odkaz" xfId="356" builtinId="9" hidden="1"/>
    <cellStyle name="Sledovaný hypertextový odkaz" xfId="358" builtinId="9" hidden="1"/>
    <cellStyle name="Sledovaný hypertextový odkaz" xfId="360" builtinId="9" hidden="1"/>
    <cellStyle name="Sledovaný hypertextový odkaz" xfId="362" builtinId="9" hidden="1"/>
    <cellStyle name="Sledovaný hypertextový odkaz" xfId="364" builtinId="9" hidden="1"/>
    <cellStyle name="Sledovaný hypertextový odkaz" xfId="366" builtinId="9" hidden="1"/>
    <cellStyle name="Sledovaný hypertextový odkaz" xfId="368" builtinId="9" hidden="1"/>
    <cellStyle name="Sledovaný hypertextový odkaz" xfId="370" builtinId="9" hidden="1"/>
    <cellStyle name="Sledovaný hypertextový odkaz" xfId="372" builtinId="9" hidden="1"/>
    <cellStyle name="Sledovaný hypertextový odkaz" xfId="374" builtinId="9" hidden="1"/>
    <cellStyle name="Sledovaný hypertextový odkaz" xfId="376" builtinId="9" hidden="1"/>
    <cellStyle name="Sledovaný hypertextový odkaz" xfId="378" builtinId="9" hidden="1"/>
    <cellStyle name="Sledovaný hypertextový odkaz" xfId="380" builtinId="9" hidden="1"/>
    <cellStyle name="Sledovaný hypertextový odkaz" xfId="382" builtinId="9" hidden="1"/>
    <cellStyle name="Sledovaný hypertextový odkaz" xfId="384" builtinId="9" hidden="1"/>
    <cellStyle name="Sledovaný hypertextový odkaz" xfId="386" builtinId="9" hidden="1"/>
    <cellStyle name="Sledovaný hypertextový odkaz" xfId="388" builtinId="9" hidden="1"/>
    <cellStyle name="Sledovaný hypertextový odkaz" xfId="390" builtinId="9" hidden="1"/>
    <cellStyle name="Sledovaný hypertextový odkaz" xfId="392" builtinId="9" hidden="1"/>
    <cellStyle name="Sledovaný hypertextový odkaz" xfId="394" builtinId="9" hidden="1"/>
    <cellStyle name="Sledovaný hypertextový odkaz" xfId="396" builtinId="9" hidden="1"/>
    <cellStyle name="Sledovaný hypertextový odkaz" xfId="398" builtinId="9" hidden="1"/>
    <cellStyle name="Sledovaný hypertextový odkaz" xfId="400" builtinId="9" hidden="1"/>
    <cellStyle name="Sledovaný hypertextový odkaz" xfId="402" builtinId="9" hidden="1"/>
    <cellStyle name="Sledovaný hypertextový odkaz" xfId="404" builtinId="9" hidden="1"/>
    <cellStyle name="Sledovaný hypertextový odkaz" xfId="406" builtinId="9" hidden="1"/>
    <cellStyle name="Sledovaný hypertextový odkaz" xfId="408" builtinId="9" hidden="1"/>
    <cellStyle name="Sledovaný hypertextový odkaz" xfId="410" builtinId="9" hidden="1"/>
    <cellStyle name="Sledovaný hypertextový odkaz" xfId="412" builtinId="9" hidden="1"/>
    <cellStyle name="Sledovaný hypertextový odkaz" xfId="414" builtinId="9" hidden="1"/>
    <cellStyle name="Sledovaný hypertextový odkaz" xfId="416" builtinId="9" hidden="1"/>
    <cellStyle name="Sledovaný hypertextový odkaz" xfId="418" builtinId="9" hidden="1"/>
    <cellStyle name="Sledovaný hypertextový odkaz" xfId="420" builtinId="9" hidden="1"/>
    <cellStyle name="Sledovaný hypertextový odkaz" xfId="422" builtinId="9" hidden="1"/>
    <cellStyle name="Sledovaný hypertextový odkaz" xfId="424" builtinId="9" hidden="1"/>
    <cellStyle name="Sledovaný hypertextový odkaz" xfId="426" builtinId="9" hidden="1"/>
    <cellStyle name="Sledovaný hypertextový odkaz" xfId="428" builtinId="9" hidden="1"/>
    <cellStyle name="Sledovaný hypertextový odkaz" xfId="430" builtinId="9" hidden="1"/>
    <cellStyle name="Sledovaný hypertextový odkaz" xfId="432" builtinId="9" hidden="1"/>
    <cellStyle name="Sledovaný hypertextový odkaz" xfId="434" builtinId="9" hidden="1"/>
    <cellStyle name="Sledovaný hypertextový odkaz" xfId="436" builtinId="9" hidden="1"/>
    <cellStyle name="Sledovaný hypertextový odkaz" xfId="438" builtinId="9" hidden="1"/>
    <cellStyle name="Sledovaný hypertextový odkaz" xfId="440" builtinId="9" hidden="1"/>
    <cellStyle name="Sledovaný hypertextový odkaz" xfId="442" builtinId="9" hidden="1"/>
    <cellStyle name="Sledovaný hypertextový odkaz" xfId="444" builtinId="9" hidden="1"/>
    <cellStyle name="Sledovaný hypertextový odkaz" xfId="446" builtinId="9" hidden="1"/>
    <cellStyle name="Sledovaný hypertextový odkaz" xfId="448" builtinId="9" hidden="1"/>
    <cellStyle name="Sledovaný hypertextový odkaz" xfId="450" builtinId="9" hidden="1"/>
    <cellStyle name="Sledovaný hypertextový odkaz" xfId="452" builtinId="9" hidden="1"/>
    <cellStyle name="Sledovaný hypertextový odkaz" xfId="454" builtinId="9" hidden="1"/>
    <cellStyle name="Sledovaný hypertextový odkaz" xfId="456" builtinId="9" hidden="1"/>
    <cellStyle name="Sledovaný hypertextový odkaz" xfId="458" builtinId="9" hidden="1"/>
    <cellStyle name="Sledovaný hypertextový odkaz" xfId="460" builtinId="9" hidden="1"/>
    <cellStyle name="Sledovaný hypertextový odkaz" xfId="462" builtinId="9" hidden="1"/>
    <cellStyle name="Sledovaný hypertextový odkaz" xfId="464" builtinId="9" hidden="1"/>
    <cellStyle name="Sledovaný hypertextový odkaz" xfId="466" builtinId="9" hidden="1"/>
    <cellStyle name="Sledovaný hypertextový odkaz" xfId="468" builtinId="9" hidden="1"/>
    <cellStyle name="Sledovaný hypertextový odkaz" xfId="470" builtinId="9" hidden="1"/>
    <cellStyle name="Sledovaný hypertextový odkaz" xfId="472" builtinId="9" hidden="1"/>
    <cellStyle name="Sledovaný hypertextový odkaz" xfId="474" builtinId="9" hidden="1"/>
    <cellStyle name="Sledovaný hypertextový odkaz" xfId="476" builtinId="9" hidden="1"/>
    <cellStyle name="Sledovaný hypertextový odkaz" xfId="478" builtinId="9" hidden="1"/>
    <cellStyle name="Sledovaný hypertextový odkaz" xfId="480" builtinId="9" hidden="1"/>
    <cellStyle name="Sledovaný hypertextový odkaz" xfId="482" builtinId="9" hidden="1"/>
    <cellStyle name="Sledovaný hypertextový odkaz" xfId="484" builtinId="9" hidden="1"/>
    <cellStyle name="Sledovaný hypertextový odkaz" xfId="486" builtinId="9" hidden="1"/>
    <cellStyle name="Sledovaný hypertextový odkaz" xfId="488" builtinId="9" hidden="1"/>
    <cellStyle name="Sledovaný hypertextový odkaz" xfId="490" builtinId="9" hidden="1"/>
    <cellStyle name="Sledovaný hypertextový odkaz" xfId="492" builtinId="9" hidden="1"/>
    <cellStyle name="Sledovaný hypertextový odkaz" xfId="494" builtinId="9" hidden="1"/>
    <cellStyle name="Sledovaný hypertextový odkaz" xfId="496" builtinId="9" hidden="1"/>
    <cellStyle name="Sledovaný hypertextový odkaz" xfId="498" builtinId="9" hidden="1"/>
    <cellStyle name="Sledovaný hypertextový odkaz" xfId="500" builtinId="9" hidden="1"/>
    <cellStyle name="Sledovaný hypertextový odkaz" xfId="502" builtinId="9" hidden="1"/>
    <cellStyle name="Sledovaný hypertextový odkaz" xfId="504" builtinId="9" hidden="1"/>
    <cellStyle name="Sledovaný hypertextový odkaz" xfId="506" builtinId="9" hidden="1"/>
    <cellStyle name="Sledovaný hypertextový odkaz" xfId="508" builtinId="9" hidden="1"/>
    <cellStyle name="Sledovaný hypertextový odkaz" xfId="510" builtinId="9" hidden="1"/>
    <cellStyle name="Sledovaný hypertextový odkaz" xfId="512" builtinId="9" hidden="1"/>
    <cellStyle name="Sledovaný hypertextový odkaz" xfId="514" builtinId="9" hidden="1"/>
    <cellStyle name="Sledovaný hypertextový odkaz" xfId="516" builtinId="9" hidden="1"/>
    <cellStyle name="Sledovaný hypertextový odkaz" xfId="518" builtinId="9" hidden="1"/>
    <cellStyle name="Sledovaný hypertextový odkaz" xfId="520" builtinId="9" hidden="1"/>
    <cellStyle name="Sledovaný hypertextový odkaz" xfId="522" builtinId="9" hidden="1"/>
    <cellStyle name="Sledovaný hypertextový odkaz" xfId="524" builtinId="9" hidden="1"/>
    <cellStyle name="Sledovaný hypertextový odkaz" xfId="526" builtinId="9" hidden="1"/>
    <cellStyle name="Sledovaný hypertextový odkaz" xfId="528" builtinId="9" hidden="1"/>
    <cellStyle name="Sledovaný hypertextový odkaz" xfId="530" builtinId="9" hidden="1"/>
    <cellStyle name="Sledovaný hypertextový odkaz" xfId="532" builtinId="9" hidden="1"/>
    <cellStyle name="Sledovaný hypertextový odkaz" xfId="534" builtinId="9" hidden="1"/>
    <cellStyle name="Sledovaný hypertextový odkaz" xfId="536" builtinId="9" hidden="1"/>
    <cellStyle name="Sledovaný hypertextový odkaz" xfId="538" builtinId="9" hidden="1"/>
    <cellStyle name="Sledovaný hypertextový odkaz" xfId="540" builtinId="9" hidden="1"/>
    <cellStyle name="Sledovaný hypertextový odkaz" xfId="542" builtinId="9" hidden="1"/>
    <cellStyle name="Sledovaný hypertextový odkaz" xfId="544" builtinId="9" hidden="1"/>
    <cellStyle name="Sledovaný hypertextový odkaz" xfId="546" builtinId="9" hidden="1"/>
    <cellStyle name="Sledovaný hypertextový odkaz" xfId="548" builtinId="9" hidden="1"/>
    <cellStyle name="Sledovaný hypertextový odkaz" xfId="550" builtinId="9" hidden="1"/>
    <cellStyle name="Sledovaný hypertextový odkaz" xfId="552" builtinId="9" hidden="1"/>
    <cellStyle name="Sledovaný hypertextový odkaz" xfId="554" builtinId="9" hidden="1"/>
    <cellStyle name="Sledovaný hypertextový odkaz" xfId="556" builtinId="9" hidden="1"/>
    <cellStyle name="Sledovaný hypertextový odkaz" xfId="558" builtinId="9" hidden="1"/>
    <cellStyle name="Sledovaný hypertextový odkaz" xfId="560" builtinId="9" hidden="1"/>
    <cellStyle name="Sledovaný hypertextový odkaz" xfId="562" builtinId="9" hidden="1"/>
    <cellStyle name="Sledovaný hypertextový odkaz" xfId="564" builtinId="9" hidden="1"/>
    <cellStyle name="Sledovaný hypertextový odkaz" xfId="566" builtinId="9" hidden="1"/>
    <cellStyle name="Sledovaný hypertextový odkaz" xfId="568" builtinId="9" hidden="1"/>
    <cellStyle name="Sledovaný hypertextový odkaz" xfId="570" builtinId="9" hidden="1"/>
    <cellStyle name="Sledovaný hypertextový odkaz" xfId="572" builtinId="9" hidden="1"/>
    <cellStyle name="Sledovaný hypertextový odkaz" xfId="574" builtinId="9" hidden="1"/>
    <cellStyle name="Sledovaný hypertextový odkaz" xfId="576" builtinId="9" hidden="1"/>
    <cellStyle name="Sledovaný hypertextový odkaz" xfId="578" builtinId="9" hidden="1"/>
    <cellStyle name="Sledovaný hypertextový odkaz" xfId="580" builtinId="9" hidden="1"/>
    <cellStyle name="Sledovaný hypertextový odkaz" xfId="582" builtinId="9" hidden="1"/>
    <cellStyle name="Sledovaný hypertextový odkaz" xfId="584" builtinId="9" hidden="1"/>
    <cellStyle name="Sledovaný hypertextový odkaz" xfId="586" builtinId="9" hidden="1"/>
    <cellStyle name="Sledovaný hypertextový odkaz" xfId="588" builtinId="9" hidden="1"/>
    <cellStyle name="Sledovaný hypertextový odkaz" xfId="590" builtinId="9" hidden="1"/>
    <cellStyle name="Sledovaný hypertextový odkaz" xfId="592" builtinId="9" hidden="1"/>
    <cellStyle name="Sledovaný hypertextový odkaz" xfId="594" builtinId="9" hidden="1"/>
    <cellStyle name="Sledovaný hypertextový odkaz" xfId="596" builtinId="9" hidden="1"/>
    <cellStyle name="Sledovaný hypertextový odkaz" xfId="598" builtinId="9" hidden="1"/>
    <cellStyle name="Sledovaný hypertextový odkaz" xfId="600" builtinId="9" hidden="1"/>
    <cellStyle name="Sledovaný hypertextový odkaz" xfId="602" builtinId="9" hidden="1"/>
    <cellStyle name="Sledovaný hypertextový odkaz" xfId="604" builtinId="9" hidden="1"/>
    <cellStyle name="Sledovaný hypertextový odkaz" xfId="606" builtinId="9" hidden="1"/>
    <cellStyle name="Sledovaný hypertextový odkaz" xfId="608" builtinId="9" hidden="1"/>
    <cellStyle name="Sledovaný hypertextový odkaz" xfId="610" builtinId="9" hidden="1"/>
    <cellStyle name="Sledovaný hypertextový odkaz" xfId="612" builtinId="9" hidden="1"/>
    <cellStyle name="Sledovaný hypertextový odkaz" xfId="614" builtinId="9" hidden="1"/>
    <cellStyle name="Sledovaný hypertextový odkaz" xfId="616" builtinId="9" hidden="1"/>
    <cellStyle name="Sledovaný hypertextový odkaz" xfId="618" builtinId="9" hidden="1"/>
    <cellStyle name="Sledovaný hypertextový odkaz" xfId="620" builtinId="9" hidden="1"/>
    <cellStyle name="Sledovaný hypertextový odkaz" xfId="622" builtinId="9" hidden="1"/>
    <cellStyle name="Sledovaný hypertextový odkaz" xfId="624" builtinId="9" hidden="1"/>
    <cellStyle name="Sledovaný hypertextový odkaz" xfId="626" builtinId="9" hidden="1"/>
    <cellStyle name="Sledovaný hypertextový odkaz" xfId="628" builtinId="9" hidden="1"/>
    <cellStyle name="Sledovaný hypertextový odkaz" xfId="630" builtinId="9" hidden="1"/>
    <cellStyle name="Sledovaný hypertextový odkaz" xfId="632" builtinId="9" hidden="1"/>
    <cellStyle name="Sledovaný hypertextový odkaz" xfId="634" builtinId="9" hidden="1"/>
    <cellStyle name="Sledovaný hypertextový odkaz" xfId="636" builtinId="9" hidden="1"/>
    <cellStyle name="Sledovaný hypertextový odkaz" xfId="638" builtinId="9" hidden="1"/>
    <cellStyle name="Sledovaný hypertextový odkaz" xfId="640" builtinId="9" hidden="1"/>
    <cellStyle name="Sledovaný hypertextový odkaz" xfId="642" builtinId="9" hidden="1"/>
    <cellStyle name="Sledovaný hypertextový odkaz" xfId="644" builtinId="9" hidden="1"/>
    <cellStyle name="Sledovaný hypertextový odkaz" xfId="646" builtinId="9" hidden="1"/>
    <cellStyle name="Sledovaný hypertextový odkaz" xfId="648" builtinId="9" hidden="1"/>
    <cellStyle name="Sledovaný hypertextový odkaz" xfId="650" builtinId="9" hidden="1"/>
    <cellStyle name="Sledovaný hypertextový odkaz" xfId="652" builtinId="9" hidden="1"/>
    <cellStyle name="Sledovaný hypertextový odkaz" xfId="654" builtinId="9" hidden="1"/>
    <cellStyle name="Sledovaný hypertextový odkaz" xfId="656" builtinId="9" hidden="1"/>
    <cellStyle name="Sledovaný hypertextový odkaz" xfId="658" builtinId="9" hidden="1"/>
    <cellStyle name="Sledovaný hypertextový odkaz" xfId="660" builtinId="9" hidden="1"/>
    <cellStyle name="Sledovaný hypertextový odkaz" xfId="662" builtinId="9" hidden="1"/>
    <cellStyle name="Sledovaný hypertextový odkaz" xfId="664" builtinId="9" hidden="1"/>
    <cellStyle name="Sledovaný hypertextový odkaz" xfId="666" builtinId="9" hidden="1"/>
    <cellStyle name="Sledovaný hypertextový odkaz" xfId="668" builtinId="9" hidden="1"/>
    <cellStyle name="Sledovaný hypertextový odkaz" xfId="670" builtinId="9" hidden="1"/>
    <cellStyle name="Sledovaný hypertextový odkaz" xfId="672" builtinId="9" hidden="1"/>
    <cellStyle name="Sledovaný hypertextový odkaz" xfId="674" builtinId="9" hidden="1"/>
    <cellStyle name="Sledovaný hypertextový odkaz" xfId="676" builtinId="9" hidden="1"/>
    <cellStyle name="Sledovaný hypertextový odkaz" xfId="678" builtinId="9" hidden="1"/>
    <cellStyle name="Sledovaný hypertextový odkaz" xfId="680" builtinId="9" hidden="1"/>
    <cellStyle name="Sledovaný hypertextový odkaz" xfId="682" builtinId="9" hidden="1"/>
    <cellStyle name="Sledovaný hypertextový odkaz" xfId="684" builtinId="9" hidden="1"/>
    <cellStyle name="Sledovaný hypertextový odkaz" xfId="686" builtinId="9" hidden="1"/>
    <cellStyle name="Sledovaný hypertextový odkaz" xfId="688" builtinId="9" hidden="1"/>
    <cellStyle name="Sledovaný hypertextový odkaz" xfId="690" builtinId="9" hidden="1"/>
    <cellStyle name="Sledovaný hypertextový odkaz" xfId="692" builtinId="9" hidden="1"/>
    <cellStyle name="Sledovaný hypertextový odkaz" xfId="694" builtinId="9" hidden="1"/>
    <cellStyle name="Sledovaný hypertextový odkaz" xfId="696" builtinId="9" hidden="1"/>
    <cellStyle name="Sledovaný hypertextový odkaz" xfId="698" builtinId="9" hidden="1"/>
    <cellStyle name="Sledovaný hypertextový odkaz" xfId="700" builtinId="9" hidden="1"/>
    <cellStyle name="Sledovaný hypertextový odkaz" xfId="702" builtinId="9" hidden="1"/>
    <cellStyle name="Sledovaný hypertextový odkaz" xfId="704" builtinId="9" hidden="1"/>
    <cellStyle name="Sledovaný hypertextový odkaz" xfId="706" builtinId="9" hidden="1"/>
    <cellStyle name="Sledovaný hypertextový odkaz" xfId="708" builtinId="9" hidden="1"/>
    <cellStyle name="Sledovaný hypertextový odkaz" xfId="710" builtinId="9" hidden="1"/>
    <cellStyle name="Sledovaný hypertextový odkaz" xfId="712" builtinId="9" hidden="1"/>
    <cellStyle name="Sledovaný hypertextový odkaz" xfId="714" builtinId="9" hidden="1"/>
    <cellStyle name="Sledovaný hypertextový odkaz" xfId="716" builtinId="9" hidden="1"/>
    <cellStyle name="Sledovaný hypertextový odkaz" xfId="718" builtinId="9" hidden="1"/>
    <cellStyle name="Sledovaný hypertextový odkaz" xfId="720" builtinId="9" hidden="1"/>
    <cellStyle name="Sledovaný hypertextový odkaz" xfId="722" builtinId="9" hidden="1"/>
    <cellStyle name="Sledovaný hypertextový odkaz" xfId="724" builtinId="9" hidden="1"/>
    <cellStyle name="Sledovaný hypertextový odkaz" xfId="726" builtinId="9" hidden="1"/>
    <cellStyle name="Sledovaný hypertextový odkaz" xfId="728" builtinId="9" hidden="1"/>
    <cellStyle name="Sledovaný hypertextový odkaz" xfId="730" builtinId="9" hidden="1"/>
    <cellStyle name="Sledovaný hypertextový odkaz" xfId="732" builtinId="9" hidden="1"/>
    <cellStyle name="Sledovaný hypertextový odkaz" xfId="734" builtinId="9" hidden="1"/>
    <cellStyle name="Sledovaný hypertextový odkaz" xfId="736" builtinId="9" hidden="1"/>
    <cellStyle name="Sledovaný hypertextový odkaz" xfId="738" builtinId="9" hidden="1"/>
    <cellStyle name="Sledovaný hypertextový odkaz" xfId="740" builtinId="9" hidden="1"/>
    <cellStyle name="Sledovaný hypertextový odkaz" xfId="742" builtinId="9" hidden="1"/>
    <cellStyle name="Sledovaný hypertextový odkaz" xfId="744" builtinId="9" hidden="1"/>
    <cellStyle name="Sledovaný hypertextový odkaz" xfId="746" builtinId="9" hidden="1"/>
    <cellStyle name="Sledovaný hypertextový odkaz" xfId="748" builtinId="9" hidden="1"/>
    <cellStyle name="Sledovaný hypertextový odkaz" xfId="750" builtinId="9" hidden="1"/>
    <cellStyle name="Sledovaný hypertextový odkaz" xfId="752" builtinId="9" hidden="1"/>
    <cellStyle name="Sledovaný hypertextový odkaz" xfId="754" builtinId="9" hidden="1"/>
    <cellStyle name="Sledovaný hypertextový odkaz" xfId="756" builtinId="9" hidden="1"/>
    <cellStyle name="Sledovaný hypertextový odkaz" xfId="758" builtinId="9" hidden="1"/>
    <cellStyle name="Sledovaný hypertextový odkaz" xfId="760" builtinId="9" hidden="1"/>
    <cellStyle name="Sledovaný hypertextový odkaz" xfId="762" builtinId="9" hidden="1"/>
    <cellStyle name="Sledovaný hypertextový odkaz" xfId="764" builtinId="9" hidden="1"/>
    <cellStyle name="Sledovaný hypertextový odkaz" xfId="766" builtinId="9" hidden="1"/>
    <cellStyle name="Sledovaný hypertextový odkaz" xfId="768" builtinId="9" hidden="1"/>
    <cellStyle name="Sledovaný hypertextový odkaz" xfId="770" builtinId="9" hidden="1"/>
    <cellStyle name="Sledovaný hypertextový odkaz" xfId="772" builtinId="9" hidden="1"/>
    <cellStyle name="Sledovaný hypertextový odkaz" xfId="774" builtinId="9" hidden="1"/>
    <cellStyle name="Sledovaný hypertextový odkaz" xfId="776" builtinId="9" hidden="1"/>
    <cellStyle name="Sledovaný hypertextový odkaz" xfId="778" builtinId="9" hidden="1"/>
    <cellStyle name="Sledovaný hypertextový odkaz" xfId="780" builtinId="9" hidden="1"/>
    <cellStyle name="Sledovaný hypertextový odkaz" xfId="782" builtinId="9" hidden="1"/>
    <cellStyle name="Sledovaný hypertextový odkaz" xfId="784" builtinId="9" hidden="1"/>
    <cellStyle name="Sledovaný hypertextový odkaz" xfId="786" builtinId="9" hidden="1"/>
    <cellStyle name="Sledovaný hypertextový odkaz" xfId="788" builtinId="9" hidden="1"/>
    <cellStyle name="Sledovaný hypertextový odkaz" xfId="790" builtinId="9" hidden="1"/>
    <cellStyle name="Sledovaný hypertextový odkaz" xfId="792" builtinId="9" hidden="1"/>
    <cellStyle name="Sledovaný hypertextový odkaz" xfId="794" builtinId="9" hidden="1"/>
    <cellStyle name="Sledovaný hypertextový odkaz" xfId="796" builtinId="9" hidden="1"/>
    <cellStyle name="Sledovaný hypertextový odkaz" xfId="798" builtinId="9" hidden="1"/>
    <cellStyle name="Sledovaný hypertextový odkaz" xfId="800" builtinId="9" hidden="1"/>
    <cellStyle name="Sledovaný hypertextový odkaz" xfId="802" builtinId="9" hidden="1"/>
    <cellStyle name="Sledovaný hypertextový odkaz" xfId="804" builtinId="9" hidden="1"/>
    <cellStyle name="Sledovaný hypertextový odkaz" xfId="806" builtinId="9" hidden="1"/>
    <cellStyle name="Sledovaný hypertextový odkaz" xfId="808" builtinId="9" hidden="1"/>
    <cellStyle name="Sledovaný hypertextový odkaz" xfId="810" builtinId="9" hidden="1"/>
    <cellStyle name="Sledovaný hypertextový odkaz" xfId="812" builtinId="9" hidden="1"/>
    <cellStyle name="Sledovaný hypertextový odkaz" xfId="814" builtinId="9" hidden="1"/>
    <cellStyle name="Sledovaný hypertextový odkaz" xfId="816" builtinId="9" hidden="1"/>
    <cellStyle name="Sledovaný hypertextový odkaz" xfId="818" builtinId="9" hidden="1"/>
    <cellStyle name="Sledovaný hypertextový odkaz" xfId="820" builtinId="9" hidden="1"/>
    <cellStyle name="Sledovaný hypertextový odkaz" xfId="822" builtinId="9" hidden="1"/>
    <cellStyle name="Sledovaný hypertextový odkaz" xfId="824" builtinId="9" hidden="1"/>
    <cellStyle name="Sledovaný hypertextový odkaz" xfId="826" builtinId="9" hidden="1"/>
    <cellStyle name="Sledovaný hypertextový odkaz" xfId="828" builtinId="9" hidden="1"/>
    <cellStyle name="Sledovaný hypertextový odkaz" xfId="830" builtinId="9" hidden="1"/>
    <cellStyle name="Sledovaný hypertextový odkaz" xfId="832" builtinId="9" hidden="1"/>
    <cellStyle name="Sledovaný hypertextový odkaz" xfId="834" builtinId="9" hidden="1"/>
    <cellStyle name="Sledovaný hypertextový odkaz" xfId="836" builtinId="9" hidden="1"/>
    <cellStyle name="Sledovaný hypertextový odkaz" xfId="838" builtinId="9" hidden="1"/>
    <cellStyle name="Sledovaný hypertextový odkaz" xfId="840" builtinId="9" hidden="1"/>
    <cellStyle name="Sledovaný hypertextový odkaz" xfId="842" builtinId="9" hidden="1"/>
    <cellStyle name="Sledovaný hypertextový odkaz" xfId="844" builtinId="9" hidden="1"/>
    <cellStyle name="Sledovaný hypertextový odkaz" xfId="846" builtinId="9" hidden="1"/>
    <cellStyle name="Sledovaný hypertextový odkaz" xfId="848" builtinId="9" hidden="1"/>
    <cellStyle name="Sledovaný hypertextový odkaz" xfId="850" builtinId="9" hidden="1"/>
    <cellStyle name="Sledovaný hypertextový odkaz" xfId="852" builtinId="9" hidden="1"/>
    <cellStyle name="Sledovaný hypertextový odkaz" xfId="854" builtinId="9" hidden="1"/>
    <cellStyle name="Sledovaný hypertextový odkaz" xfId="856" builtinId="9" hidden="1"/>
    <cellStyle name="Sledovaný hypertextový odkaz" xfId="858" builtinId="9" hidden="1"/>
    <cellStyle name="Sledovaný hypertextový odkaz" xfId="860" builtinId="9" hidden="1"/>
    <cellStyle name="Sledovaný hypertextový odkaz" xfId="862" builtinId="9" hidden="1"/>
    <cellStyle name="Sledovaný hypertextový odkaz" xfId="864" builtinId="9" hidden="1"/>
    <cellStyle name="Sledovaný hypertextový odkaz" xfId="866" builtinId="9" hidden="1"/>
    <cellStyle name="Sledovaný hypertextový odkaz" xfId="868" builtinId="9" hidden="1"/>
    <cellStyle name="Sledovaný hypertextový odkaz" xfId="870" builtinId="9" hidden="1"/>
    <cellStyle name="Sledovaný hypertextový odkaz" xfId="872" builtinId="9" hidden="1"/>
    <cellStyle name="Sledovaný hypertextový odkaz" xfId="874" builtinId="9" hidden="1"/>
    <cellStyle name="Sledovaný hypertextový odkaz" xfId="876" builtinId="9" hidden="1"/>
    <cellStyle name="Sledovaný hypertextový odkaz" xfId="878" builtinId="9" hidden="1"/>
    <cellStyle name="Sledovaný hypertextový odkaz" xfId="880" builtinId="9" hidden="1"/>
    <cellStyle name="Sledovaný hypertextový odkaz" xfId="882" builtinId="9" hidden="1"/>
    <cellStyle name="Sledovaný hypertextový odkaz" xfId="884" builtinId="9" hidden="1"/>
    <cellStyle name="Sledovaný hypertextový odkaz" xfId="886" builtinId="9" hidden="1"/>
    <cellStyle name="Sledovaný hypertextový odkaz" xfId="888" builtinId="9" hidden="1"/>
    <cellStyle name="Sledovaný hypertextový odkaz" xfId="890" builtinId="9" hidden="1"/>
    <cellStyle name="Sledovaný hypertextový odkaz" xfId="892" builtinId="9" hidden="1"/>
    <cellStyle name="Sledovaný hypertextový odkaz" xfId="894" builtinId="9" hidden="1"/>
    <cellStyle name="Sledovaný hypertextový odkaz" xfId="896" builtinId="9" hidden="1"/>
    <cellStyle name="Sledovaný hypertextový odkaz" xfId="898" builtinId="9" hidden="1"/>
    <cellStyle name="Sledovaný hypertextový odkaz" xfId="900" builtinId="9" hidden="1"/>
    <cellStyle name="Sledovaný hypertextový odkaz" xfId="902" builtinId="9" hidden="1"/>
    <cellStyle name="Sledovaný hypertextový odkaz" xfId="904" builtinId="9" hidden="1"/>
    <cellStyle name="Sledovaný hypertextový odkaz" xfId="906" builtinId="9" hidden="1"/>
    <cellStyle name="Sledovaný hypertextový odkaz" xfId="908" builtinId="9" hidden="1"/>
    <cellStyle name="Sledovaný hypertextový odkaz" xfId="910" builtinId="9" hidden="1"/>
    <cellStyle name="Sledovaný hypertextový odkaz" xfId="912" builtinId="9" hidden="1"/>
    <cellStyle name="Sledovaný hypertextový odkaz" xfId="914" builtinId="9" hidden="1"/>
    <cellStyle name="Sledovaný hypertextový odkaz" xfId="916" builtinId="9" hidden="1"/>
    <cellStyle name="Sledovaný hypertextový odkaz" xfId="918" builtinId="9" hidden="1"/>
    <cellStyle name="Sledovaný hypertextový odkaz" xfId="920" builtinId="9" hidden="1"/>
    <cellStyle name="Sledovaný hypertextový odkaz" xfId="922" builtinId="9" hidden="1"/>
    <cellStyle name="Sledovaný hypertextový odkaz" xfId="924" builtinId="9" hidden="1"/>
    <cellStyle name="Sledovaný hypertextový odkaz" xfId="926" builtinId="9" hidden="1"/>
    <cellStyle name="Sledovaný hypertextový odkaz" xfId="928" builtinId="9" hidden="1"/>
    <cellStyle name="Sledovaný hypertextový odkaz" xfId="930" builtinId="9" hidden="1"/>
    <cellStyle name="Sledovaný hypertextový odkaz" xfId="932" builtinId="9" hidden="1"/>
    <cellStyle name="Sledovaný hypertextový odkaz" xfId="934" builtinId="9" hidden="1"/>
    <cellStyle name="Sledovaný hypertextový odkaz" xfId="936" builtinId="9" hidden="1"/>
    <cellStyle name="Sledovaný hypertextový odkaz" xfId="938" builtinId="9" hidden="1"/>
    <cellStyle name="Sledovaný hypertextový odkaz" xfId="940" builtinId="9" hidden="1"/>
    <cellStyle name="Sledovaný hypertextový odkaz" xfId="942" builtinId="9" hidden="1"/>
    <cellStyle name="Sledovaný hypertextový odkaz" xfId="944" builtinId="9" hidden="1"/>
    <cellStyle name="Sledovaný hypertextový odkaz" xfId="946" builtinId="9" hidden="1"/>
    <cellStyle name="Sledovaný hypertextový odkaz" xfId="948" builtinId="9" hidden="1"/>
    <cellStyle name="Sledovaný hypertextový odkaz" xfId="950" builtinId="9" hidden="1"/>
    <cellStyle name="Sledovaný hypertextový odkaz" xfId="952" builtinId="9" hidden="1"/>
    <cellStyle name="Sledovaný hypertextový odkaz" xfId="954" builtinId="9" hidden="1"/>
    <cellStyle name="Sledovaný hypertextový odkaz" xfId="956" builtinId="9" hidden="1"/>
    <cellStyle name="Sledovaný hypertextový odkaz" xfId="958" builtinId="9" hidden="1"/>
    <cellStyle name="Sledovaný hypertextový odkaz" xfId="960" builtinId="9" hidden="1"/>
    <cellStyle name="Sledovaný hypertextový odkaz" xfId="962" builtinId="9" hidden="1"/>
    <cellStyle name="Sledovaný hypertextový odkaz" xfId="964" builtinId="9" hidden="1"/>
    <cellStyle name="Sledovaný hypertextový odkaz" xfId="966" builtinId="9" hidden="1"/>
    <cellStyle name="Sledovaný hypertextový odkaz" xfId="968" builtinId="9" hidden="1"/>
    <cellStyle name="Sledovaný hypertextový odkaz" xfId="970" builtinId="9" hidden="1"/>
    <cellStyle name="Sledovaný hypertextový odkaz" xfId="972" builtinId="9" hidden="1"/>
    <cellStyle name="Sledovaný hypertextový odkaz" xfId="974" builtinId="9" hidden="1"/>
    <cellStyle name="Sledovaný hypertextový odkaz" xfId="976" builtinId="9" hidden="1"/>
    <cellStyle name="Sledovaný hypertextový odkaz" xfId="978" builtinId="9" hidden="1"/>
    <cellStyle name="Sledovaný hypertextový odkaz" xfId="980" builtinId="9" hidden="1"/>
    <cellStyle name="Sledovaný hypertextový odkaz" xfId="982" builtinId="9" hidden="1"/>
    <cellStyle name="Sledovaný hypertextový odkaz" xfId="984" builtinId="9" hidden="1"/>
    <cellStyle name="Sledovaný hypertextový odkaz" xfId="986" builtinId="9" hidden="1"/>
    <cellStyle name="Sledovaný hypertextový odkaz" xfId="988" builtinId="9" hidden="1"/>
    <cellStyle name="Sledovaný hypertextový odkaz" xfId="990" builtinId="9" hidden="1"/>
    <cellStyle name="Sledovaný hypertextový odkaz" xfId="992" builtinId="9" hidden="1"/>
    <cellStyle name="Sledovaný hypertextový odkaz" xfId="994" builtinId="9" hidden="1"/>
    <cellStyle name="Sledovaný hypertextový odkaz" xfId="996" builtinId="9" hidden="1"/>
    <cellStyle name="Sledovaný hypertextový odkaz" xfId="998" builtinId="9" hidden="1"/>
    <cellStyle name="Sledovaný hypertextový odkaz" xfId="1000" builtinId="9" hidden="1"/>
    <cellStyle name="Sledovaný hypertextový odkaz" xfId="1002" builtinId="9" hidden="1"/>
    <cellStyle name="Sledovaný hypertextový odkaz" xfId="1004" builtinId="9" hidden="1"/>
    <cellStyle name="Sledovaný hypertextový odkaz" xfId="1006" builtinId="9" hidden="1"/>
    <cellStyle name="Sledovaný hypertextový odkaz" xfId="1008" builtinId="9" hidden="1"/>
    <cellStyle name="Sledovaný hypertextový odkaz" xfId="1010" builtinId="9" hidden="1"/>
    <cellStyle name="Sledovaný hypertextový odkaz" xfId="1012" builtinId="9" hidden="1"/>
    <cellStyle name="Sledovaný hypertextový odkaz" xfId="1014" builtinId="9" hidden="1"/>
    <cellStyle name="Sledovaný hypertextový odkaz" xfId="1016" builtinId="9" hidden="1"/>
    <cellStyle name="Sledovaný hypertextový odkaz" xfId="1018" builtinId="9" hidden="1"/>
    <cellStyle name="Sledovaný hypertextový odkaz" xfId="1020" builtinId="9" hidden="1"/>
    <cellStyle name="Sledovaný hypertextový odkaz" xfId="1022" builtinId="9" hidden="1"/>
    <cellStyle name="Sledovaný hypertextový odkaz" xfId="1024" builtinId="9" hidden="1"/>
    <cellStyle name="Sledovaný hypertextový odkaz" xfId="1026" builtinId="9" hidden="1"/>
    <cellStyle name="Sledovaný hypertextový odkaz" xfId="1028" builtinId="9" hidden="1"/>
    <cellStyle name="Sledovaný hypertextový odkaz" xfId="1030" builtinId="9" hidden="1"/>
    <cellStyle name="Texto de advertencia" xfId="74"/>
    <cellStyle name="Texto explicativo" xfId="75"/>
    <cellStyle name="Title" xfId="76"/>
    <cellStyle name="Título" xfId="77"/>
    <cellStyle name="Título 1" xfId="78"/>
    <cellStyle name="Título 2" xfId="79"/>
    <cellStyle name="Título 3" xfId="80"/>
    <cellStyle name="Total" xfId="81"/>
    <cellStyle name="Warning Text" xfId="82"/>
    <cellStyle name="一般_STI Tires 08 OE PCD1_STI Tires 08 OE PCD 32007" xfId="8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1FB714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6D15"/>
      <color rgb="FFCCFFFF"/>
      <color rgb="FFFF783B"/>
      <color rgb="FFDDDDDD"/>
      <color rgb="FFFB9E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85"/>
  <sheetViews>
    <sheetView showGridLines="0" showRowColHeaders="0" tabSelected="1" zoomScale="130" zoomScaleNormal="130" workbookViewId="0">
      <pane ySplit="1" topLeftCell="A276" activePane="bottomLeft" state="frozen"/>
      <selection pane="bottomLeft" activeCell="K291" sqref="K291"/>
    </sheetView>
  </sheetViews>
  <sheetFormatPr defaultRowHeight="15"/>
  <cols>
    <col min="1" max="1" width="10.28515625" style="465" bestFit="1" customWidth="1"/>
    <col min="2" max="2" width="13.7109375" style="465" bestFit="1" customWidth="1"/>
    <col min="3" max="3" width="10.42578125" style="465" bestFit="1" customWidth="1"/>
    <col min="4" max="10" width="9.140625" style="465"/>
    <col min="11" max="11" width="15.7109375" style="465" bestFit="1" customWidth="1"/>
    <col min="12" max="16384" width="9.140625" style="465"/>
  </cols>
  <sheetData>
    <row r="1" spans="1:11" hidden="1">
      <c r="A1" s="465" t="s">
        <v>984</v>
      </c>
    </row>
    <row r="2" spans="1:11" hidden="1">
      <c r="A2" s="465" t="s">
        <v>404</v>
      </c>
      <c r="B2" s="465">
        <f>VLOOKUP(A2,Rims!A:AB,6,0)</f>
        <v>1</v>
      </c>
      <c r="C2" s="465">
        <f>VLOOKUP(A2,Rims!A:AB,10,0)</f>
        <v>0.13838400000000001</v>
      </c>
      <c r="D2" s="465">
        <f>VLOOKUP(A2,Rims!A:AB,24,0)</f>
        <v>0</v>
      </c>
      <c r="E2" s="465">
        <f>CEILING(D2/B2,1)*C2</f>
        <v>0</v>
      </c>
      <c r="F2" s="465">
        <f>VLOOKUP(A2,Rims!A:AB,20,0)</f>
        <v>0</v>
      </c>
      <c r="G2" s="465">
        <f>CEILING(F2/B2,1)*C2</f>
        <v>0</v>
      </c>
      <c r="I2" s="465">
        <f>CEILING(H2/B2,1)*C2</f>
        <v>0</v>
      </c>
      <c r="J2" s="465">
        <f>VLOOKUP(A2,Rims!A:AB,16,0)</f>
        <v>0</v>
      </c>
      <c r="K2" s="465">
        <f>CEILING(J2/B2,1)*C2</f>
        <v>0</v>
      </c>
    </row>
    <row r="3" spans="1:11" hidden="1">
      <c r="A3" s="465" t="s">
        <v>405</v>
      </c>
      <c r="B3" s="465">
        <f>VLOOKUP(A3,Rims!A:AB,6,0)</f>
        <v>1</v>
      </c>
      <c r="C3" s="465">
        <f>VLOOKUP(A3,Rims!A:AB,10,0)</f>
        <v>0.147456</v>
      </c>
      <c r="D3" s="465">
        <f>VLOOKUP(A3,Rims!A:AB,24,0)</f>
        <v>0</v>
      </c>
      <c r="E3" s="465">
        <f t="shared" ref="E3:E66" si="0">CEILING(D3/B3,1)*C3</f>
        <v>0</v>
      </c>
      <c r="F3" s="465">
        <f>VLOOKUP(A3,Rims!A:AB,20,0)</f>
        <v>0</v>
      </c>
      <c r="G3" s="465">
        <f t="shared" ref="G3:G66" si="1">CEILING(F3/B3,1)*C3</f>
        <v>0</v>
      </c>
      <c r="I3" s="465">
        <f t="shared" ref="I3:I66" si="2">CEILING(H3/B3,1)*C3</f>
        <v>0</v>
      </c>
      <c r="J3" s="465">
        <f>VLOOKUP(A3,Rims!A:AB,16,0)</f>
        <v>0</v>
      </c>
      <c r="K3" s="465">
        <f t="shared" ref="K3:K66" si="3">CEILING(J3/B3,1)*C3</f>
        <v>0</v>
      </c>
    </row>
    <row r="4" spans="1:11" hidden="1">
      <c r="A4" s="465" t="s">
        <v>533</v>
      </c>
      <c r="B4" s="465">
        <f>VLOOKUP(A4,Rims!A:AB,6,0)</f>
        <v>10</v>
      </c>
      <c r="C4" s="465">
        <f>VLOOKUP(A4,Rims!A:AB,10,0)</f>
        <v>0.13838400000000001</v>
      </c>
      <c r="D4" s="465">
        <f>VLOOKUP(A4,Rims!A:AB,24,0)</f>
        <v>0</v>
      </c>
      <c r="E4" s="465">
        <f t="shared" si="0"/>
        <v>0</v>
      </c>
      <c r="F4" s="465">
        <f>VLOOKUP(A4,Rims!A:AB,20,0)</f>
        <v>0</v>
      </c>
      <c r="G4" s="465">
        <f t="shared" si="1"/>
        <v>0</v>
      </c>
      <c r="I4" s="465">
        <f t="shared" si="2"/>
        <v>0</v>
      </c>
      <c r="J4" s="465">
        <f>VLOOKUP(A4,Rims!A:AB,16,0)</f>
        <v>0</v>
      </c>
      <c r="K4" s="465">
        <f t="shared" si="3"/>
        <v>0</v>
      </c>
    </row>
    <row r="5" spans="1:11" hidden="1">
      <c r="A5" s="465" t="s">
        <v>537</v>
      </c>
      <c r="B5" s="465">
        <f>VLOOKUP(A5,Rims!A:AB,6,0)</f>
        <v>10</v>
      </c>
      <c r="C5" s="465">
        <f>VLOOKUP(A5,Rims!A:AB,10,0)</f>
        <v>0.147456</v>
      </c>
      <c r="D5" s="465">
        <f>VLOOKUP(A5,Rims!A:AB,24,0)</f>
        <v>0</v>
      </c>
      <c r="E5" s="465">
        <f t="shared" si="0"/>
        <v>0</v>
      </c>
      <c r="F5" s="465">
        <f>VLOOKUP(A5,Rims!A:AB,20,0)</f>
        <v>0</v>
      </c>
      <c r="G5" s="465">
        <f t="shared" si="1"/>
        <v>0</v>
      </c>
      <c r="I5" s="465">
        <f t="shared" si="2"/>
        <v>0</v>
      </c>
      <c r="J5" s="465">
        <f>VLOOKUP(A5,Rims!A:AB,16,0)</f>
        <v>100</v>
      </c>
      <c r="K5" s="465">
        <f t="shared" si="3"/>
        <v>1.4745600000000001</v>
      </c>
    </row>
    <row r="6" spans="1:11" hidden="1">
      <c r="A6" s="465" t="s">
        <v>540</v>
      </c>
      <c r="B6" s="465">
        <f>VLOOKUP(A6,Rims!A:AB,6,0)</f>
        <v>10</v>
      </c>
      <c r="C6" s="465">
        <f>VLOOKUP(A6,Rims!A:AB,10,0)</f>
        <v>0.13838400000000001</v>
      </c>
      <c r="D6" s="465">
        <f>VLOOKUP(A6,Rims!A:AB,24,0)</f>
        <v>0</v>
      </c>
      <c r="E6" s="465">
        <f t="shared" si="0"/>
        <v>0</v>
      </c>
      <c r="F6" s="465">
        <f>VLOOKUP(A6,Rims!A:AB,20,0)</f>
        <v>0</v>
      </c>
      <c r="G6" s="465">
        <f t="shared" si="1"/>
        <v>0</v>
      </c>
      <c r="I6" s="465">
        <f t="shared" si="2"/>
        <v>0</v>
      </c>
      <c r="J6" s="465">
        <f>VLOOKUP(A6,Rims!A:AB,16,0)</f>
        <v>0</v>
      </c>
      <c r="K6" s="465">
        <f t="shared" si="3"/>
        <v>0</v>
      </c>
    </row>
    <row r="7" spans="1:11" hidden="1">
      <c r="A7" s="465" t="s">
        <v>543</v>
      </c>
      <c r="B7" s="465">
        <f>VLOOKUP(A7,Rims!A:AB,6,0)</f>
        <v>10</v>
      </c>
      <c r="C7" s="465">
        <f>VLOOKUP(A7,Rims!A:AB,10,0)</f>
        <v>0.147456</v>
      </c>
      <c r="D7" s="465">
        <f>VLOOKUP(A7,Rims!A:AB,24,0)</f>
        <v>0</v>
      </c>
      <c r="E7" s="465">
        <f t="shared" si="0"/>
        <v>0</v>
      </c>
      <c r="F7" s="465">
        <f>VLOOKUP(A7,Rims!A:AB,20,0)</f>
        <v>0</v>
      </c>
      <c r="G7" s="465">
        <f t="shared" si="1"/>
        <v>0</v>
      </c>
      <c r="I7" s="465">
        <f t="shared" si="2"/>
        <v>0</v>
      </c>
      <c r="J7" s="465">
        <f>VLOOKUP(A7,Rims!A:AB,16,0)</f>
        <v>0</v>
      </c>
      <c r="K7" s="465">
        <f t="shared" si="3"/>
        <v>0</v>
      </c>
    </row>
    <row r="8" spans="1:11" hidden="1">
      <c r="A8" s="465" t="s">
        <v>638</v>
      </c>
      <c r="B8" s="465">
        <f>VLOOKUP(A8,Rims!A:AB,6,0)</f>
        <v>10</v>
      </c>
      <c r="C8" s="465">
        <f>VLOOKUP(A8,Rims!A:AB,10,0)</f>
        <v>0.12959999999999999</v>
      </c>
      <c r="D8" s="465">
        <f>VLOOKUP(A8,Rims!A:AB,24,0)</f>
        <v>0</v>
      </c>
      <c r="E8" s="465">
        <f t="shared" si="0"/>
        <v>0</v>
      </c>
      <c r="F8" s="465">
        <f>VLOOKUP(A8,Rims!A:AB,20,0)</f>
        <v>0</v>
      </c>
      <c r="G8" s="465">
        <f t="shared" si="1"/>
        <v>0</v>
      </c>
      <c r="I8" s="465">
        <f t="shared" si="2"/>
        <v>0</v>
      </c>
      <c r="J8" s="465">
        <f>VLOOKUP(A8,Rims!A:AB,16,0)</f>
        <v>100</v>
      </c>
      <c r="K8" s="465">
        <f t="shared" si="3"/>
        <v>1.2959999999999998</v>
      </c>
    </row>
    <row r="9" spans="1:11" hidden="1">
      <c r="A9" s="465" t="s">
        <v>326</v>
      </c>
      <c r="B9" s="465">
        <f>VLOOKUP(A9,Rims!A:AB,6,0)</f>
        <v>10</v>
      </c>
      <c r="C9" s="465">
        <f>VLOOKUP(A9,Rims!A:AB,10,0)</f>
        <v>0.12959999999999999</v>
      </c>
      <c r="D9" s="465">
        <f>VLOOKUP(A9,Rims!A:AB,24,0)</f>
        <v>0</v>
      </c>
      <c r="E9" s="465">
        <f t="shared" si="0"/>
        <v>0</v>
      </c>
      <c r="F9" s="465">
        <f>VLOOKUP(A9,Rims!A:AB,20,0)</f>
        <v>0</v>
      </c>
      <c r="G9" s="465">
        <f t="shared" si="1"/>
        <v>0</v>
      </c>
      <c r="I9" s="465">
        <f t="shared" si="2"/>
        <v>0</v>
      </c>
      <c r="J9" s="465">
        <f>VLOOKUP(A9,Rims!A:AB,16,0)</f>
        <v>0</v>
      </c>
      <c r="K9" s="465">
        <f t="shared" si="3"/>
        <v>0</v>
      </c>
    </row>
    <row r="10" spans="1:11" hidden="1">
      <c r="A10" s="465" t="s">
        <v>327</v>
      </c>
      <c r="B10" s="465">
        <f>VLOOKUP(A10,Rims!A:AB,6,0)</f>
        <v>10</v>
      </c>
      <c r="C10" s="465">
        <f>VLOOKUP(A10,Rims!A:AB,10,0)</f>
        <v>0.13838400000000001</v>
      </c>
      <c r="D10" s="465">
        <f>VLOOKUP(A10,Rims!A:AB,24,0)</f>
        <v>0</v>
      </c>
      <c r="E10" s="465">
        <f t="shared" si="0"/>
        <v>0</v>
      </c>
      <c r="F10" s="465">
        <f>VLOOKUP(A10,Rims!A:AB,20,0)</f>
        <v>0</v>
      </c>
      <c r="G10" s="465">
        <f t="shared" si="1"/>
        <v>0</v>
      </c>
      <c r="I10" s="465">
        <f t="shared" si="2"/>
        <v>0</v>
      </c>
      <c r="J10" s="465">
        <f>VLOOKUP(A10,Rims!A:AB,16,0)</f>
        <v>0</v>
      </c>
      <c r="K10" s="465">
        <f t="shared" si="3"/>
        <v>0</v>
      </c>
    </row>
    <row r="11" spans="1:11" hidden="1">
      <c r="A11" s="465" t="s">
        <v>328</v>
      </c>
      <c r="B11" s="465">
        <f>VLOOKUP(A11,Rims!A:AB,6,0)</f>
        <v>10</v>
      </c>
      <c r="C11" s="465">
        <f>VLOOKUP(A11,Rims!A:AB,10,0)</f>
        <v>0.13838400000000001</v>
      </c>
      <c r="D11" s="465">
        <f>VLOOKUP(A11,Rims!A:AB,24,0)</f>
        <v>0</v>
      </c>
      <c r="E11" s="465">
        <f t="shared" si="0"/>
        <v>0</v>
      </c>
      <c r="F11" s="465">
        <f>VLOOKUP(A11,Rims!A:AB,20,0)</f>
        <v>0</v>
      </c>
      <c r="G11" s="465">
        <f t="shared" si="1"/>
        <v>0</v>
      </c>
      <c r="I11" s="465">
        <f t="shared" si="2"/>
        <v>0</v>
      </c>
      <c r="J11" s="465">
        <f>VLOOKUP(A11,Rims!A:AB,16,0)</f>
        <v>0</v>
      </c>
      <c r="K11" s="465">
        <f t="shared" si="3"/>
        <v>0</v>
      </c>
    </row>
    <row r="12" spans="1:11" hidden="1">
      <c r="A12" s="465" t="s">
        <v>329</v>
      </c>
      <c r="B12" s="465">
        <f>VLOOKUP(A12,Rims!A:AB,6,0)</f>
        <v>10</v>
      </c>
      <c r="C12" s="465">
        <f>VLOOKUP(A12,Rims!A:AB,10,0)</f>
        <v>0.13838400000000001</v>
      </c>
      <c r="D12" s="465">
        <f>VLOOKUP(A12,Rims!A:AB,24,0)</f>
        <v>0</v>
      </c>
      <c r="E12" s="465">
        <f t="shared" si="0"/>
        <v>0</v>
      </c>
      <c r="F12" s="465">
        <f>VLOOKUP(A12,Rims!A:AB,20,0)</f>
        <v>0</v>
      </c>
      <c r="G12" s="465">
        <f t="shared" si="1"/>
        <v>0</v>
      </c>
      <c r="I12" s="465">
        <f t="shared" si="2"/>
        <v>0</v>
      </c>
      <c r="J12" s="465">
        <f>VLOOKUP(A12,Rims!A:AB,16,0)</f>
        <v>0</v>
      </c>
      <c r="K12" s="465">
        <f t="shared" si="3"/>
        <v>0</v>
      </c>
    </row>
    <row r="13" spans="1:11" hidden="1">
      <c r="A13" s="465" t="s">
        <v>330</v>
      </c>
      <c r="B13" s="465">
        <f>VLOOKUP(A13,Rims!A:AB,6,0)</f>
        <v>10</v>
      </c>
      <c r="C13" s="465">
        <f>VLOOKUP(A13,Rims!A:AB,10,0)</f>
        <v>0.147456</v>
      </c>
      <c r="D13" s="465">
        <f>VLOOKUP(A13,Rims!A:AB,24,0)</f>
        <v>0</v>
      </c>
      <c r="E13" s="465">
        <f t="shared" si="0"/>
        <v>0</v>
      </c>
      <c r="F13" s="465">
        <f>VLOOKUP(A13,Rims!A:AB,20,0)</f>
        <v>0</v>
      </c>
      <c r="G13" s="465">
        <f t="shared" si="1"/>
        <v>0</v>
      </c>
      <c r="I13" s="465">
        <f t="shared" si="2"/>
        <v>0</v>
      </c>
      <c r="J13" s="465">
        <f>VLOOKUP(A13,Rims!A:AB,16,0)</f>
        <v>0</v>
      </c>
      <c r="K13" s="465">
        <f t="shared" si="3"/>
        <v>0</v>
      </c>
    </row>
    <row r="14" spans="1:11" hidden="1">
      <c r="A14" s="465" t="s">
        <v>331</v>
      </c>
      <c r="B14" s="465">
        <f>VLOOKUP(A14,Rims!A:AB,6,0)</f>
        <v>10</v>
      </c>
      <c r="C14" s="465">
        <f>VLOOKUP(A14,Rims!A:AB,10,0)</f>
        <v>0.147456</v>
      </c>
      <c r="D14" s="465">
        <f>VLOOKUP(A14,Rims!A:AB,24,0)</f>
        <v>0</v>
      </c>
      <c r="E14" s="465">
        <f t="shared" si="0"/>
        <v>0</v>
      </c>
      <c r="F14" s="465">
        <f>VLOOKUP(A14,Rims!A:AB,20,0)</f>
        <v>0</v>
      </c>
      <c r="G14" s="465">
        <f t="shared" si="1"/>
        <v>0</v>
      </c>
      <c r="I14" s="465">
        <f t="shared" si="2"/>
        <v>0</v>
      </c>
      <c r="J14" s="465">
        <f>VLOOKUP(A14,Rims!A:AB,16,0)</f>
        <v>0</v>
      </c>
      <c r="K14" s="465">
        <f t="shared" si="3"/>
        <v>0</v>
      </c>
    </row>
    <row r="15" spans="1:11" hidden="1">
      <c r="A15" s="465" t="s">
        <v>332</v>
      </c>
      <c r="B15" s="465">
        <f>VLOOKUP(A15,Rims!A:AB,6,0)</f>
        <v>10</v>
      </c>
      <c r="C15" s="465">
        <f>VLOOKUP(A15,Rims!A:AB,10,0)</f>
        <v>0.147456</v>
      </c>
      <c r="D15" s="465">
        <f>VLOOKUP(A15,Rims!A:AB,24,0)</f>
        <v>0</v>
      </c>
      <c r="E15" s="465">
        <f t="shared" si="0"/>
        <v>0</v>
      </c>
      <c r="F15" s="465">
        <f>VLOOKUP(A15,Rims!A:AB,20,0)</f>
        <v>0</v>
      </c>
      <c r="G15" s="465">
        <f t="shared" si="1"/>
        <v>0</v>
      </c>
      <c r="I15" s="465">
        <f t="shared" si="2"/>
        <v>0</v>
      </c>
      <c r="J15" s="465">
        <f>VLOOKUP(A15,Rims!A:AB,16,0)</f>
        <v>0</v>
      </c>
      <c r="K15" s="465">
        <f t="shared" si="3"/>
        <v>0</v>
      </c>
    </row>
    <row r="16" spans="1:11" hidden="1">
      <c r="A16" s="465" t="s">
        <v>545</v>
      </c>
      <c r="B16" s="465">
        <f>VLOOKUP(A16,Rims!A:AB,6,0)</f>
        <v>10</v>
      </c>
      <c r="C16" s="465">
        <f>VLOOKUP(A16,Rims!A:AB,10,0)</f>
        <v>0.13838400000000001</v>
      </c>
      <c r="D16" s="465">
        <f>VLOOKUP(A16,Rims!A:AB,24,0)</f>
        <v>0</v>
      </c>
      <c r="E16" s="465">
        <f t="shared" si="0"/>
        <v>0</v>
      </c>
      <c r="F16" s="465">
        <f>VLOOKUP(A16,Rims!A:AB,20,0)</f>
        <v>0</v>
      </c>
      <c r="G16" s="465">
        <f t="shared" si="1"/>
        <v>0</v>
      </c>
      <c r="I16" s="465">
        <f t="shared" si="2"/>
        <v>0</v>
      </c>
      <c r="J16" s="465">
        <f>VLOOKUP(A16,Rims!A:AB,16,0)</f>
        <v>0</v>
      </c>
      <c r="K16" s="465">
        <f t="shared" si="3"/>
        <v>0</v>
      </c>
    </row>
    <row r="17" spans="1:11" hidden="1">
      <c r="A17" s="465" t="s">
        <v>548</v>
      </c>
      <c r="B17" s="465">
        <f>VLOOKUP(A17,Rims!A:AB,6,0)</f>
        <v>10</v>
      </c>
      <c r="C17" s="465">
        <f>VLOOKUP(A17,Rims!A:AB,10,0)</f>
        <v>0.147456</v>
      </c>
      <c r="D17" s="465">
        <f>VLOOKUP(A17,Rims!A:AB,24,0)</f>
        <v>0</v>
      </c>
      <c r="E17" s="465">
        <f t="shared" si="0"/>
        <v>0</v>
      </c>
      <c r="F17" s="465">
        <f>VLOOKUP(A17,Rims!A:AB,20,0)</f>
        <v>0</v>
      </c>
      <c r="G17" s="465">
        <f t="shared" si="1"/>
        <v>0</v>
      </c>
      <c r="I17" s="465">
        <f t="shared" si="2"/>
        <v>0</v>
      </c>
      <c r="J17" s="465">
        <f>VLOOKUP(A17,Rims!A:AB,16,0)</f>
        <v>0</v>
      </c>
      <c r="K17" s="465">
        <f t="shared" si="3"/>
        <v>0</v>
      </c>
    </row>
    <row r="18" spans="1:11" hidden="1">
      <c r="A18" s="465" t="s">
        <v>472</v>
      </c>
      <c r="B18" s="465">
        <f>VLOOKUP(A18,Rims!A:AB,6,0)</f>
        <v>10</v>
      </c>
      <c r="C18" s="465">
        <f>VLOOKUP(A18,Rims!A:AB,10,0)</f>
        <v>0.13838400000000001</v>
      </c>
      <c r="D18" s="465">
        <f>VLOOKUP(A18,Rims!A:AB,24,0)</f>
        <v>0</v>
      </c>
      <c r="E18" s="465">
        <f t="shared" si="0"/>
        <v>0</v>
      </c>
      <c r="F18" s="465">
        <f>VLOOKUP(A18,Rims!A:AB,20,0)</f>
        <v>0</v>
      </c>
      <c r="G18" s="465">
        <f t="shared" si="1"/>
        <v>0</v>
      </c>
      <c r="I18" s="465">
        <f t="shared" si="2"/>
        <v>0</v>
      </c>
      <c r="J18" s="465">
        <f>VLOOKUP(A18,Rims!A:AB,16,0)</f>
        <v>0</v>
      </c>
      <c r="K18" s="465">
        <f t="shared" si="3"/>
        <v>0</v>
      </c>
    </row>
    <row r="19" spans="1:11" hidden="1">
      <c r="A19" s="465" t="s">
        <v>474</v>
      </c>
      <c r="B19" s="465">
        <f>VLOOKUP(A19,Rims!A:AB,6,0)</f>
        <v>8</v>
      </c>
      <c r="C19" s="465">
        <f>VLOOKUP(A19,Rims!A:AB,10,0)</f>
        <v>0.13838400000000001</v>
      </c>
      <c r="D19" s="465">
        <f>VLOOKUP(A19,Rims!A:AB,24,0)</f>
        <v>0</v>
      </c>
      <c r="E19" s="465">
        <f t="shared" si="0"/>
        <v>0</v>
      </c>
      <c r="F19" s="465">
        <f>VLOOKUP(A19,Rims!A:AB,20,0)</f>
        <v>0</v>
      </c>
      <c r="G19" s="465">
        <f t="shared" si="1"/>
        <v>0</v>
      </c>
      <c r="I19" s="465">
        <f t="shared" si="2"/>
        <v>0</v>
      </c>
      <c r="J19" s="465">
        <f>VLOOKUP(A19,Rims!A:AB,16,0)</f>
        <v>0</v>
      </c>
      <c r="K19" s="465">
        <f t="shared" si="3"/>
        <v>0</v>
      </c>
    </row>
    <row r="20" spans="1:11" hidden="1">
      <c r="A20" s="465" t="s">
        <v>476</v>
      </c>
      <c r="B20" s="465">
        <f>VLOOKUP(A20,Rims!A:AB,6,0)</f>
        <v>10</v>
      </c>
      <c r="C20" s="465">
        <f>VLOOKUP(A20,Rims!A:AB,10,0)</f>
        <v>0.147456</v>
      </c>
      <c r="D20" s="465">
        <f>VLOOKUP(A20,Rims!A:AB,24,0)</f>
        <v>0</v>
      </c>
      <c r="E20" s="465">
        <f t="shared" si="0"/>
        <v>0</v>
      </c>
      <c r="F20" s="465">
        <f>VLOOKUP(A20,Rims!A:AB,20,0)</f>
        <v>0</v>
      </c>
      <c r="G20" s="465">
        <f t="shared" si="1"/>
        <v>0</v>
      </c>
      <c r="I20" s="465">
        <f t="shared" si="2"/>
        <v>0</v>
      </c>
      <c r="J20" s="465">
        <f>VLOOKUP(A20,Rims!A:AB,16,0)</f>
        <v>0</v>
      </c>
      <c r="K20" s="465">
        <f t="shared" si="3"/>
        <v>0</v>
      </c>
    </row>
    <row r="21" spans="1:11" hidden="1">
      <c r="A21" s="465" t="s">
        <v>478</v>
      </c>
      <c r="B21" s="465">
        <f>VLOOKUP(A21,Rims!A:AB,6,0)</f>
        <v>8</v>
      </c>
      <c r="C21" s="465">
        <f>VLOOKUP(A21,Rims!A:AB,10,0)</f>
        <v>0.147456</v>
      </c>
      <c r="D21" s="465">
        <f>VLOOKUP(A21,Rims!A:AB,24,0)</f>
        <v>0</v>
      </c>
      <c r="E21" s="465">
        <f t="shared" si="0"/>
        <v>0</v>
      </c>
      <c r="F21" s="465">
        <f>VLOOKUP(A21,Rims!A:AB,20,0)</f>
        <v>0</v>
      </c>
      <c r="G21" s="465">
        <f t="shared" si="1"/>
        <v>0</v>
      </c>
      <c r="I21" s="465">
        <f t="shared" si="2"/>
        <v>0</v>
      </c>
      <c r="J21" s="465">
        <f>VLOOKUP(A21,Rims!A:AB,16,0)</f>
        <v>0</v>
      </c>
      <c r="K21" s="465">
        <f t="shared" si="3"/>
        <v>0</v>
      </c>
    </row>
    <row r="22" spans="1:11" hidden="1">
      <c r="A22" s="465" t="s">
        <v>406</v>
      </c>
      <c r="B22" s="465">
        <f>VLOOKUP(A22,Rims!A:AB,6,0)</f>
        <v>10</v>
      </c>
      <c r="C22" s="465">
        <f>VLOOKUP(A22,Rims!A:AB,10,0)</f>
        <v>0.13838400000000001</v>
      </c>
      <c r="D22" s="465">
        <f>VLOOKUP(A22,Rims!A:AB,24,0)</f>
        <v>0</v>
      </c>
      <c r="E22" s="465">
        <f t="shared" si="0"/>
        <v>0</v>
      </c>
      <c r="F22" s="465">
        <f>VLOOKUP(A22,Rims!A:AB,20,0)</f>
        <v>600</v>
      </c>
      <c r="G22" s="465">
        <f t="shared" si="1"/>
        <v>8.3030400000000011</v>
      </c>
      <c r="I22" s="465">
        <f t="shared" si="2"/>
        <v>0</v>
      </c>
      <c r="J22" s="465">
        <f>VLOOKUP(A22,Rims!A:AB,16,0)</f>
        <v>0</v>
      </c>
      <c r="K22" s="465">
        <f t="shared" si="3"/>
        <v>0</v>
      </c>
    </row>
    <row r="23" spans="1:11" hidden="1">
      <c r="A23" s="465" t="s">
        <v>351</v>
      </c>
      <c r="B23" s="465">
        <f>VLOOKUP(A23,Rims!A:AB,6,0)</f>
        <v>10</v>
      </c>
      <c r="C23" s="465">
        <f>VLOOKUP(A23,Rims!A:AB,10,0)</f>
        <v>0.13838400000000001</v>
      </c>
      <c r="D23" s="465">
        <f>VLOOKUP(A23,Rims!A:AB,24,0)</f>
        <v>0</v>
      </c>
      <c r="E23" s="465">
        <f t="shared" si="0"/>
        <v>0</v>
      </c>
      <c r="F23" s="465">
        <f>VLOOKUP(A23,Rims!A:AB,20,0)</f>
        <v>900</v>
      </c>
      <c r="G23" s="465">
        <f t="shared" si="1"/>
        <v>12.454560000000001</v>
      </c>
      <c r="I23" s="465">
        <f t="shared" si="2"/>
        <v>0</v>
      </c>
      <c r="J23" s="465">
        <f>VLOOKUP(A23,Rims!A:AB,16,0)</f>
        <v>0</v>
      </c>
      <c r="K23" s="465">
        <f t="shared" si="3"/>
        <v>0</v>
      </c>
    </row>
    <row r="24" spans="1:11" hidden="1">
      <c r="A24" s="465" t="s">
        <v>352</v>
      </c>
      <c r="B24" s="465">
        <f>VLOOKUP(A24,Rims!A:AB,6,0)</f>
        <v>10</v>
      </c>
      <c r="C24" s="465">
        <f>VLOOKUP(A24,Rims!A:AB,10,0)</f>
        <v>0.12959999999999999</v>
      </c>
      <c r="D24" s="465">
        <f>VLOOKUP(A24,Rims!A:AB,24,0)</f>
        <v>0</v>
      </c>
      <c r="E24" s="465">
        <f t="shared" si="0"/>
        <v>0</v>
      </c>
      <c r="F24" s="465">
        <f>VLOOKUP(A24,Rims!A:AB,20,0)</f>
        <v>0</v>
      </c>
      <c r="G24" s="465">
        <f t="shared" si="1"/>
        <v>0</v>
      </c>
      <c r="I24" s="465">
        <f t="shared" si="2"/>
        <v>0</v>
      </c>
      <c r="J24" s="465">
        <f>VLOOKUP(A24,Rims!A:AB,16,0)</f>
        <v>0</v>
      </c>
      <c r="K24" s="465">
        <f t="shared" si="3"/>
        <v>0</v>
      </c>
    </row>
    <row r="25" spans="1:11" hidden="1">
      <c r="A25" s="465" t="s">
        <v>353</v>
      </c>
      <c r="B25" s="465">
        <f>VLOOKUP(A25,Rims!A:AB,6,0)</f>
        <v>10</v>
      </c>
      <c r="C25" s="465">
        <f>VLOOKUP(A25,Rims!A:AB,10,0)</f>
        <v>0.12959999999999999</v>
      </c>
      <c r="D25" s="465">
        <f>VLOOKUP(A25,Rims!A:AB,24,0)</f>
        <v>0</v>
      </c>
      <c r="E25" s="465">
        <f t="shared" si="0"/>
        <v>0</v>
      </c>
      <c r="F25" s="465">
        <f>VLOOKUP(A25,Rims!A:AB,20,0)</f>
        <v>0</v>
      </c>
      <c r="G25" s="465">
        <f t="shared" si="1"/>
        <v>0</v>
      </c>
      <c r="I25" s="465">
        <f t="shared" si="2"/>
        <v>0</v>
      </c>
      <c r="J25" s="465">
        <f>VLOOKUP(A25,Rims!A:AB,16,0)</f>
        <v>0</v>
      </c>
      <c r="K25" s="465">
        <f t="shared" si="3"/>
        <v>0</v>
      </c>
    </row>
    <row r="26" spans="1:11" hidden="1">
      <c r="A26" s="465" t="s">
        <v>354</v>
      </c>
      <c r="B26" s="465">
        <f>VLOOKUP(A26,Rims!A:AB,6,0)</f>
        <v>10</v>
      </c>
      <c r="C26" s="465">
        <f>VLOOKUP(A26,Rims!A:AB,10,0)</f>
        <v>0.13838400000000001</v>
      </c>
      <c r="D26" s="465">
        <f>VLOOKUP(A26,Rims!A:AB,24,0)</f>
        <v>0</v>
      </c>
      <c r="E26" s="465">
        <f t="shared" si="0"/>
        <v>0</v>
      </c>
      <c r="F26" s="465">
        <f>VLOOKUP(A26,Rims!A:AB,20,0)</f>
        <v>0</v>
      </c>
      <c r="G26" s="465">
        <f t="shared" si="1"/>
        <v>0</v>
      </c>
      <c r="I26" s="465">
        <f t="shared" si="2"/>
        <v>0</v>
      </c>
      <c r="J26" s="465">
        <f>VLOOKUP(A26,Rims!A:AB,16,0)</f>
        <v>0</v>
      </c>
      <c r="K26" s="465">
        <f t="shared" si="3"/>
        <v>0</v>
      </c>
    </row>
    <row r="27" spans="1:11" hidden="1">
      <c r="A27" s="465" t="s">
        <v>355</v>
      </c>
      <c r="B27" s="465">
        <f>VLOOKUP(A27,Rims!A:AB,6,0)</f>
        <v>10</v>
      </c>
      <c r="C27" s="465">
        <f>VLOOKUP(A27,Rims!A:AB,10,0)</f>
        <v>0.13838400000000001</v>
      </c>
      <c r="D27" s="465">
        <f>VLOOKUP(A27,Rims!A:AB,24,0)</f>
        <v>0</v>
      </c>
      <c r="E27" s="465">
        <f t="shared" si="0"/>
        <v>0</v>
      </c>
      <c r="F27" s="465">
        <f>VLOOKUP(A27,Rims!A:AB,20,0)</f>
        <v>0</v>
      </c>
      <c r="G27" s="465">
        <f t="shared" si="1"/>
        <v>0</v>
      </c>
      <c r="I27" s="465">
        <f t="shared" si="2"/>
        <v>0</v>
      </c>
      <c r="J27" s="465">
        <f>VLOOKUP(A27,Rims!A:AB,16,0)</f>
        <v>0</v>
      </c>
      <c r="K27" s="465">
        <f t="shared" si="3"/>
        <v>0</v>
      </c>
    </row>
    <row r="28" spans="1:11" hidden="1">
      <c r="A28" s="465" t="s">
        <v>356</v>
      </c>
      <c r="B28" s="465">
        <f>VLOOKUP(A28,Rims!A:AB,6,0)</f>
        <v>10</v>
      </c>
      <c r="C28" s="465">
        <f>VLOOKUP(A28,Rims!A:AB,10,0)</f>
        <v>0.147456</v>
      </c>
      <c r="D28" s="465">
        <f>VLOOKUP(A28,Rims!A:AB,24,0)</f>
        <v>0</v>
      </c>
      <c r="E28" s="465">
        <f t="shared" si="0"/>
        <v>0</v>
      </c>
      <c r="F28" s="465">
        <f>VLOOKUP(A28,Rims!A:AB,20,0)</f>
        <v>0</v>
      </c>
      <c r="G28" s="465">
        <f t="shared" si="1"/>
        <v>0</v>
      </c>
      <c r="I28" s="465">
        <f t="shared" si="2"/>
        <v>0</v>
      </c>
      <c r="J28" s="465">
        <f>VLOOKUP(A28,Rims!A:AB,16,0)</f>
        <v>0</v>
      </c>
      <c r="K28" s="465">
        <f t="shared" si="3"/>
        <v>0</v>
      </c>
    </row>
    <row r="29" spans="1:11" hidden="1">
      <c r="A29" s="465" t="s">
        <v>650</v>
      </c>
      <c r="B29" s="465">
        <f>VLOOKUP(A29,Rims!A:AB,6,0)</f>
        <v>10</v>
      </c>
      <c r="C29" s="465">
        <f>VLOOKUP(A29,Rims!A:AB,10,0)</f>
        <v>0.147456</v>
      </c>
      <c r="D29" s="465">
        <f>VLOOKUP(A29,Rims!A:AB,24,0)</f>
        <v>0</v>
      </c>
      <c r="E29" s="465">
        <f t="shared" si="0"/>
        <v>0</v>
      </c>
      <c r="F29" s="465">
        <f>VLOOKUP(A29,Rims!A:AB,20,0)</f>
        <v>0</v>
      </c>
      <c r="G29" s="465">
        <f t="shared" si="1"/>
        <v>0</v>
      </c>
      <c r="I29" s="465">
        <f t="shared" si="2"/>
        <v>0</v>
      </c>
      <c r="J29" s="465">
        <f>VLOOKUP(A29,Rims!A:AB,16,0)</f>
        <v>0</v>
      </c>
      <c r="K29" s="465">
        <f t="shared" si="3"/>
        <v>0</v>
      </c>
    </row>
    <row r="30" spans="1:11" hidden="1">
      <c r="A30" s="465" t="s">
        <v>652</v>
      </c>
      <c r="B30" s="465">
        <f>VLOOKUP(A30,Rims!A:AB,6,0)</f>
        <v>10</v>
      </c>
      <c r="C30" s="465">
        <f>VLOOKUP(A30,Rims!A:AB,10,0)</f>
        <v>0.147456</v>
      </c>
      <c r="D30" s="465">
        <f>VLOOKUP(A30,Rims!A:AB,24,0)</f>
        <v>0</v>
      </c>
      <c r="E30" s="465">
        <f t="shared" si="0"/>
        <v>0</v>
      </c>
      <c r="F30" s="465">
        <f>VLOOKUP(A30,Rims!A:AB,20,0)</f>
        <v>0</v>
      </c>
      <c r="G30" s="465">
        <f t="shared" si="1"/>
        <v>0</v>
      </c>
      <c r="I30" s="465">
        <f t="shared" si="2"/>
        <v>0</v>
      </c>
      <c r="J30" s="465">
        <f>VLOOKUP(A30,Rims!A:AB,16,0)</f>
        <v>0</v>
      </c>
      <c r="K30" s="465">
        <f t="shared" si="3"/>
        <v>0</v>
      </c>
    </row>
    <row r="31" spans="1:11" hidden="1">
      <c r="A31" s="465" t="s">
        <v>551</v>
      </c>
      <c r="B31" s="465">
        <f>VLOOKUP(A31,Rims!A:AB,6,0)</f>
        <v>10</v>
      </c>
      <c r="C31" s="465">
        <f>VLOOKUP(A31,Rims!A:AB,10,0)</f>
        <v>0.13838400000000001</v>
      </c>
      <c r="D31" s="465">
        <f>VLOOKUP(A31,Rims!A:AB,24,0)</f>
        <v>0</v>
      </c>
      <c r="E31" s="465">
        <f t="shared" si="0"/>
        <v>0</v>
      </c>
      <c r="F31" s="465">
        <f>VLOOKUP(A31,Rims!A:AB,20,0)</f>
        <v>0</v>
      </c>
      <c r="G31" s="465">
        <f t="shared" si="1"/>
        <v>0</v>
      </c>
      <c r="I31" s="465">
        <f t="shared" si="2"/>
        <v>0</v>
      </c>
      <c r="J31" s="465">
        <f>VLOOKUP(A31,Rims!A:AB,16,0)</f>
        <v>0</v>
      </c>
      <c r="K31" s="465">
        <f t="shared" si="3"/>
        <v>0</v>
      </c>
    </row>
    <row r="32" spans="1:11" hidden="1">
      <c r="A32" s="465" t="s">
        <v>554</v>
      </c>
      <c r="B32" s="465">
        <f>VLOOKUP(A32,Rims!A:AB,6,0)</f>
        <v>10</v>
      </c>
      <c r="C32" s="465">
        <f>VLOOKUP(A32,Rims!A:AB,10,0)</f>
        <v>0.147456</v>
      </c>
      <c r="D32" s="465">
        <f>VLOOKUP(A32,Rims!A:AB,24,0)</f>
        <v>0</v>
      </c>
      <c r="E32" s="465">
        <f t="shared" si="0"/>
        <v>0</v>
      </c>
      <c r="F32" s="465">
        <f>VLOOKUP(A32,Rims!A:AB,20,0)</f>
        <v>0</v>
      </c>
      <c r="G32" s="465">
        <f t="shared" si="1"/>
        <v>0</v>
      </c>
      <c r="I32" s="465">
        <f t="shared" si="2"/>
        <v>0</v>
      </c>
      <c r="J32" s="465">
        <f>VLOOKUP(A32,Rims!A:AB,16,0)</f>
        <v>0</v>
      </c>
      <c r="K32" s="465">
        <f t="shared" si="3"/>
        <v>0</v>
      </c>
    </row>
    <row r="33" spans="1:11" hidden="1">
      <c r="A33" s="465" t="s">
        <v>127</v>
      </c>
      <c r="B33" s="465">
        <f>VLOOKUP(A33,Rims!A:AB,6,0)</f>
        <v>10</v>
      </c>
      <c r="C33" s="465">
        <f>VLOOKUP(A33,Rims!A:AB,10,0)</f>
        <v>0.12959999999999999</v>
      </c>
      <c r="D33" s="465">
        <f>VLOOKUP(A33,Rims!A:AB,24,0)</f>
        <v>0</v>
      </c>
      <c r="E33" s="465">
        <f t="shared" si="0"/>
        <v>0</v>
      </c>
      <c r="F33" s="465">
        <f>VLOOKUP(A33,Rims!A:AB,20,0)</f>
        <v>0</v>
      </c>
      <c r="G33" s="465">
        <f t="shared" si="1"/>
        <v>0</v>
      </c>
      <c r="I33" s="465">
        <f t="shared" si="2"/>
        <v>0</v>
      </c>
      <c r="J33" s="465">
        <f>VLOOKUP(A33,Rims!A:AB,16,0)</f>
        <v>0</v>
      </c>
      <c r="K33" s="465">
        <f t="shared" si="3"/>
        <v>0</v>
      </c>
    </row>
    <row r="34" spans="1:11" hidden="1">
      <c r="A34" s="465" t="s">
        <v>311</v>
      </c>
      <c r="B34" s="465">
        <f>VLOOKUP(A34,Rims!A:AB,6,0)</f>
        <v>10</v>
      </c>
      <c r="C34" s="465">
        <f>VLOOKUP(A34,Rims!A:AB,10,0)</f>
        <v>0.13838400000000001</v>
      </c>
      <c r="D34" s="465">
        <f>VLOOKUP(A34,Rims!A:AB,24,0)</f>
        <v>0</v>
      </c>
      <c r="E34" s="465">
        <f t="shared" si="0"/>
        <v>0</v>
      </c>
      <c r="F34" s="465">
        <f>VLOOKUP(A34,Rims!A:AB,20,0)</f>
        <v>0</v>
      </c>
      <c r="G34" s="465">
        <f t="shared" si="1"/>
        <v>0</v>
      </c>
      <c r="I34" s="465">
        <f t="shared" si="2"/>
        <v>0</v>
      </c>
      <c r="J34" s="465">
        <f>VLOOKUP(A34,Rims!A:AB,16,0)</f>
        <v>0</v>
      </c>
      <c r="K34" s="465">
        <f t="shared" si="3"/>
        <v>0</v>
      </c>
    </row>
    <row r="35" spans="1:11" hidden="1">
      <c r="A35" s="465" t="s">
        <v>420</v>
      </c>
      <c r="B35" s="465">
        <f>VLOOKUP(A35,Rims!A:AB,6,0)</f>
        <v>10</v>
      </c>
      <c r="C35" s="465">
        <f>VLOOKUP(A35,Rims!A:AB,10,0)</f>
        <v>0.13838400000000001</v>
      </c>
      <c r="D35" s="465">
        <f>VLOOKUP(A35,Rims!A:AB,24,0)</f>
        <v>0</v>
      </c>
      <c r="E35" s="465">
        <f t="shared" si="0"/>
        <v>0</v>
      </c>
      <c r="F35" s="465">
        <f>VLOOKUP(A35,Rims!A:AB,20,0)</f>
        <v>0</v>
      </c>
      <c r="G35" s="465">
        <f t="shared" si="1"/>
        <v>0</v>
      </c>
      <c r="I35" s="465">
        <f t="shared" si="2"/>
        <v>0</v>
      </c>
      <c r="J35" s="465">
        <f>VLOOKUP(A35,Rims!A:AB,16,0)</f>
        <v>0</v>
      </c>
      <c r="K35" s="465">
        <f t="shared" si="3"/>
        <v>0</v>
      </c>
    </row>
    <row r="36" spans="1:11" hidden="1">
      <c r="A36" s="465" t="s">
        <v>126</v>
      </c>
      <c r="B36" s="465">
        <f>VLOOKUP(A36,Rims!A:AB,6,0)</f>
        <v>10</v>
      </c>
      <c r="C36" s="465">
        <f>VLOOKUP(A36,Rims!A:AB,10,0)</f>
        <v>0.147456</v>
      </c>
      <c r="D36" s="465">
        <f>VLOOKUP(A36,Rims!A:AB,24,0)</f>
        <v>0</v>
      </c>
      <c r="E36" s="465">
        <f t="shared" si="0"/>
        <v>0</v>
      </c>
      <c r="F36" s="465">
        <f>VLOOKUP(A36,Rims!A:AB,20,0)</f>
        <v>0</v>
      </c>
      <c r="G36" s="465">
        <f t="shared" si="1"/>
        <v>0</v>
      </c>
      <c r="I36" s="465">
        <f t="shared" si="2"/>
        <v>0</v>
      </c>
      <c r="J36" s="465">
        <f>VLOOKUP(A36,Rims!A:AB,16,0)</f>
        <v>0</v>
      </c>
      <c r="K36" s="465">
        <f t="shared" si="3"/>
        <v>0</v>
      </c>
    </row>
    <row r="37" spans="1:11" hidden="1">
      <c r="A37" s="465" t="s">
        <v>229</v>
      </c>
      <c r="B37" s="465">
        <f>VLOOKUP(A37,Rims!A:AB,6,0)</f>
        <v>10</v>
      </c>
      <c r="C37" s="465">
        <f>VLOOKUP(A37,Rims!A:AB,10,0)</f>
        <v>0.147456</v>
      </c>
      <c r="D37" s="465">
        <f>VLOOKUP(A37,Rims!A:AB,24,0)</f>
        <v>0</v>
      </c>
      <c r="E37" s="465">
        <f t="shared" si="0"/>
        <v>0</v>
      </c>
      <c r="F37" s="465">
        <f>VLOOKUP(A37,Rims!A:AB,20,0)</f>
        <v>0</v>
      </c>
      <c r="G37" s="465">
        <f t="shared" si="1"/>
        <v>0</v>
      </c>
      <c r="I37" s="465">
        <f t="shared" si="2"/>
        <v>0</v>
      </c>
      <c r="J37" s="465">
        <f>VLOOKUP(A37,Rims!A:AB,16,0)</f>
        <v>0</v>
      </c>
      <c r="K37" s="465">
        <f t="shared" si="3"/>
        <v>0</v>
      </c>
    </row>
    <row r="38" spans="1:11" hidden="1">
      <c r="A38" s="465" t="s">
        <v>357</v>
      </c>
      <c r="B38" s="465">
        <f>VLOOKUP(A38,Rims!A:AB,6,0)</f>
        <v>10</v>
      </c>
      <c r="C38" s="465">
        <f>VLOOKUP(A38,Rims!A:AB,10,0)</f>
        <v>0</v>
      </c>
      <c r="D38" s="465">
        <f>VLOOKUP(A38,Rims!A:AB,24,0)</f>
        <v>0</v>
      </c>
      <c r="E38" s="465">
        <f t="shared" si="0"/>
        <v>0</v>
      </c>
      <c r="F38" s="465">
        <f>VLOOKUP(A38,Rims!A:AB,20,0)</f>
        <v>0</v>
      </c>
      <c r="G38" s="465">
        <f t="shared" si="1"/>
        <v>0</v>
      </c>
      <c r="I38" s="465">
        <f t="shared" si="2"/>
        <v>0</v>
      </c>
      <c r="J38" s="465">
        <f>VLOOKUP(A38,Rims!A:AB,16,0)</f>
        <v>0</v>
      </c>
      <c r="K38" s="465">
        <f t="shared" si="3"/>
        <v>0</v>
      </c>
    </row>
    <row r="39" spans="1:11" hidden="1">
      <c r="A39" s="465" t="s">
        <v>985</v>
      </c>
    </row>
    <row r="40" spans="1:11" hidden="1">
      <c r="A40" s="465" t="s">
        <v>557</v>
      </c>
      <c r="B40" s="465">
        <f>VLOOKUP(A40,'Tires&amp;Tubes'!A:X,6,0)</f>
        <v>10</v>
      </c>
      <c r="C40" s="465">
        <f>VLOOKUP(A40,'Tires&amp;Tubes'!A:X,10,0)</f>
        <v>4.3560000000000001E-2</v>
      </c>
      <c r="E40" s="465">
        <f t="shared" si="0"/>
        <v>0</v>
      </c>
      <c r="F40" s="465">
        <f>VLOOKUP(A40,'Tires&amp;Tubes'!A:X,16,0)</f>
        <v>0</v>
      </c>
      <c r="G40" s="465">
        <f t="shared" si="1"/>
        <v>0</v>
      </c>
      <c r="H40" s="465">
        <f>VLOOKUP(A40,'Tires&amp;Tubes'!A:X,20,0)</f>
        <v>0</v>
      </c>
      <c r="I40" s="465">
        <f t="shared" si="2"/>
        <v>0</v>
      </c>
      <c r="K40" s="465">
        <f t="shared" si="3"/>
        <v>0</v>
      </c>
    </row>
    <row r="41" spans="1:11" hidden="1">
      <c r="A41" s="465" t="s">
        <v>560</v>
      </c>
      <c r="B41" s="465">
        <f>VLOOKUP(A41,'Tires&amp;Tubes'!A:X,6,0)</f>
        <v>10</v>
      </c>
      <c r="C41" s="465">
        <f>VLOOKUP(A41,'Tires&amp;Tubes'!A:X,10,0)</f>
        <v>4.3560000000000001E-2</v>
      </c>
      <c r="E41" s="465">
        <f t="shared" si="0"/>
        <v>0</v>
      </c>
      <c r="F41" s="465">
        <f>VLOOKUP(A41,'Tires&amp;Tubes'!A:X,16,0)</f>
        <v>0</v>
      </c>
      <c r="G41" s="465">
        <f t="shared" si="1"/>
        <v>0</v>
      </c>
      <c r="H41" s="465">
        <f>VLOOKUP(A41,'Tires&amp;Tubes'!A:X,20,0)</f>
        <v>0</v>
      </c>
      <c r="I41" s="465">
        <f t="shared" si="2"/>
        <v>0</v>
      </c>
      <c r="K41" s="465">
        <f t="shared" si="3"/>
        <v>0</v>
      </c>
    </row>
    <row r="42" spans="1:11" hidden="1">
      <c r="A42" s="465" t="s">
        <v>562</v>
      </c>
      <c r="B42" s="465">
        <f>VLOOKUP(A42,'Tires&amp;Tubes'!A:X,6,0)</f>
        <v>10</v>
      </c>
      <c r="C42" s="465">
        <f>VLOOKUP(A42,'Tires&amp;Tubes'!A:X,10,0)</f>
        <v>4.3560000000000001E-2</v>
      </c>
      <c r="E42" s="465">
        <f t="shared" si="0"/>
        <v>0</v>
      </c>
      <c r="F42" s="465">
        <f>VLOOKUP(A42,'Tires&amp;Tubes'!A:X,16,0)</f>
        <v>0</v>
      </c>
      <c r="G42" s="465">
        <f t="shared" si="1"/>
        <v>0</v>
      </c>
      <c r="H42" s="465">
        <f>VLOOKUP(A42,'Tires&amp;Tubes'!A:X,20,0)</f>
        <v>0</v>
      </c>
      <c r="I42" s="465">
        <f t="shared" si="2"/>
        <v>0</v>
      </c>
      <c r="K42" s="465">
        <f t="shared" si="3"/>
        <v>0</v>
      </c>
    </row>
    <row r="43" spans="1:11" hidden="1">
      <c r="A43" s="465" t="s">
        <v>564</v>
      </c>
      <c r="B43" s="465">
        <f>VLOOKUP(A43,'Tires&amp;Tubes'!A:X,6,0)</f>
        <v>10</v>
      </c>
      <c r="C43" s="465">
        <f>VLOOKUP(A43,'Tires&amp;Tubes'!A:X,10,0)</f>
        <v>4.3560000000000001E-2</v>
      </c>
      <c r="E43" s="465">
        <f t="shared" si="0"/>
        <v>0</v>
      </c>
      <c r="F43" s="465">
        <f>VLOOKUP(A43,'Tires&amp;Tubes'!A:X,16,0)</f>
        <v>0</v>
      </c>
      <c r="G43" s="465">
        <f t="shared" si="1"/>
        <v>0</v>
      </c>
      <c r="H43" s="465">
        <f>VLOOKUP(A43,'Tires&amp;Tubes'!A:X,20,0)</f>
        <v>0</v>
      </c>
      <c r="I43" s="465">
        <f t="shared" si="2"/>
        <v>0</v>
      </c>
      <c r="K43" s="465">
        <f t="shared" si="3"/>
        <v>0</v>
      </c>
    </row>
    <row r="44" spans="1:11" hidden="1">
      <c r="A44" s="465" t="s">
        <v>566</v>
      </c>
      <c r="B44" s="465">
        <f>VLOOKUP(A44,'Tires&amp;Tubes'!A:X,6,0)</f>
        <v>10</v>
      </c>
      <c r="C44" s="465">
        <f>VLOOKUP(A44,'Tires&amp;Tubes'!A:X,10,0)</f>
        <v>4.3560000000000001E-2</v>
      </c>
      <c r="E44" s="465">
        <f t="shared" si="0"/>
        <v>0</v>
      </c>
      <c r="F44" s="465">
        <f>VLOOKUP(A44,'Tires&amp;Tubes'!A:X,16,0)</f>
        <v>0</v>
      </c>
      <c r="G44" s="465">
        <f t="shared" si="1"/>
        <v>0</v>
      </c>
      <c r="H44" s="465">
        <f>VLOOKUP(A44,'Tires&amp;Tubes'!A:X,20,0)</f>
        <v>0</v>
      </c>
      <c r="I44" s="465">
        <f t="shared" si="2"/>
        <v>0</v>
      </c>
      <c r="K44" s="465">
        <f t="shared" si="3"/>
        <v>0</v>
      </c>
    </row>
    <row r="45" spans="1:11" hidden="1">
      <c r="A45" s="465" t="s">
        <v>569</v>
      </c>
      <c r="B45" s="465">
        <f>VLOOKUP(A45,'Tires&amp;Tubes'!A:X,6,0)</f>
        <v>25</v>
      </c>
      <c r="C45" s="465">
        <f>VLOOKUP(A45,'Tires&amp;Tubes'!A:X,10,0)</f>
        <v>0.1225</v>
      </c>
      <c r="E45" s="465">
        <f t="shared" si="0"/>
        <v>0</v>
      </c>
      <c r="F45" s="465">
        <f>VLOOKUP(A45,'Tires&amp;Tubes'!A:X,16,0)</f>
        <v>0</v>
      </c>
      <c r="G45" s="465">
        <f t="shared" si="1"/>
        <v>0</v>
      </c>
      <c r="H45" s="465">
        <f>VLOOKUP(A45,'Tires&amp;Tubes'!A:X,20,0)</f>
        <v>0</v>
      </c>
      <c r="I45" s="465">
        <f t="shared" si="2"/>
        <v>0</v>
      </c>
      <c r="K45" s="465">
        <f t="shared" si="3"/>
        <v>0</v>
      </c>
    </row>
    <row r="46" spans="1:11" hidden="1">
      <c r="A46" s="465" t="s">
        <v>571</v>
      </c>
      <c r="B46" s="465">
        <f>VLOOKUP(A46,'Tires&amp;Tubes'!A:X,6,0)</f>
        <v>10</v>
      </c>
      <c r="C46" s="465">
        <f>VLOOKUP(A46,'Tires&amp;Tubes'!A:X,10,0)</f>
        <v>4.3560000000000001E-2</v>
      </c>
      <c r="E46" s="465">
        <f t="shared" si="0"/>
        <v>0</v>
      </c>
      <c r="F46" s="465">
        <f>VLOOKUP(A46,'Tires&amp;Tubes'!A:X,16,0)</f>
        <v>0</v>
      </c>
      <c r="G46" s="465">
        <f t="shared" si="1"/>
        <v>0</v>
      </c>
      <c r="H46" s="465">
        <f>VLOOKUP(A46,'Tires&amp;Tubes'!A:X,20,0)</f>
        <v>0</v>
      </c>
      <c r="I46" s="465">
        <f t="shared" si="2"/>
        <v>0</v>
      </c>
      <c r="K46" s="465">
        <f t="shared" si="3"/>
        <v>0</v>
      </c>
    </row>
    <row r="47" spans="1:11" hidden="1">
      <c r="A47" s="465" t="s">
        <v>573</v>
      </c>
      <c r="B47" s="465">
        <f>VLOOKUP(A47,'Tires&amp;Tubes'!A:X,6,0)</f>
        <v>10</v>
      </c>
      <c r="C47" s="465">
        <f>VLOOKUP(A47,'Tires&amp;Tubes'!A:X,10,0)</f>
        <v>4.3560000000000001E-2</v>
      </c>
      <c r="E47" s="465">
        <f t="shared" si="0"/>
        <v>0</v>
      </c>
      <c r="F47" s="465">
        <f>VLOOKUP(A47,'Tires&amp;Tubes'!A:X,16,0)</f>
        <v>0</v>
      </c>
      <c r="G47" s="465">
        <f t="shared" si="1"/>
        <v>0</v>
      </c>
      <c r="H47" s="465">
        <f>VLOOKUP(A47,'Tires&amp;Tubes'!A:X,20,0)</f>
        <v>0</v>
      </c>
      <c r="I47" s="465">
        <f t="shared" si="2"/>
        <v>0</v>
      </c>
      <c r="K47" s="465">
        <f t="shared" si="3"/>
        <v>0</v>
      </c>
    </row>
    <row r="48" spans="1:11" hidden="1">
      <c r="A48" s="465" t="s">
        <v>575</v>
      </c>
      <c r="B48" s="465">
        <f>VLOOKUP(A48,'Tires&amp;Tubes'!A:X,6,0)</f>
        <v>25</v>
      </c>
      <c r="C48" s="465">
        <f>VLOOKUP(A48,'Tires&amp;Tubes'!A:X,10,0)</f>
        <v>0.1225</v>
      </c>
      <c r="E48" s="465">
        <f t="shared" si="0"/>
        <v>0</v>
      </c>
      <c r="F48" s="465">
        <f>VLOOKUP(A48,'Tires&amp;Tubes'!A:X,16,0)</f>
        <v>0</v>
      </c>
      <c r="G48" s="465">
        <f t="shared" si="1"/>
        <v>0</v>
      </c>
      <c r="H48" s="465">
        <f>VLOOKUP(A48,'Tires&amp;Tubes'!A:X,20,0)</f>
        <v>0</v>
      </c>
      <c r="I48" s="465">
        <f t="shared" si="2"/>
        <v>0</v>
      </c>
      <c r="K48" s="465">
        <f t="shared" si="3"/>
        <v>0</v>
      </c>
    </row>
    <row r="49" spans="1:11" hidden="1">
      <c r="A49" s="465" t="s">
        <v>577</v>
      </c>
      <c r="B49" s="465">
        <f>VLOOKUP(A49,'Tires&amp;Tubes'!A:X,6,0)</f>
        <v>10</v>
      </c>
      <c r="C49" s="465">
        <f>VLOOKUP(A49,'Tires&amp;Tubes'!A:X,10,0)</f>
        <v>4.3560000000000001E-2</v>
      </c>
      <c r="E49" s="465">
        <f t="shared" si="0"/>
        <v>0</v>
      </c>
      <c r="F49" s="465">
        <f>VLOOKUP(A49,'Tires&amp;Tubes'!A:X,16,0)</f>
        <v>0</v>
      </c>
      <c r="G49" s="465">
        <f t="shared" si="1"/>
        <v>0</v>
      </c>
      <c r="H49" s="465">
        <f>VLOOKUP(A49,'Tires&amp;Tubes'!A:X,20,0)</f>
        <v>0</v>
      </c>
      <c r="I49" s="465">
        <f t="shared" si="2"/>
        <v>0</v>
      </c>
      <c r="K49" s="465">
        <f t="shared" si="3"/>
        <v>0</v>
      </c>
    </row>
    <row r="50" spans="1:11" hidden="1">
      <c r="A50" s="465" t="s">
        <v>579</v>
      </c>
      <c r="B50" s="465">
        <f>VLOOKUP(A50,'Tires&amp;Tubes'!A:X,6,0)</f>
        <v>25</v>
      </c>
      <c r="C50" s="465">
        <f>VLOOKUP(A50,'Tires&amp;Tubes'!A:X,10,0)</f>
        <v>0.1225</v>
      </c>
      <c r="E50" s="465">
        <f t="shared" si="0"/>
        <v>0</v>
      </c>
      <c r="F50" s="465">
        <f>VLOOKUP(A50,'Tires&amp;Tubes'!A:X,16,0)</f>
        <v>0</v>
      </c>
      <c r="G50" s="465">
        <f t="shared" si="1"/>
        <v>0</v>
      </c>
      <c r="H50" s="465">
        <f>VLOOKUP(A50,'Tires&amp;Tubes'!A:X,20,0)</f>
        <v>0</v>
      </c>
      <c r="I50" s="465">
        <f t="shared" si="2"/>
        <v>0</v>
      </c>
      <c r="K50" s="465">
        <f t="shared" si="3"/>
        <v>0</v>
      </c>
    </row>
    <row r="51" spans="1:11" hidden="1">
      <c r="A51" s="465" t="s">
        <v>581</v>
      </c>
      <c r="B51" s="465">
        <f>VLOOKUP(A51,'Tires&amp;Tubes'!A:X,6,0)</f>
        <v>10</v>
      </c>
      <c r="C51" s="465">
        <f>VLOOKUP(A51,'Tires&amp;Tubes'!A:X,10,0)</f>
        <v>4.3560000000000001E-2</v>
      </c>
      <c r="E51" s="465">
        <f t="shared" si="0"/>
        <v>0</v>
      </c>
      <c r="F51" s="465">
        <f>VLOOKUP(A51,'Tires&amp;Tubes'!A:X,16,0)</f>
        <v>0</v>
      </c>
      <c r="G51" s="465">
        <f t="shared" si="1"/>
        <v>0</v>
      </c>
      <c r="H51" s="465">
        <f>VLOOKUP(A51,'Tires&amp;Tubes'!A:X,20,0)</f>
        <v>0</v>
      </c>
      <c r="I51" s="465">
        <f t="shared" si="2"/>
        <v>0</v>
      </c>
      <c r="K51" s="465">
        <f t="shared" si="3"/>
        <v>0</v>
      </c>
    </row>
    <row r="52" spans="1:11" hidden="1">
      <c r="A52" s="465" t="s">
        <v>583</v>
      </c>
      <c r="B52" s="465">
        <f>VLOOKUP(A52,'Tires&amp;Tubes'!A:X,6,0)</f>
        <v>25</v>
      </c>
      <c r="C52" s="465">
        <f>VLOOKUP(A52,'Tires&amp;Tubes'!A:X,10,0)</f>
        <v>0.1225</v>
      </c>
      <c r="E52" s="465">
        <f t="shared" si="0"/>
        <v>0</v>
      </c>
      <c r="F52" s="465">
        <f>VLOOKUP(A52,'Tires&amp;Tubes'!A:X,16,0)</f>
        <v>0</v>
      </c>
      <c r="G52" s="465">
        <f t="shared" si="1"/>
        <v>0</v>
      </c>
      <c r="H52" s="465">
        <f>VLOOKUP(A52,'Tires&amp;Tubes'!A:X,20,0)</f>
        <v>0</v>
      </c>
      <c r="I52" s="465">
        <f t="shared" si="2"/>
        <v>0</v>
      </c>
      <c r="K52" s="465">
        <f t="shared" si="3"/>
        <v>0</v>
      </c>
    </row>
    <row r="53" spans="1:11" hidden="1">
      <c r="A53" s="465" t="s">
        <v>585</v>
      </c>
      <c r="B53" s="465">
        <f>VLOOKUP(A53,'Tires&amp;Tubes'!A:X,6,0)</f>
        <v>25</v>
      </c>
      <c r="C53" s="465">
        <f>VLOOKUP(A53,'Tires&amp;Tubes'!A:X,10,0)</f>
        <v>0.1225</v>
      </c>
      <c r="E53" s="465">
        <f t="shared" si="0"/>
        <v>0</v>
      </c>
      <c r="F53" s="465">
        <f>VLOOKUP(A53,'Tires&amp;Tubes'!A:X,16,0)</f>
        <v>0</v>
      </c>
      <c r="G53" s="465">
        <f t="shared" si="1"/>
        <v>0</v>
      </c>
      <c r="H53" s="465">
        <f>VLOOKUP(A53,'Tires&amp;Tubes'!A:X,20,0)</f>
        <v>0</v>
      </c>
      <c r="I53" s="465">
        <f t="shared" si="2"/>
        <v>0</v>
      </c>
      <c r="K53" s="465">
        <f t="shared" si="3"/>
        <v>0</v>
      </c>
    </row>
    <row r="54" spans="1:11" hidden="1">
      <c r="A54" s="465" t="s">
        <v>587</v>
      </c>
      <c r="B54" s="465">
        <f>VLOOKUP(A54,'Tires&amp;Tubes'!A:X,6,0)</f>
        <v>10</v>
      </c>
      <c r="C54" s="465">
        <f>VLOOKUP(A54,'Tires&amp;Tubes'!A:X,10,0)</f>
        <v>4.3560000000000001E-2</v>
      </c>
      <c r="E54" s="465">
        <f t="shared" si="0"/>
        <v>0</v>
      </c>
      <c r="F54" s="465">
        <f>VLOOKUP(A54,'Tires&amp;Tubes'!A:X,16,0)</f>
        <v>0</v>
      </c>
      <c r="G54" s="465">
        <f t="shared" si="1"/>
        <v>0</v>
      </c>
      <c r="H54" s="465">
        <f>VLOOKUP(A54,'Tires&amp;Tubes'!A:X,20,0)</f>
        <v>0</v>
      </c>
      <c r="I54" s="465">
        <f t="shared" si="2"/>
        <v>0</v>
      </c>
      <c r="K54" s="465">
        <f t="shared" si="3"/>
        <v>0</v>
      </c>
    </row>
    <row r="55" spans="1:11" hidden="1">
      <c r="A55" s="465" t="s">
        <v>589</v>
      </c>
      <c r="B55" s="465">
        <f>VLOOKUP(A55,'Tires&amp;Tubes'!A:X,6,0)</f>
        <v>25</v>
      </c>
      <c r="C55" s="465">
        <f>VLOOKUP(A55,'Tires&amp;Tubes'!A:X,10,0)</f>
        <v>0.1225</v>
      </c>
      <c r="E55" s="465">
        <f t="shared" si="0"/>
        <v>0</v>
      </c>
      <c r="F55" s="465">
        <f>VLOOKUP(A55,'Tires&amp;Tubes'!A:X,16,0)</f>
        <v>0</v>
      </c>
      <c r="G55" s="465">
        <f t="shared" si="1"/>
        <v>0</v>
      </c>
      <c r="H55" s="465">
        <f>VLOOKUP(A55,'Tires&amp;Tubes'!A:X,20,0)</f>
        <v>0</v>
      </c>
      <c r="I55" s="465">
        <f t="shared" si="2"/>
        <v>0</v>
      </c>
      <c r="K55" s="465">
        <f t="shared" si="3"/>
        <v>0</v>
      </c>
    </row>
    <row r="56" spans="1:11" hidden="1">
      <c r="A56" s="465" t="s">
        <v>227</v>
      </c>
      <c r="B56" s="465">
        <f>VLOOKUP(A56,'Tires&amp;Tubes'!A:X,6,0)</f>
        <v>25</v>
      </c>
      <c r="C56" s="465">
        <f>VLOOKUP(A56,'Tires&amp;Tubes'!A:X,10,0)</f>
        <v>0.1225</v>
      </c>
      <c r="E56" s="465">
        <f t="shared" si="0"/>
        <v>0</v>
      </c>
      <c r="F56" s="465">
        <f>VLOOKUP(A56,'Tires&amp;Tubes'!A:X,16,0)</f>
        <v>0</v>
      </c>
      <c r="G56" s="465">
        <f t="shared" si="1"/>
        <v>0</v>
      </c>
      <c r="H56" s="465">
        <f>VLOOKUP(A56,'Tires&amp;Tubes'!A:X,20,0)</f>
        <v>0</v>
      </c>
      <c r="I56" s="465">
        <f t="shared" si="2"/>
        <v>0</v>
      </c>
      <c r="K56" s="465">
        <f t="shared" si="3"/>
        <v>0</v>
      </c>
    </row>
    <row r="57" spans="1:11" hidden="1">
      <c r="A57" s="465" t="s">
        <v>266</v>
      </c>
      <c r="B57" s="465">
        <f>VLOOKUP(A57,'Tires&amp;Tubes'!A:X,6,0)</f>
        <v>25</v>
      </c>
      <c r="C57" s="465">
        <f>VLOOKUP(A57,'Tires&amp;Tubes'!A:X,10,0)</f>
        <v>0.1225</v>
      </c>
      <c r="E57" s="465">
        <f t="shared" si="0"/>
        <v>0</v>
      </c>
      <c r="F57" s="465">
        <f>VLOOKUP(A57,'Tires&amp;Tubes'!A:X,16,0)</f>
        <v>0</v>
      </c>
      <c r="G57" s="465">
        <f t="shared" si="1"/>
        <v>0</v>
      </c>
      <c r="H57" s="465">
        <f>VLOOKUP(A57,'Tires&amp;Tubes'!A:X,20,0)</f>
        <v>0</v>
      </c>
      <c r="I57" s="465">
        <f t="shared" si="2"/>
        <v>0</v>
      </c>
      <c r="K57" s="465">
        <f t="shared" si="3"/>
        <v>0</v>
      </c>
    </row>
    <row r="58" spans="1:11" hidden="1">
      <c r="A58" s="465" t="s">
        <v>86</v>
      </c>
      <c r="B58" s="465">
        <f>VLOOKUP(A58,'Tires&amp;Tubes'!A:X,6,0)</f>
        <v>25</v>
      </c>
      <c r="C58" s="465">
        <f>VLOOKUP(A58,'Tires&amp;Tubes'!A:X,10,0)</f>
        <v>0.1225</v>
      </c>
      <c r="E58" s="465">
        <f t="shared" si="0"/>
        <v>0</v>
      </c>
      <c r="F58" s="465">
        <f>VLOOKUP(A58,'Tires&amp;Tubes'!A:X,16,0)</f>
        <v>0</v>
      </c>
      <c r="G58" s="465">
        <f t="shared" si="1"/>
        <v>0</v>
      </c>
      <c r="H58" s="465">
        <f>VLOOKUP(A58,'Tires&amp;Tubes'!A:X,20,0)</f>
        <v>0</v>
      </c>
      <c r="I58" s="465">
        <f t="shared" si="2"/>
        <v>0</v>
      </c>
      <c r="K58" s="465">
        <f t="shared" si="3"/>
        <v>0</v>
      </c>
    </row>
    <row r="59" spans="1:11" hidden="1">
      <c r="A59" s="465" t="s">
        <v>591</v>
      </c>
      <c r="B59" s="465">
        <f>VLOOKUP(A59,'Tires&amp;Tubes'!A:X,6,0)</f>
        <v>10</v>
      </c>
      <c r="C59" s="465">
        <f>VLOOKUP(A59,'Tires&amp;Tubes'!A:X,10,0)</f>
        <v>4.3560000000000001E-2</v>
      </c>
      <c r="E59" s="465">
        <f t="shared" si="0"/>
        <v>0</v>
      </c>
      <c r="F59" s="465">
        <f>VLOOKUP(A59,'Tires&amp;Tubes'!A:X,16,0)</f>
        <v>0</v>
      </c>
      <c r="G59" s="465">
        <f t="shared" si="1"/>
        <v>0</v>
      </c>
      <c r="H59" s="465">
        <f>VLOOKUP(A59,'Tires&amp;Tubes'!A:X,20,0)</f>
        <v>0</v>
      </c>
      <c r="I59" s="465">
        <f t="shared" si="2"/>
        <v>0</v>
      </c>
      <c r="K59" s="465">
        <f t="shared" si="3"/>
        <v>0</v>
      </c>
    </row>
    <row r="60" spans="1:11" hidden="1">
      <c r="A60" s="465" t="s">
        <v>593</v>
      </c>
      <c r="B60" s="465">
        <f>VLOOKUP(A60,'Tires&amp;Tubes'!A:X,6,0)</f>
        <v>25</v>
      </c>
      <c r="C60" s="465">
        <f>VLOOKUP(A60,'Tires&amp;Tubes'!A:X,10,0)</f>
        <v>0.1225</v>
      </c>
      <c r="E60" s="465">
        <f t="shared" si="0"/>
        <v>0</v>
      </c>
      <c r="F60" s="465">
        <f>VLOOKUP(A60,'Tires&amp;Tubes'!A:X,16,0)</f>
        <v>0</v>
      </c>
      <c r="G60" s="465">
        <f t="shared" si="1"/>
        <v>0</v>
      </c>
      <c r="H60" s="465">
        <f>VLOOKUP(A60,'Tires&amp;Tubes'!A:X,20,0)</f>
        <v>0</v>
      </c>
      <c r="I60" s="465">
        <f t="shared" si="2"/>
        <v>0</v>
      </c>
      <c r="K60" s="465">
        <f t="shared" si="3"/>
        <v>0</v>
      </c>
    </row>
    <row r="61" spans="1:11" hidden="1">
      <c r="A61" s="465" t="s">
        <v>595</v>
      </c>
      <c r="B61" s="465">
        <f>VLOOKUP(A61,'Tires&amp;Tubes'!A:X,6,0)</f>
        <v>10</v>
      </c>
      <c r="C61" s="465">
        <f>VLOOKUP(A61,'Tires&amp;Tubes'!A:X,10,0)</f>
        <v>4.3560000000000001E-2</v>
      </c>
      <c r="E61" s="465">
        <f t="shared" si="0"/>
        <v>0</v>
      </c>
      <c r="F61" s="465">
        <f>VLOOKUP(A61,'Tires&amp;Tubes'!A:X,16,0)</f>
        <v>0</v>
      </c>
      <c r="G61" s="465">
        <f t="shared" si="1"/>
        <v>0</v>
      </c>
      <c r="H61" s="465">
        <f>VLOOKUP(A61,'Tires&amp;Tubes'!A:X,20,0)</f>
        <v>0</v>
      </c>
      <c r="I61" s="465">
        <f t="shared" si="2"/>
        <v>0</v>
      </c>
      <c r="K61" s="465">
        <f t="shared" si="3"/>
        <v>0</v>
      </c>
    </row>
    <row r="62" spans="1:11" hidden="1">
      <c r="A62" s="465" t="s">
        <v>597</v>
      </c>
      <c r="B62" s="465">
        <f>VLOOKUP(A62,'Tires&amp;Tubes'!A:X,6,0)</f>
        <v>10</v>
      </c>
      <c r="C62" s="465">
        <f>VLOOKUP(A62,'Tires&amp;Tubes'!A:X,10,0)</f>
        <v>4.3560000000000001E-2</v>
      </c>
      <c r="E62" s="465">
        <f t="shared" si="0"/>
        <v>0</v>
      </c>
      <c r="F62" s="465">
        <f>VLOOKUP(A62,'Tires&amp;Tubes'!A:X,16,0)</f>
        <v>0</v>
      </c>
      <c r="G62" s="465">
        <f t="shared" si="1"/>
        <v>0</v>
      </c>
      <c r="H62" s="465">
        <f>VLOOKUP(A62,'Tires&amp;Tubes'!A:X,20,0)</f>
        <v>0</v>
      </c>
      <c r="I62" s="465">
        <f t="shared" si="2"/>
        <v>0</v>
      </c>
      <c r="K62" s="465">
        <f t="shared" si="3"/>
        <v>0</v>
      </c>
    </row>
    <row r="63" spans="1:11" hidden="1">
      <c r="A63" s="465" t="s">
        <v>599</v>
      </c>
      <c r="B63" s="465">
        <f>VLOOKUP(A63,'Tires&amp;Tubes'!A:X,6,0)</f>
        <v>25</v>
      </c>
      <c r="C63" s="465">
        <f>VLOOKUP(A63,'Tires&amp;Tubes'!A:X,10,0)</f>
        <v>0.1225</v>
      </c>
      <c r="E63" s="465">
        <f t="shared" si="0"/>
        <v>0</v>
      </c>
      <c r="F63" s="465">
        <f>VLOOKUP(A63,'Tires&amp;Tubes'!A:X,16,0)</f>
        <v>0</v>
      </c>
      <c r="G63" s="465">
        <f t="shared" si="1"/>
        <v>0</v>
      </c>
      <c r="H63" s="465">
        <f>VLOOKUP(A63,'Tires&amp;Tubes'!A:X,20,0)</f>
        <v>0</v>
      </c>
      <c r="I63" s="465">
        <f t="shared" si="2"/>
        <v>0</v>
      </c>
      <c r="K63" s="465">
        <f t="shared" si="3"/>
        <v>0</v>
      </c>
    </row>
    <row r="64" spans="1:11" hidden="1">
      <c r="A64" s="465" t="s">
        <v>267</v>
      </c>
      <c r="B64" s="465">
        <f>VLOOKUP(A64,'Tires&amp;Tubes'!A:X,6,0)</f>
        <v>25</v>
      </c>
      <c r="C64" s="465">
        <f>VLOOKUP(A64,'Tires&amp;Tubes'!A:X,10,0)</f>
        <v>0.1225</v>
      </c>
      <c r="E64" s="465">
        <f t="shared" si="0"/>
        <v>0</v>
      </c>
      <c r="F64" s="465">
        <f>VLOOKUP(A64,'Tires&amp;Tubes'!A:X,16,0)</f>
        <v>0</v>
      </c>
      <c r="G64" s="465">
        <f t="shared" si="1"/>
        <v>0</v>
      </c>
      <c r="H64" s="465">
        <f>VLOOKUP(A64,'Tires&amp;Tubes'!A:X,20,0)</f>
        <v>0</v>
      </c>
      <c r="I64" s="465">
        <f t="shared" si="2"/>
        <v>0</v>
      </c>
      <c r="K64" s="465">
        <f t="shared" si="3"/>
        <v>0</v>
      </c>
    </row>
    <row r="65" spans="1:11" hidden="1">
      <c r="A65" s="465" t="s">
        <v>321</v>
      </c>
      <c r="B65" s="465">
        <f>VLOOKUP(A65,'Tires&amp;Tubes'!A:X,6,0)</f>
        <v>25</v>
      </c>
      <c r="C65" s="465">
        <f>VLOOKUP(A65,'Tires&amp;Tubes'!A:X,10,0)</f>
        <v>0.1225</v>
      </c>
      <c r="E65" s="465">
        <f t="shared" si="0"/>
        <v>0</v>
      </c>
      <c r="F65" s="465">
        <f>VLOOKUP(A65,'Tires&amp;Tubes'!A:X,16,0)</f>
        <v>0</v>
      </c>
      <c r="G65" s="465">
        <f t="shared" si="1"/>
        <v>0</v>
      </c>
      <c r="H65" s="465">
        <f>VLOOKUP(A65,'Tires&amp;Tubes'!A:X,20,0)</f>
        <v>0</v>
      </c>
      <c r="I65" s="465">
        <f t="shared" si="2"/>
        <v>0</v>
      </c>
      <c r="K65" s="465">
        <f t="shared" si="3"/>
        <v>0</v>
      </c>
    </row>
    <row r="66" spans="1:11" hidden="1">
      <c r="A66" s="465" t="s">
        <v>323</v>
      </c>
      <c r="B66" s="465">
        <f>VLOOKUP(A66,'Tires&amp;Tubes'!A:X,6,0)</f>
        <v>25</v>
      </c>
      <c r="C66" s="465">
        <f>VLOOKUP(A66,'Tires&amp;Tubes'!A:X,10,0)</f>
        <v>0.1225</v>
      </c>
      <c r="E66" s="465">
        <f t="shared" si="0"/>
        <v>0</v>
      </c>
      <c r="F66" s="465">
        <f>VLOOKUP(A66,'Tires&amp;Tubes'!A:X,16,0)</f>
        <v>0</v>
      </c>
      <c r="G66" s="465">
        <f t="shared" si="1"/>
        <v>0</v>
      </c>
      <c r="H66" s="465">
        <f>VLOOKUP(A66,'Tires&amp;Tubes'!A:X,20,0)</f>
        <v>0</v>
      </c>
      <c r="I66" s="465">
        <f t="shared" si="2"/>
        <v>0</v>
      </c>
      <c r="K66" s="465">
        <f t="shared" si="3"/>
        <v>0</v>
      </c>
    </row>
    <row r="67" spans="1:11" hidden="1">
      <c r="A67" s="465" t="s">
        <v>348</v>
      </c>
      <c r="B67" s="465">
        <f>VLOOKUP(A67,'Tires&amp;Tubes'!A:X,6,0)</f>
        <v>10</v>
      </c>
      <c r="C67" s="465">
        <f>VLOOKUP(A67,'Tires&amp;Tubes'!A:X,10,0)</f>
        <v>4.3560000000000001E-2</v>
      </c>
      <c r="E67" s="465">
        <f t="shared" ref="E67:E130" si="4">CEILING(D67/B67,1)*C67</f>
        <v>0</v>
      </c>
      <c r="F67" s="465">
        <f>VLOOKUP(A67,'Tires&amp;Tubes'!A:X,16,0)</f>
        <v>0</v>
      </c>
      <c r="G67" s="465">
        <f t="shared" ref="G67:G130" si="5">CEILING(F67/B67,1)*C67</f>
        <v>0</v>
      </c>
      <c r="H67" s="465">
        <f>VLOOKUP(A67,'Tires&amp;Tubes'!A:X,20,0)</f>
        <v>0</v>
      </c>
      <c r="I67" s="465">
        <f t="shared" ref="I67:I130" si="6">CEILING(H67/B67,1)*C67</f>
        <v>0</v>
      </c>
      <c r="K67" s="465">
        <f t="shared" ref="K67:K130" si="7">CEILING(J67/B67,1)*C67</f>
        <v>0</v>
      </c>
    </row>
    <row r="68" spans="1:11" hidden="1">
      <c r="A68" s="465" t="s">
        <v>659</v>
      </c>
      <c r="B68" s="465">
        <f>VLOOKUP(A68,'Tires&amp;Tubes'!A:X,6,0)</f>
        <v>10</v>
      </c>
      <c r="C68" s="465">
        <f>VLOOKUP(A68,'Tires&amp;Tubes'!A:X,10,0)</f>
        <v>4.3560000000000001E-2</v>
      </c>
      <c r="E68" s="465">
        <f t="shared" si="4"/>
        <v>0</v>
      </c>
      <c r="F68" s="465">
        <f>VLOOKUP(A68,'Tires&amp;Tubes'!A:X,16,0)</f>
        <v>0</v>
      </c>
      <c r="G68" s="465">
        <f t="shared" si="5"/>
        <v>0</v>
      </c>
      <c r="H68" s="465">
        <f>VLOOKUP(A68,'Tires&amp;Tubes'!A:X,20,0)</f>
        <v>0</v>
      </c>
      <c r="I68" s="465">
        <f t="shared" si="6"/>
        <v>0</v>
      </c>
      <c r="K68" s="465">
        <f t="shared" si="7"/>
        <v>0</v>
      </c>
    </row>
    <row r="69" spans="1:11" hidden="1">
      <c r="A69" s="465" t="s">
        <v>296</v>
      </c>
      <c r="B69" s="465">
        <f>VLOOKUP(A69,'Tires&amp;Tubes'!A:X,6,0)</f>
        <v>10</v>
      </c>
      <c r="C69" s="465">
        <f>VLOOKUP(A69,'Tires&amp;Tubes'!A:X,10,0)</f>
        <v>4.3560000000000001E-2</v>
      </c>
      <c r="E69" s="465">
        <f t="shared" si="4"/>
        <v>0</v>
      </c>
      <c r="F69" s="465">
        <f>VLOOKUP(A69,'Tires&amp;Tubes'!A:X,16,0)</f>
        <v>0</v>
      </c>
      <c r="G69" s="465">
        <f t="shared" si="5"/>
        <v>0</v>
      </c>
      <c r="H69" s="465">
        <f>VLOOKUP(A69,'Tires&amp;Tubes'!A:X,20,0)</f>
        <v>0</v>
      </c>
      <c r="I69" s="465">
        <f t="shared" si="6"/>
        <v>0</v>
      </c>
      <c r="K69" s="465">
        <f t="shared" si="7"/>
        <v>0</v>
      </c>
    </row>
    <row r="70" spans="1:11" hidden="1">
      <c r="A70" s="465" t="s">
        <v>320</v>
      </c>
      <c r="B70" s="465">
        <f>VLOOKUP(A70,'Tires&amp;Tubes'!A:X,6,0)</f>
        <v>10</v>
      </c>
      <c r="C70" s="465">
        <f>VLOOKUP(A70,'Tires&amp;Tubes'!A:X,10,0)</f>
        <v>4.3560000000000001E-2</v>
      </c>
      <c r="E70" s="465">
        <f t="shared" si="4"/>
        <v>0</v>
      </c>
      <c r="F70" s="465">
        <f>VLOOKUP(A70,'Tires&amp;Tubes'!A:X,16,0)</f>
        <v>0</v>
      </c>
      <c r="G70" s="465">
        <f t="shared" si="5"/>
        <v>0</v>
      </c>
      <c r="H70" s="465">
        <f>VLOOKUP(A70,'Tires&amp;Tubes'!A:X,20,0)</f>
        <v>0</v>
      </c>
      <c r="I70" s="465">
        <f t="shared" si="6"/>
        <v>0</v>
      </c>
      <c r="K70" s="465">
        <f t="shared" si="7"/>
        <v>0</v>
      </c>
    </row>
    <row r="71" spans="1:11" hidden="1">
      <c r="A71" s="465" t="s">
        <v>234</v>
      </c>
      <c r="B71" s="465">
        <f>VLOOKUP(A71,'Tires&amp;Tubes'!A:X,6,0)</f>
        <v>25</v>
      </c>
      <c r="C71" s="465">
        <f>VLOOKUP(A71,'Tires&amp;Tubes'!A:X,10,0)</f>
        <v>0.1225</v>
      </c>
      <c r="E71" s="465">
        <f t="shared" si="4"/>
        <v>0</v>
      </c>
      <c r="F71" s="465">
        <f>VLOOKUP(A71,'Tires&amp;Tubes'!A:X,16,0)</f>
        <v>0</v>
      </c>
      <c r="G71" s="465">
        <f t="shared" si="5"/>
        <v>0</v>
      </c>
      <c r="H71" s="465">
        <f>VLOOKUP(A71,'Tires&amp;Tubes'!A:X,20,0)</f>
        <v>0</v>
      </c>
      <c r="I71" s="465">
        <f t="shared" si="6"/>
        <v>0</v>
      </c>
      <c r="K71" s="465">
        <f t="shared" si="7"/>
        <v>0</v>
      </c>
    </row>
    <row r="72" spans="1:11" hidden="1">
      <c r="A72" s="465" t="s">
        <v>662</v>
      </c>
      <c r="B72" s="465">
        <f>VLOOKUP(A72,'Tires&amp;Tubes'!A:X,6,0)</f>
        <v>10</v>
      </c>
      <c r="C72" s="465">
        <f>VLOOKUP(A72,'Tires&amp;Tubes'!A:X,10,0)</f>
        <v>4.3560000000000001E-2</v>
      </c>
      <c r="E72" s="465">
        <f t="shared" si="4"/>
        <v>0</v>
      </c>
      <c r="F72" s="465">
        <f>VLOOKUP(A72,'Tires&amp;Tubes'!A:X,16,0)</f>
        <v>0</v>
      </c>
      <c r="G72" s="465">
        <f t="shared" si="5"/>
        <v>0</v>
      </c>
      <c r="H72" s="465">
        <f>VLOOKUP(A72,'Tires&amp;Tubes'!A:X,20,0)</f>
        <v>0</v>
      </c>
      <c r="I72" s="465">
        <f t="shared" si="6"/>
        <v>0</v>
      </c>
      <c r="K72" s="465">
        <f t="shared" si="7"/>
        <v>0</v>
      </c>
    </row>
    <row r="73" spans="1:11" hidden="1">
      <c r="A73" s="465" t="s">
        <v>225</v>
      </c>
      <c r="B73" s="465">
        <f>VLOOKUP(A73,'Tires&amp;Tubes'!A:X,6,0)</f>
        <v>10</v>
      </c>
      <c r="C73" s="465">
        <f>VLOOKUP(A73,'Tires&amp;Tubes'!A:X,10,0)</f>
        <v>4.3560000000000001E-2</v>
      </c>
      <c r="E73" s="465">
        <f t="shared" si="4"/>
        <v>0</v>
      </c>
      <c r="F73" s="465">
        <f>VLOOKUP(A73,'Tires&amp;Tubes'!A:X,16,0)</f>
        <v>0</v>
      </c>
      <c r="G73" s="465">
        <f t="shared" si="5"/>
        <v>0</v>
      </c>
      <c r="H73" s="465">
        <f>VLOOKUP(A73,'Tires&amp;Tubes'!A:X,20,0)</f>
        <v>0</v>
      </c>
      <c r="I73" s="465">
        <f t="shared" si="6"/>
        <v>0</v>
      </c>
      <c r="K73" s="465">
        <f t="shared" si="7"/>
        <v>0</v>
      </c>
    </row>
    <row r="74" spans="1:11" hidden="1">
      <c r="A74" s="465" t="s">
        <v>226</v>
      </c>
      <c r="B74" s="465">
        <f>VLOOKUP(A74,'Tires&amp;Tubes'!A:X,6,0)</f>
        <v>25</v>
      </c>
      <c r="C74" s="465">
        <f>VLOOKUP(A74,'Tires&amp;Tubes'!A:X,10,0)</f>
        <v>0.1225</v>
      </c>
      <c r="E74" s="465">
        <f t="shared" si="4"/>
        <v>0</v>
      </c>
      <c r="F74" s="465">
        <f>VLOOKUP(A74,'Tires&amp;Tubes'!A:X,16,0)</f>
        <v>0</v>
      </c>
      <c r="G74" s="465">
        <f t="shared" si="5"/>
        <v>0</v>
      </c>
      <c r="H74" s="465">
        <f>VLOOKUP(A74,'Tires&amp;Tubes'!A:X,20,0)</f>
        <v>0</v>
      </c>
      <c r="I74" s="465">
        <f t="shared" si="6"/>
        <v>0</v>
      </c>
      <c r="K74" s="465">
        <f t="shared" si="7"/>
        <v>0</v>
      </c>
    </row>
    <row r="75" spans="1:11" hidden="1">
      <c r="A75" s="465" t="s">
        <v>162</v>
      </c>
      <c r="B75" s="465">
        <f>VLOOKUP(A75,'Tires&amp;Tubes'!A:X,6,0)</f>
        <v>10</v>
      </c>
      <c r="C75" s="465">
        <f>VLOOKUP(A75,'Tires&amp;Tubes'!A:X,10,0)</f>
        <v>4.3560000000000001E-2</v>
      </c>
      <c r="E75" s="465">
        <f t="shared" si="4"/>
        <v>0</v>
      </c>
      <c r="F75" s="465">
        <f>VLOOKUP(A75,'Tires&amp;Tubes'!A:X,16,0)</f>
        <v>0</v>
      </c>
      <c r="G75" s="465">
        <f t="shared" si="5"/>
        <v>0</v>
      </c>
      <c r="H75" s="465">
        <f>VLOOKUP(A75,'Tires&amp;Tubes'!A:X,20,0)</f>
        <v>0</v>
      </c>
      <c r="I75" s="465">
        <f t="shared" si="6"/>
        <v>0</v>
      </c>
      <c r="K75" s="465">
        <f t="shared" si="7"/>
        <v>0</v>
      </c>
    </row>
    <row r="76" spans="1:11" hidden="1">
      <c r="A76" s="465" t="s">
        <v>284</v>
      </c>
      <c r="B76" s="465">
        <f>VLOOKUP(A76,'Tires&amp;Tubes'!A:X,6,0)</f>
        <v>10</v>
      </c>
      <c r="C76" s="465">
        <f>VLOOKUP(A76,'Tires&amp;Tubes'!A:X,10,0)</f>
        <v>4.3560000000000001E-2</v>
      </c>
      <c r="E76" s="465">
        <f t="shared" si="4"/>
        <v>0</v>
      </c>
      <c r="F76" s="465">
        <f>VLOOKUP(A76,'Tires&amp;Tubes'!A:X,16,0)</f>
        <v>0</v>
      </c>
      <c r="G76" s="465">
        <f t="shared" si="5"/>
        <v>0</v>
      </c>
      <c r="H76" s="465">
        <f>VLOOKUP(A76,'Tires&amp;Tubes'!A:X,20,0)</f>
        <v>0</v>
      </c>
      <c r="I76" s="465">
        <f t="shared" si="6"/>
        <v>0</v>
      </c>
      <c r="K76" s="465">
        <f t="shared" si="7"/>
        <v>0</v>
      </c>
    </row>
    <row r="77" spans="1:11" hidden="1">
      <c r="A77" s="465" t="s">
        <v>373</v>
      </c>
      <c r="B77" s="465">
        <f>VLOOKUP(A77,'Tires&amp;Tubes'!A:X,6,0)</f>
        <v>10</v>
      </c>
      <c r="C77" s="465">
        <f>VLOOKUP(A77,'Tires&amp;Tubes'!A:X,10,0)</f>
        <v>4.3560000000000001E-2</v>
      </c>
      <c r="E77" s="465">
        <f t="shared" si="4"/>
        <v>0</v>
      </c>
      <c r="F77" s="465">
        <f>VLOOKUP(A77,'Tires&amp;Tubes'!A:X,16,0)</f>
        <v>0</v>
      </c>
      <c r="G77" s="465">
        <f t="shared" si="5"/>
        <v>0</v>
      </c>
      <c r="H77" s="465">
        <f>VLOOKUP(A77,'Tires&amp;Tubes'!A:X,20,0)</f>
        <v>0</v>
      </c>
      <c r="I77" s="465">
        <f t="shared" si="6"/>
        <v>0</v>
      </c>
      <c r="K77" s="465">
        <f t="shared" si="7"/>
        <v>0</v>
      </c>
    </row>
    <row r="78" spans="1:11" hidden="1">
      <c r="A78" s="465" t="s">
        <v>374</v>
      </c>
      <c r="B78" s="465">
        <f>VLOOKUP(A78,'Tires&amp;Tubes'!A:X,6,0)</f>
        <v>25</v>
      </c>
      <c r="C78" s="465">
        <f>VLOOKUP(A78,'Tires&amp;Tubes'!A:X,10,0)</f>
        <v>0.1225</v>
      </c>
      <c r="E78" s="465">
        <f t="shared" si="4"/>
        <v>0</v>
      </c>
      <c r="F78" s="465">
        <f>VLOOKUP(A78,'Tires&amp;Tubes'!A:X,16,0)</f>
        <v>0</v>
      </c>
      <c r="G78" s="465">
        <f t="shared" si="5"/>
        <v>0</v>
      </c>
      <c r="H78" s="465">
        <f>VLOOKUP(A78,'Tires&amp;Tubes'!A:X,20,0)</f>
        <v>0</v>
      </c>
      <c r="I78" s="465">
        <f t="shared" si="6"/>
        <v>0</v>
      </c>
      <c r="K78" s="465">
        <f t="shared" si="7"/>
        <v>0</v>
      </c>
    </row>
    <row r="79" spans="1:11" hidden="1">
      <c r="A79" s="465" t="s">
        <v>467</v>
      </c>
      <c r="B79" s="465">
        <f>VLOOKUP(A79,'Tires&amp;Tubes'!A:X,6,0)</f>
        <v>10</v>
      </c>
      <c r="C79" s="465">
        <f>VLOOKUP(A79,'Tires&amp;Tubes'!A:X,10,0)</f>
        <v>4.3560000000000001E-2</v>
      </c>
      <c r="E79" s="465">
        <f t="shared" si="4"/>
        <v>0</v>
      </c>
      <c r="F79" s="465">
        <f>VLOOKUP(A79,'Tires&amp;Tubes'!A:X,16,0)</f>
        <v>0</v>
      </c>
      <c r="G79" s="465">
        <f t="shared" si="5"/>
        <v>0</v>
      </c>
      <c r="H79" s="465">
        <f>VLOOKUP(A79,'Tires&amp;Tubes'!A:X,20,0)</f>
        <v>0</v>
      </c>
      <c r="I79" s="465">
        <f t="shared" si="6"/>
        <v>0</v>
      </c>
      <c r="K79" s="465">
        <f t="shared" si="7"/>
        <v>0</v>
      </c>
    </row>
    <row r="80" spans="1:11" hidden="1">
      <c r="A80" s="465" t="s">
        <v>408</v>
      </c>
      <c r="B80" s="465">
        <f>VLOOKUP(A80,'Tires&amp;Tubes'!A:X,6,0)</f>
        <v>10</v>
      </c>
      <c r="C80" s="465">
        <f>VLOOKUP(A80,'Tires&amp;Tubes'!A:X,10,0)</f>
        <v>4.3560000000000001E-2</v>
      </c>
      <c r="E80" s="465">
        <f t="shared" si="4"/>
        <v>0</v>
      </c>
      <c r="F80" s="465">
        <f>VLOOKUP(A80,'Tires&amp;Tubes'!A:X,16,0)</f>
        <v>0</v>
      </c>
      <c r="G80" s="465">
        <f t="shared" si="5"/>
        <v>0</v>
      </c>
      <c r="H80" s="465">
        <f>VLOOKUP(A80,'Tires&amp;Tubes'!A:X,20,0)</f>
        <v>0</v>
      </c>
      <c r="I80" s="465">
        <f t="shared" si="6"/>
        <v>0</v>
      </c>
      <c r="K80" s="465">
        <f t="shared" si="7"/>
        <v>0</v>
      </c>
    </row>
    <row r="81" spans="1:11" hidden="1">
      <c r="A81" s="465" t="s">
        <v>407</v>
      </c>
      <c r="B81" s="465">
        <f>VLOOKUP(A81,'Tires&amp;Tubes'!A:X,6,0)</f>
        <v>10</v>
      </c>
      <c r="C81" s="465">
        <f>VLOOKUP(A81,'Tires&amp;Tubes'!A:X,10,0)</f>
        <v>4.3560000000000001E-2</v>
      </c>
      <c r="E81" s="465">
        <f t="shared" si="4"/>
        <v>0</v>
      </c>
      <c r="F81" s="465">
        <f>VLOOKUP(A81,'Tires&amp;Tubes'!A:X,16,0)</f>
        <v>0</v>
      </c>
      <c r="G81" s="465">
        <f t="shared" si="5"/>
        <v>0</v>
      </c>
      <c r="H81" s="465">
        <f>VLOOKUP(A81,'Tires&amp;Tubes'!A:X,20,0)</f>
        <v>0</v>
      </c>
      <c r="I81" s="465">
        <f t="shared" si="6"/>
        <v>0</v>
      </c>
      <c r="K81" s="465">
        <f t="shared" si="7"/>
        <v>0</v>
      </c>
    </row>
    <row r="82" spans="1:11" hidden="1">
      <c r="A82" s="465" t="s">
        <v>601</v>
      </c>
      <c r="B82" s="465">
        <f>VLOOKUP(A82,'Tires&amp;Tubes'!A:X,6,0)</f>
        <v>10</v>
      </c>
      <c r="C82" s="465">
        <f>VLOOKUP(A82,'Tires&amp;Tubes'!A:X,10,0)</f>
        <v>4.3560000000000001E-2</v>
      </c>
      <c r="E82" s="465">
        <f t="shared" si="4"/>
        <v>0</v>
      </c>
      <c r="F82" s="465">
        <f>VLOOKUP(A82,'Tires&amp;Tubes'!A:X,16,0)</f>
        <v>0</v>
      </c>
      <c r="G82" s="465">
        <f t="shared" si="5"/>
        <v>0</v>
      </c>
      <c r="H82" s="465">
        <f>VLOOKUP(A82,'Tires&amp;Tubes'!A:X,20,0)</f>
        <v>0</v>
      </c>
      <c r="I82" s="465">
        <f t="shared" si="6"/>
        <v>0</v>
      </c>
      <c r="K82" s="465">
        <f t="shared" si="7"/>
        <v>0</v>
      </c>
    </row>
    <row r="83" spans="1:11" hidden="1">
      <c r="A83" s="465" t="s">
        <v>603</v>
      </c>
      <c r="B83" s="465">
        <f>VLOOKUP(A83,'Tires&amp;Tubes'!A:X,6,0)</f>
        <v>10</v>
      </c>
      <c r="C83" s="465">
        <f>VLOOKUP(A83,'Tires&amp;Tubes'!A:X,10,0)</f>
        <v>4.3560000000000001E-2</v>
      </c>
      <c r="E83" s="465">
        <f t="shared" si="4"/>
        <v>0</v>
      </c>
      <c r="F83" s="465">
        <f>VLOOKUP(A83,'Tires&amp;Tubes'!A:X,16,0)</f>
        <v>0</v>
      </c>
      <c r="G83" s="465">
        <f t="shared" si="5"/>
        <v>0</v>
      </c>
      <c r="H83" s="465">
        <f>VLOOKUP(A83,'Tires&amp;Tubes'!A:X,20,0)</f>
        <v>0</v>
      </c>
      <c r="I83" s="465">
        <f t="shared" si="6"/>
        <v>0</v>
      </c>
      <c r="K83" s="465">
        <f t="shared" si="7"/>
        <v>0</v>
      </c>
    </row>
    <row r="84" spans="1:11" hidden="1">
      <c r="A84" s="465" t="s">
        <v>605</v>
      </c>
      <c r="B84" s="465">
        <f>VLOOKUP(A84,'Tires&amp;Tubes'!A:X,6,0)</f>
        <v>10</v>
      </c>
      <c r="C84" s="465">
        <f>VLOOKUP(A84,'Tires&amp;Tubes'!A:X,10,0)</f>
        <v>4.3560000000000001E-2</v>
      </c>
      <c r="E84" s="465">
        <f t="shared" si="4"/>
        <v>0</v>
      </c>
      <c r="F84" s="465">
        <f>VLOOKUP(A84,'Tires&amp;Tubes'!A:X,16,0)</f>
        <v>0</v>
      </c>
      <c r="G84" s="465">
        <f t="shared" si="5"/>
        <v>0</v>
      </c>
      <c r="H84" s="465">
        <f>VLOOKUP(A84,'Tires&amp;Tubes'!A:X,20,0)</f>
        <v>0</v>
      </c>
      <c r="I84" s="465">
        <f t="shared" si="6"/>
        <v>0</v>
      </c>
      <c r="K84" s="465">
        <f t="shared" si="7"/>
        <v>0</v>
      </c>
    </row>
    <row r="85" spans="1:11" hidden="1">
      <c r="A85" s="465" t="s">
        <v>338</v>
      </c>
      <c r="B85" s="465">
        <f>VLOOKUP(A85,'Tires&amp;Tubes'!A:X,6,0)</f>
        <v>25</v>
      </c>
      <c r="C85" s="465">
        <f>VLOOKUP(A85,'Tires&amp;Tubes'!A:X,10,0)</f>
        <v>0.1225</v>
      </c>
      <c r="E85" s="465">
        <f t="shared" si="4"/>
        <v>0</v>
      </c>
      <c r="F85" s="465">
        <f>VLOOKUP(A85,'Tires&amp;Tubes'!A:X,16,0)</f>
        <v>0</v>
      </c>
      <c r="G85" s="465">
        <f t="shared" si="5"/>
        <v>0</v>
      </c>
      <c r="H85" s="465">
        <f>VLOOKUP(A85,'Tires&amp;Tubes'!A:X,20,0)</f>
        <v>0</v>
      </c>
      <c r="I85" s="465">
        <f t="shared" si="6"/>
        <v>0</v>
      </c>
      <c r="K85" s="465">
        <f t="shared" si="7"/>
        <v>0</v>
      </c>
    </row>
    <row r="86" spans="1:11" hidden="1">
      <c r="A86" s="465" t="s">
        <v>668</v>
      </c>
      <c r="B86" s="465">
        <f>VLOOKUP(A86,'Tires&amp;Tubes'!A:X,6,0)</f>
        <v>10</v>
      </c>
      <c r="C86" s="465">
        <f>VLOOKUP(A86,'Tires&amp;Tubes'!A:X,10,0)</f>
        <v>4.3560000000000001E-2</v>
      </c>
      <c r="E86" s="465">
        <f t="shared" si="4"/>
        <v>0</v>
      </c>
      <c r="F86" s="465">
        <f>VLOOKUP(A86,'Tires&amp;Tubes'!A:X,16,0)</f>
        <v>0</v>
      </c>
      <c r="G86" s="465">
        <f t="shared" si="5"/>
        <v>0</v>
      </c>
      <c r="H86" s="465">
        <f>VLOOKUP(A86,'Tires&amp;Tubes'!A:X,20,0)</f>
        <v>0</v>
      </c>
      <c r="I86" s="465">
        <f t="shared" si="6"/>
        <v>0</v>
      </c>
      <c r="K86" s="465">
        <f t="shared" si="7"/>
        <v>0</v>
      </c>
    </row>
    <row r="87" spans="1:11" hidden="1">
      <c r="A87" s="465" t="s">
        <v>670</v>
      </c>
      <c r="B87" s="465">
        <f>VLOOKUP(A87,'Tires&amp;Tubes'!A:X,6,0)</f>
        <v>25</v>
      </c>
      <c r="C87" s="465">
        <f>VLOOKUP(A87,'Tires&amp;Tubes'!A:X,10,0)</f>
        <v>0.1225</v>
      </c>
      <c r="E87" s="465">
        <f t="shared" si="4"/>
        <v>0</v>
      </c>
      <c r="F87" s="465">
        <f>VLOOKUP(A87,'Tires&amp;Tubes'!A:X,16,0)</f>
        <v>0</v>
      </c>
      <c r="G87" s="465">
        <f t="shared" si="5"/>
        <v>0</v>
      </c>
      <c r="H87" s="465">
        <f>VLOOKUP(A87,'Tires&amp;Tubes'!A:X,20,0)</f>
        <v>0</v>
      </c>
      <c r="I87" s="465">
        <f t="shared" si="6"/>
        <v>0</v>
      </c>
      <c r="K87" s="465">
        <f t="shared" si="7"/>
        <v>0</v>
      </c>
    </row>
    <row r="88" spans="1:11" hidden="1">
      <c r="A88" s="465" t="s">
        <v>672</v>
      </c>
      <c r="B88" s="465">
        <f>VLOOKUP(A88,'Tires&amp;Tubes'!A:X,6,0)</f>
        <v>10</v>
      </c>
      <c r="C88" s="465">
        <f>VLOOKUP(A88,'Tires&amp;Tubes'!A:X,10,0)</f>
        <v>4.3560000000000001E-2</v>
      </c>
      <c r="E88" s="465">
        <f t="shared" si="4"/>
        <v>0</v>
      </c>
      <c r="F88" s="465">
        <f>VLOOKUP(A88,'Tires&amp;Tubes'!A:X,16,0)</f>
        <v>0</v>
      </c>
      <c r="G88" s="465">
        <f t="shared" si="5"/>
        <v>0</v>
      </c>
      <c r="H88" s="465">
        <f>VLOOKUP(A88,'Tires&amp;Tubes'!A:X,20,0)</f>
        <v>0</v>
      </c>
      <c r="I88" s="465">
        <f t="shared" si="6"/>
        <v>0</v>
      </c>
      <c r="K88" s="465">
        <f t="shared" si="7"/>
        <v>0</v>
      </c>
    </row>
    <row r="89" spans="1:11" hidden="1">
      <c r="A89" s="465" t="s">
        <v>674</v>
      </c>
      <c r="B89" s="465">
        <f>VLOOKUP(A89,'Tires&amp;Tubes'!A:X,6,0)</f>
        <v>25</v>
      </c>
      <c r="C89" s="465">
        <f>VLOOKUP(A89,'Tires&amp;Tubes'!A:X,10,0)</f>
        <v>0.1225</v>
      </c>
      <c r="E89" s="465">
        <f t="shared" si="4"/>
        <v>0</v>
      </c>
      <c r="F89" s="465">
        <f>VLOOKUP(A89,'Tires&amp;Tubes'!A:X,16,0)</f>
        <v>0</v>
      </c>
      <c r="G89" s="465">
        <f t="shared" si="5"/>
        <v>0</v>
      </c>
      <c r="H89" s="465">
        <f>VLOOKUP(A89,'Tires&amp;Tubes'!A:X,20,0)</f>
        <v>0</v>
      </c>
      <c r="I89" s="465">
        <f t="shared" si="6"/>
        <v>0</v>
      </c>
      <c r="K89" s="465">
        <f t="shared" si="7"/>
        <v>0</v>
      </c>
    </row>
    <row r="90" spans="1:11" hidden="1">
      <c r="A90" s="465" t="s">
        <v>182</v>
      </c>
      <c r="B90" s="465">
        <f>VLOOKUP(A90,'Tires&amp;Tubes'!A:X,6,0)</f>
        <v>10</v>
      </c>
      <c r="C90" s="465">
        <f>VLOOKUP(A90,'Tires&amp;Tubes'!A:X,10,0)</f>
        <v>4.3560000000000001E-2</v>
      </c>
      <c r="E90" s="465">
        <f t="shared" si="4"/>
        <v>0</v>
      </c>
      <c r="F90" s="465">
        <f>VLOOKUP(A90,'Tires&amp;Tubes'!A:X,16,0)</f>
        <v>0</v>
      </c>
      <c r="G90" s="465">
        <f t="shared" si="5"/>
        <v>0</v>
      </c>
      <c r="H90" s="465">
        <f>VLOOKUP(A90,'Tires&amp;Tubes'!A:X,20,0)</f>
        <v>0</v>
      </c>
      <c r="I90" s="465">
        <f t="shared" si="6"/>
        <v>0</v>
      </c>
      <c r="K90" s="465">
        <f t="shared" si="7"/>
        <v>0</v>
      </c>
    </row>
    <row r="91" spans="1:11" hidden="1">
      <c r="A91" s="465" t="s">
        <v>265</v>
      </c>
      <c r="B91" s="465">
        <f>VLOOKUP(A91,'Tires&amp;Tubes'!A:X,6,0)</f>
        <v>25</v>
      </c>
      <c r="C91" s="465">
        <f>VLOOKUP(A91,'Tires&amp;Tubes'!A:X,10,0)</f>
        <v>0.1225</v>
      </c>
      <c r="E91" s="465">
        <f t="shared" si="4"/>
        <v>0</v>
      </c>
      <c r="F91" s="465">
        <f>VLOOKUP(A91,'Tires&amp;Tubes'!A:X,16,0)</f>
        <v>0</v>
      </c>
      <c r="G91" s="465">
        <f t="shared" si="5"/>
        <v>0</v>
      </c>
      <c r="H91" s="465">
        <f>VLOOKUP(A91,'Tires&amp;Tubes'!A:X,20,0)</f>
        <v>0</v>
      </c>
      <c r="I91" s="465">
        <f t="shared" si="6"/>
        <v>0</v>
      </c>
      <c r="K91" s="465">
        <f t="shared" si="7"/>
        <v>0</v>
      </c>
    </row>
    <row r="92" spans="1:11" hidden="1">
      <c r="A92" s="465" t="s">
        <v>130</v>
      </c>
      <c r="B92" s="465">
        <f>VLOOKUP(A92,'Tires&amp;Tubes'!A:X,6,0)</f>
        <v>25</v>
      </c>
      <c r="C92" s="465">
        <f>VLOOKUP(A92,'Tires&amp;Tubes'!A:X,10,0)</f>
        <v>0.1225</v>
      </c>
      <c r="E92" s="465">
        <f t="shared" si="4"/>
        <v>0</v>
      </c>
      <c r="F92" s="465">
        <f>VLOOKUP(A92,'Tires&amp;Tubes'!A:X,16,0)</f>
        <v>0</v>
      </c>
      <c r="G92" s="465">
        <f t="shared" si="5"/>
        <v>0</v>
      </c>
      <c r="H92" s="465">
        <f>VLOOKUP(A92,'Tires&amp;Tubes'!A:X,20,0)</f>
        <v>0</v>
      </c>
      <c r="I92" s="465">
        <f t="shared" si="6"/>
        <v>0</v>
      </c>
      <c r="K92" s="465">
        <f t="shared" si="7"/>
        <v>0</v>
      </c>
    </row>
    <row r="93" spans="1:11" hidden="1">
      <c r="A93" s="465" t="s">
        <v>189</v>
      </c>
      <c r="B93" s="465">
        <f>VLOOKUP(A93,'Tires&amp;Tubes'!A:X,6,0)</f>
        <v>10</v>
      </c>
      <c r="C93" s="465">
        <f>VLOOKUP(A93,'Tires&amp;Tubes'!A:X,10,0)</f>
        <v>4.3560000000000001E-2</v>
      </c>
      <c r="E93" s="465">
        <f t="shared" si="4"/>
        <v>0</v>
      </c>
      <c r="F93" s="465">
        <f>VLOOKUP(A93,'Tires&amp;Tubes'!A:X,16,0)</f>
        <v>0</v>
      </c>
      <c r="G93" s="465">
        <f t="shared" si="5"/>
        <v>0</v>
      </c>
      <c r="H93" s="465">
        <f>VLOOKUP(A93,'Tires&amp;Tubes'!A:X,20,0)</f>
        <v>0</v>
      </c>
      <c r="I93" s="465">
        <f t="shared" si="6"/>
        <v>0</v>
      </c>
      <c r="K93" s="465">
        <f t="shared" si="7"/>
        <v>0</v>
      </c>
    </row>
    <row r="94" spans="1:11" hidden="1">
      <c r="A94" s="465" t="s">
        <v>264</v>
      </c>
      <c r="B94" s="465">
        <f>VLOOKUP(A94,'Tires&amp;Tubes'!A:X,6,0)</f>
        <v>25</v>
      </c>
      <c r="C94" s="465">
        <f>VLOOKUP(A94,'Tires&amp;Tubes'!A:X,10,0)</f>
        <v>0.1225</v>
      </c>
      <c r="E94" s="465">
        <f t="shared" si="4"/>
        <v>0</v>
      </c>
      <c r="F94" s="465">
        <f>VLOOKUP(A94,'Tires&amp;Tubes'!A:X,16,0)</f>
        <v>0</v>
      </c>
      <c r="G94" s="465">
        <f t="shared" si="5"/>
        <v>0</v>
      </c>
      <c r="H94" s="465">
        <f>VLOOKUP(A94,'Tires&amp;Tubes'!A:X,20,0)</f>
        <v>0</v>
      </c>
      <c r="I94" s="465">
        <f t="shared" si="6"/>
        <v>0</v>
      </c>
      <c r="K94" s="465">
        <f t="shared" si="7"/>
        <v>0</v>
      </c>
    </row>
    <row r="95" spans="1:11" hidden="1">
      <c r="A95" s="465" t="s">
        <v>201</v>
      </c>
      <c r="B95" s="465">
        <f>VLOOKUP(A95,'Tires&amp;Tubes'!A:X,6,0)</f>
        <v>10</v>
      </c>
      <c r="C95" s="465">
        <f>VLOOKUP(A95,'Tires&amp;Tubes'!A:X,10,0)</f>
        <v>4.3560000000000001E-2</v>
      </c>
      <c r="E95" s="465">
        <f t="shared" si="4"/>
        <v>0</v>
      </c>
      <c r="F95" s="465">
        <f>VLOOKUP(A95,'Tires&amp;Tubes'!A:X,16,0)</f>
        <v>0</v>
      </c>
      <c r="G95" s="465">
        <f t="shared" si="5"/>
        <v>0</v>
      </c>
      <c r="H95" s="465">
        <f>VLOOKUP(A95,'Tires&amp;Tubes'!A:X,20,0)</f>
        <v>0</v>
      </c>
      <c r="I95" s="465">
        <f t="shared" si="6"/>
        <v>0</v>
      </c>
      <c r="K95" s="465">
        <f t="shared" si="7"/>
        <v>0</v>
      </c>
    </row>
    <row r="96" spans="1:11" hidden="1">
      <c r="A96" s="465" t="s">
        <v>283</v>
      </c>
      <c r="B96" s="465">
        <f>VLOOKUP(A96,'Tires&amp;Tubes'!A:X,6,0)</f>
        <v>25</v>
      </c>
      <c r="C96" s="465">
        <f>VLOOKUP(A96,'Tires&amp;Tubes'!A:X,10,0)</f>
        <v>0.1225</v>
      </c>
      <c r="E96" s="465">
        <f t="shared" si="4"/>
        <v>0</v>
      </c>
      <c r="F96" s="465">
        <f>VLOOKUP(A96,'Tires&amp;Tubes'!A:X,16,0)</f>
        <v>0</v>
      </c>
      <c r="G96" s="465">
        <f t="shared" si="5"/>
        <v>0</v>
      </c>
      <c r="H96" s="465">
        <f>VLOOKUP(A96,'Tires&amp;Tubes'!A:X,20,0)</f>
        <v>0</v>
      </c>
      <c r="I96" s="465">
        <f t="shared" si="6"/>
        <v>0</v>
      </c>
      <c r="K96" s="465">
        <f t="shared" si="7"/>
        <v>0</v>
      </c>
    </row>
    <row r="97" spans="1:11" hidden="1">
      <c r="A97" s="465" t="s">
        <v>257</v>
      </c>
      <c r="B97" s="465">
        <f>VLOOKUP(A97,'Tires&amp;Tubes'!A:X,6,0)</f>
        <v>10</v>
      </c>
      <c r="C97" s="465">
        <f>VLOOKUP(A97,'Tires&amp;Tubes'!A:X,10,0)</f>
        <v>4.3560000000000001E-2</v>
      </c>
      <c r="E97" s="465">
        <f t="shared" si="4"/>
        <v>0</v>
      </c>
      <c r="F97" s="465">
        <f>VLOOKUP(A97,'Tires&amp;Tubes'!A:X,16,0)</f>
        <v>0</v>
      </c>
      <c r="G97" s="465">
        <f t="shared" si="5"/>
        <v>0</v>
      </c>
      <c r="H97" s="465">
        <f>VLOOKUP(A97,'Tires&amp;Tubes'!A:X,20,0)</f>
        <v>0</v>
      </c>
      <c r="I97" s="465">
        <f t="shared" si="6"/>
        <v>0</v>
      </c>
      <c r="K97" s="465">
        <f t="shared" si="7"/>
        <v>0</v>
      </c>
    </row>
    <row r="98" spans="1:11" hidden="1">
      <c r="A98" s="465" t="s">
        <v>607</v>
      </c>
      <c r="B98" s="465">
        <f>VLOOKUP(A98,'Tires&amp;Tubes'!A:X,6,0)</f>
        <v>10</v>
      </c>
      <c r="C98" s="465">
        <f>VLOOKUP(A98,'Tires&amp;Tubes'!A:X,10,0)</f>
        <v>4.3560000000000001E-2</v>
      </c>
      <c r="E98" s="465">
        <f t="shared" si="4"/>
        <v>0</v>
      </c>
      <c r="F98" s="465">
        <f>VLOOKUP(A98,'Tires&amp;Tubes'!A:X,16,0)</f>
        <v>0</v>
      </c>
      <c r="G98" s="465">
        <f t="shared" si="5"/>
        <v>0</v>
      </c>
      <c r="H98" s="465">
        <f>VLOOKUP(A98,'Tires&amp;Tubes'!A:X,20,0)</f>
        <v>0</v>
      </c>
      <c r="I98" s="465">
        <f t="shared" si="6"/>
        <v>0</v>
      </c>
      <c r="K98" s="465">
        <f t="shared" si="7"/>
        <v>0</v>
      </c>
    </row>
    <row r="99" spans="1:11" hidden="1">
      <c r="A99" s="465" t="s">
        <v>609</v>
      </c>
      <c r="B99" s="465">
        <f>VLOOKUP(A99,'Tires&amp;Tubes'!A:X,6,0)</f>
        <v>10</v>
      </c>
      <c r="C99" s="465">
        <f>VLOOKUP(A99,'Tires&amp;Tubes'!A:X,10,0)</f>
        <v>4.3560000000000001E-2</v>
      </c>
      <c r="E99" s="465">
        <f t="shared" si="4"/>
        <v>0</v>
      </c>
      <c r="F99" s="465">
        <f>VLOOKUP(A99,'Tires&amp;Tubes'!A:X,16,0)</f>
        <v>0</v>
      </c>
      <c r="G99" s="465">
        <f t="shared" si="5"/>
        <v>0</v>
      </c>
      <c r="H99" s="465">
        <f>VLOOKUP(A99,'Tires&amp;Tubes'!A:X,20,0)</f>
        <v>0</v>
      </c>
      <c r="I99" s="465">
        <f t="shared" si="6"/>
        <v>0</v>
      </c>
      <c r="K99" s="465">
        <f t="shared" si="7"/>
        <v>0</v>
      </c>
    </row>
    <row r="100" spans="1:11" hidden="1">
      <c r="A100" s="465" t="s">
        <v>611</v>
      </c>
      <c r="B100" s="465">
        <f>VLOOKUP(A100,'Tires&amp;Tubes'!A:X,6,0)</f>
        <v>10</v>
      </c>
      <c r="C100" s="465">
        <f>VLOOKUP(A100,'Tires&amp;Tubes'!A:X,10,0)</f>
        <v>4.3560000000000001E-2</v>
      </c>
      <c r="E100" s="465">
        <f t="shared" si="4"/>
        <v>0</v>
      </c>
      <c r="F100" s="465">
        <f>VLOOKUP(A100,'Tires&amp;Tubes'!A:X,16,0)</f>
        <v>0</v>
      </c>
      <c r="G100" s="465">
        <f t="shared" si="5"/>
        <v>0</v>
      </c>
      <c r="H100" s="465">
        <f>VLOOKUP(A100,'Tires&amp;Tubes'!A:X,20,0)</f>
        <v>0</v>
      </c>
      <c r="I100" s="465">
        <f t="shared" si="6"/>
        <v>0</v>
      </c>
      <c r="K100" s="465">
        <f t="shared" si="7"/>
        <v>0</v>
      </c>
    </row>
    <row r="101" spans="1:11" hidden="1">
      <c r="A101" s="465" t="s">
        <v>396</v>
      </c>
      <c r="B101" s="465">
        <f>VLOOKUP(A101,'Tires&amp;Tubes'!A:X,6,0)</f>
        <v>10</v>
      </c>
      <c r="C101" s="465">
        <f>VLOOKUP(A101,'Tires&amp;Tubes'!A:X,10,0)</f>
        <v>4.3560000000000001E-2</v>
      </c>
      <c r="E101" s="465">
        <f t="shared" si="4"/>
        <v>0</v>
      </c>
      <c r="F101" s="465">
        <f>VLOOKUP(A101,'Tires&amp;Tubes'!A:X,16,0)</f>
        <v>0</v>
      </c>
      <c r="G101" s="465">
        <f t="shared" si="5"/>
        <v>0</v>
      </c>
      <c r="H101" s="465">
        <f>VLOOKUP(A101,'Tires&amp;Tubes'!A:X,20,0)</f>
        <v>0</v>
      </c>
      <c r="I101" s="465">
        <f t="shared" si="6"/>
        <v>0</v>
      </c>
      <c r="K101" s="465">
        <f t="shared" si="7"/>
        <v>0</v>
      </c>
    </row>
    <row r="102" spans="1:11" hidden="1">
      <c r="A102" s="465" t="s">
        <v>398</v>
      </c>
      <c r="B102" s="465">
        <f>VLOOKUP(A102,'Tires&amp;Tubes'!A:X,6,0)</f>
        <v>10</v>
      </c>
      <c r="C102" s="465">
        <f>VLOOKUP(A102,'Tires&amp;Tubes'!A:X,10,0)</f>
        <v>4.3560000000000001E-2</v>
      </c>
      <c r="E102" s="465">
        <f t="shared" si="4"/>
        <v>0</v>
      </c>
      <c r="F102" s="465">
        <f>VLOOKUP(A102,'Tires&amp;Tubes'!A:X,16,0)</f>
        <v>0</v>
      </c>
      <c r="G102" s="465">
        <f t="shared" si="5"/>
        <v>0</v>
      </c>
      <c r="H102" s="465">
        <f>VLOOKUP(A102,'Tires&amp;Tubes'!A:X,20,0)</f>
        <v>0</v>
      </c>
      <c r="I102" s="465">
        <f t="shared" si="6"/>
        <v>0</v>
      </c>
      <c r="K102" s="465">
        <f t="shared" si="7"/>
        <v>0</v>
      </c>
    </row>
    <row r="103" spans="1:11" hidden="1">
      <c r="A103" s="465" t="s">
        <v>400</v>
      </c>
      <c r="B103" s="465">
        <f>VLOOKUP(A103,'Tires&amp;Tubes'!A:X,6,0)</f>
        <v>25</v>
      </c>
      <c r="C103" s="465">
        <f>VLOOKUP(A103,'Tires&amp;Tubes'!A:X,10,0)</f>
        <v>0.1225</v>
      </c>
      <c r="E103" s="465">
        <f t="shared" si="4"/>
        <v>0</v>
      </c>
      <c r="F103" s="465">
        <f>VLOOKUP(A103,'Tires&amp;Tubes'!A:X,16,0)</f>
        <v>0</v>
      </c>
      <c r="G103" s="465">
        <f t="shared" si="5"/>
        <v>0</v>
      </c>
      <c r="H103" s="465">
        <f>VLOOKUP(A103,'Tires&amp;Tubes'!A:X,20,0)</f>
        <v>0</v>
      </c>
      <c r="I103" s="465">
        <f t="shared" si="6"/>
        <v>0</v>
      </c>
      <c r="K103" s="465">
        <f t="shared" si="7"/>
        <v>0</v>
      </c>
    </row>
    <row r="104" spans="1:11" hidden="1">
      <c r="A104" s="465" t="s">
        <v>259</v>
      </c>
      <c r="B104" s="465">
        <f>VLOOKUP(A104,'Tires&amp;Tubes'!A:X,6,0)</f>
        <v>10</v>
      </c>
      <c r="C104" s="465">
        <f>VLOOKUP(A104,'Tires&amp;Tubes'!A:X,10,0)</f>
        <v>4.3560000000000001E-2</v>
      </c>
      <c r="E104" s="465">
        <f t="shared" si="4"/>
        <v>0</v>
      </c>
      <c r="F104" s="465">
        <f>VLOOKUP(A104,'Tires&amp;Tubes'!A:X,16,0)</f>
        <v>0</v>
      </c>
      <c r="G104" s="465">
        <f t="shared" si="5"/>
        <v>0</v>
      </c>
      <c r="H104" s="465">
        <f>VLOOKUP(A104,'Tires&amp;Tubes'!A:X,20,0)</f>
        <v>0</v>
      </c>
      <c r="I104" s="465">
        <f t="shared" si="6"/>
        <v>0</v>
      </c>
      <c r="K104" s="465">
        <f t="shared" si="7"/>
        <v>0</v>
      </c>
    </row>
    <row r="105" spans="1:11" hidden="1">
      <c r="A105" s="465" t="s">
        <v>91</v>
      </c>
      <c r="B105" s="465">
        <f>VLOOKUP(A105,'Tires&amp;Tubes'!A:X,6,0)</f>
        <v>10</v>
      </c>
      <c r="C105" s="465">
        <f>VLOOKUP(A105,'Tires&amp;Tubes'!A:X,10,0)</f>
        <v>4.3560000000000001E-2</v>
      </c>
      <c r="E105" s="465">
        <f t="shared" si="4"/>
        <v>0</v>
      </c>
      <c r="F105" s="465">
        <f>VLOOKUP(A105,'Tires&amp;Tubes'!A:X,16,0)</f>
        <v>0</v>
      </c>
      <c r="G105" s="465">
        <f t="shared" si="5"/>
        <v>0</v>
      </c>
      <c r="H105" s="465">
        <f>VLOOKUP(A105,'Tires&amp;Tubes'!A:X,20,0)</f>
        <v>0</v>
      </c>
      <c r="I105" s="465">
        <f t="shared" si="6"/>
        <v>0</v>
      </c>
      <c r="K105" s="465">
        <f t="shared" si="7"/>
        <v>0</v>
      </c>
    </row>
    <row r="106" spans="1:11" hidden="1">
      <c r="A106" s="465" t="s">
        <v>435</v>
      </c>
      <c r="B106" s="465">
        <f>VLOOKUP(A106,'Tires&amp;Tubes'!A:X,6,0)</f>
        <v>10</v>
      </c>
      <c r="C106" s="465">
        <f>VLOOKUP(A106,'Tires&amp;Tubes'!A:X,10,0)</f>
        <v>4.3560000000000001E-2</v>
      </c>
      <c r="E106" s="465">
        <f t="shared" si="4"/>
        <v>0</v>
      </c>
      <c r="F106" s="465">
        <f>VLOOKUP(A106,'Tires&amp;Tubes'!A:X,16,0)</f>
        <v>0</v>
      </c>
      <c r="G106" s="465">
        <f t="shared" si="5"/>
        <v>0</v>
      </c>
      <c r="H106" s="465">
        <f>VLOOKUP(A106,'Tires&amp;Tubes'!A:X,20,0)</f>
        <v>0</v>
      </c>
      <c r="I106" s="465">
        <f t="shared" si="6"/>
        <v>0</v>
      </c>
      <c r="K106" s="465">
        <f t="shared" si="7"/>
        <v>0</v>
      </c>
    </row>
    <row r="107" spans="1:11" hidden="1">
      <c r="A107" s="465" t="s">
        <v>194</v>
      </c>
      <c r="B107" s="465">
        <f>VLOOKUP(A107,'Tires&amp;Tubes'!A:X,6,0)</f>
        <v>10</v>
      </c>
      <c r="C107" s="465">
        <f>VLOOKUP(A107,'Tires&amp;Tubes'!A:X,10,0)</f>
        <v>4.3560000000000001E-2</v>
      </c>
      <c r="E107" s="465">
        <f t="shared" si="4"/>
        <v>0</v>
      </c>
      <c r="F107" s="465">
        <f>VLOOKUP(A107,'Tires&amp;Tubes'!A:X,16,0)</f>
        <v>0</v>
      </c>
      <c r="G107" s="465">
        <f t="shared" si="5"/>
        <v>0</v>
      </c>
      <c r="H107" s="465">
        <f>VLOOKUP(A107,'Tires&amp;Tubes'!A:X,20,0)</f>
        <v>0</v>
      </c>
      <c r="I107" s="465">
        <f t="shared" si="6"/>
        <v>0</v>
      </c>
      <c r="K107" s="465">
        <f t="shared" si="7"/>
        <v>0</v>
      </c>
    </row>
    <row r="108" spans="1:11" hidden="1">
      <c r="A108" s="465" t="s">
        <v>145</v>
      </c>
      <c r="B108" s="465">
        <f>VLOOKUP(A108,'Tires&amp;Tubes'!A:X,6,0)</f>
        <v>25</v>
      </c>
      <c r="C108" s="465">
        <f>VLOOKUP(A108,'Tires&amp;Tubes'!A:X,10,0)</f>
        <v>0.1225</v>
      </c>
      <c r="E108" s="465">
        <f t="shared" si="4"/>
        <v>0</v>
      </c>
      <c r="F108" s="465">
        <f>VLOOKUP(A108,'Tires&amp;Tubes'!A:X,16,0)</f>
        <v>0</v>
      </c>
      <c r="G108" s="465">
        <f t="shared" si="5"/>
        <v>0</v>
      </c>
      <c r="H108" s="465">
        <f>VLOOKUP(A108,'Tires&amp;Tubes'!A:X,20,0)</f>
        <v>0</v>
      </c>
      <c r="I108" s="465">
        <f t="shared" si="6"/>
        <v>0</v>
      </c>
      <c r="K108" s="465">
        <f t="shared" si="7"/>
        <v>0</v>
      </c>
    </row>
    <row r="109" spans="1:11" hidden="1">
      <c r="A109" s="465" t="s">
        <v>681</v>
      </c>
      <c r="B109" s="465">
        <f>VLOOKUP(A109,'Tires&amp;Tubes'!A:X,6,0)</f>
        <v>10</v>
      </c>
      <c r="C109" s="465">
        <f>VLOOKUP(A109,'Tires&amp;Tubes'!A:X,10,0)</f>
        <v>4.3560000000000001E-2</v>
      </c>
      <c r="E109" s="465">
        <f t="shared" si="4"/>
        <v>0</v>
      </c>
      <c r="F109" s="465">
        <f>VLOOKUP(A109,'Tires&amp;Tubes'!A:X,16,0)</f>
        <v>0</v>
      </c>
      <c r="G109" s="465">
        <f t="shared" si="5"/>
        <v>0</v>
      </c>
      <c r="H109" s="465">
        <f>VLOOKUP(A109,'Tires&amp;Tubes'!A:X,20,0)</f>
        <v>0</v>
      </c>
      <c r="I109" s="465">
        <f t="shared" si="6"/>
        <v>0</v>
      </c>
      <c r="K109" s="465">
        <f t="shared" si="7"/>
        <v>0</v>
      </c>
    </row>
    <row r="110" spans="1:11" hidden="1">
      <c r="A110" s="465" t="s">
        <v>684</v>
      </c>
      <c r="B110" s="465">
        <f>VLOOKUP(A110,'Tires&amp;Tubes'!A:X,6,0)</f>
        <v>10</v>
      </c>
      <c r="C110" s="465">
        <f>VLOOKUP(A110,'Tires&amp;Tubes'!A:X,10,0)</f>
        <v>4.3560000000000001E-2</v>
      </c>
      <c r="E110" s="465">
        <f t="shared" si="4"/>
        <v>0</v>
      </c>
      <c r="F110" s="465">
        <f>VLOOKUP(A110,'Tires&amp;Tubes'!A:X,16,0)</f>
        <v>0</v>
      </c>
      <c r="G110" s="465">
        <f t="shared" si="5"/>
        <v>0</v>
      </c>
      <c r="H110" s="465">
        <f>VLOOKUP(A110,'Tires&amp;Tubes'!A:X,20,0)</f>
        <v>0</v>
      </c>
      <c r="I110" s="465">
        <f t="shared" si="6"/>
        <v>0</v>
      </c>
      <c r="K110" s="465">
        <f t="shared" si="7"/>
        <v>0</v>
      </c>
    </row>
    <row r="111" spans="1:11" hidden="1">
      <c r="A111" s="465" t="s">
        <v>686</v>
      </c>
      <c r="B111" s="465">
        <f>VLOOKUP(A111,'Tires&amp;Tubes'!A:X,6,0)</f>
        <v>10</v>
      </c>
      <c r="C111" s="465">
        <f>VLOOKUP(A111,'Tires&amp;Tubes'!A:X,10,0)</f>
        <v>4.3560000000000001E-2</v>
      </c>
      <c r="E111" s="465">
        <f t="shared" si="4"/>
        <v>0</v>
      </c>
      <c r="F111" s="465">
        <f>VLOOKUP(A111,'Tires&amp;Tubes'!A:X,16,0)</f>
        <v>0</v>
      </c>
      <c r="G111" s="465">
        <f t="shared" si="5"/>
        <v>0</v>
      </c>
      <c r="H111" s="465">
        <f>VLOOKUP(A111,'Tires&amp;Tubes'!A:X,20,0)</f>
        <v>0</v>
      </c>
      <c r="I111" s="465">
        <f t="shared" si="6"/>
        <v>0</v>
      </c>
      <c r="K111" s="465">
        <f t="shared" si="7"/>
        <v>0</v>
      </c>
    </row>
    <row r="112" spans="1:11" hidden="1">
      <c r="A112" s="465" t="s">
        <v>437</v>
      </c>
      <c r="B112" s="465">
        <f>VLOOKUP(A112,'Tires&amp;Tubes'!A:X,6,0)</f>
        <v>10</v>
      </c>
      <c r="C112" s="465">
        <f>VLOOKUP(A112,'Tires&amp;Tubes'!A:X,10,0)</f>
        <v>4.3560000000000001E-2</v>
      </c>
      <c r="E112" s="465">
        <f t="shared" si="4"/>
        <v>0</v>
      </c>
      <c r="F112" s="465">
        <f>VLOOKUP(A112,'Tires&amp;Tubes'!A:X,16,0)</f>
        <v>0</v>
      </c>
      <c r="G112" s="465">
        <f t="shared" si="5"/>
        <v>0</v>
      </c>
      <c r="H112" s="465">
        <f>VLOOKUP(A112,'Tires&amp;Tubes'!A:X,20,0)</f>
        <v>0</v>
      </c>
      <c r="I112" s="465">
        <f t="shared" si="6"/>
        <v>0</v>
      </c>
      <c r="K112" s="465">
        <f t="shared" si="7"/>
        <v>0</v>
      </c>
    </row>
    <row r="113" spans="1:11" hidden="1">
      <c r="A113" s="465" t="s">
        <v>69</v>
      </c>
      <c r="B113" s="465">
        <f>VLOOKUP(A113,'Tires&amp;Tubes'!A:X,6,0)</f>
        <v>10</v>
      </c>
      <c r="C113" s="465">
        <f>VLOOKUP(A113,'Tires&amp;Tubes'!A:X,10,0)</f>
        <v>4.3560000000000001E-2</v>
      </c>
      <c r="E113" s="465">
        <f t="shared" si="4"/>
        <v>0</v>
      </c>
      <c r="F113" s="465">
        <f>VLOOKUP(A113,'Tires&amp;Tubes'!A:X,16,0)</f>
        <v>0</v>
      </c>
      <c r="G113" s="465">
        <f t="shared" si="5"/>
        <v>0</v>
      </c>
      <c r="H113" s="465">
        <f>VLOOKUP(A113,'Tires&amp;Tubes'!A:X,20,0)</f>
        <v>0</v>
      </c>
      <c r="I113" s="465">
        <f t="shared" si="6"/>
        <v>0</v>
      </c>
      <c r="K113" s="465">
        <f t="shared" si="7"/>
        <v>0</v>
      </c>
    </row>
    <row r="114" spans="1:11" hidden="1">
      <c r="A114" s="465" t="s">
        <v>222</v>
      </c>
      <c r="B114" s="465">
        <f>VLOOKUP(A114,'Tires&amp;Tubes'!A:X,6,0)</f>
        <v>10</v>
      </c>
      <c r="C114" s="465">
        <f>VLOOKUP(A114,'Tires&amp;Tubes'!A:X,10,0)</f>
        <v>4.3560000000000001E-2</v>
      </c>
      <c r="E114" s="465">
        <f t="shared" si="4"/>
        <v>0</v>
      </c>
      <c r="F114" s="465">
        <f>VLOOKUP(A114,'Tires&amp;Tubes'!A:X,16,0)</f>
        <v>0</v>
      </c>
      <c r="G114" s="465">
        <f t="shared" si="5"/>
        <v>0</v>
      </c>
      <c r="H114" s="465">
        <f>VLOOKUP(A114,'Tires&amp;Tubes'!A:X,20,0)</f>
        <v>0</v>
      </c>
      <c r="I114" s="465">
        <f t="shared" si="6"/>
        <v>0</v>
      </c>
      <c r="K114" s="465">
        <f t="shared" si="7"/>
        <v>0</v>
      </c>
    </row>
    <row r="115" spans="1:11" hidden="1">
      <c r="A115" s="465" t="s">
        <v>160</v>
      </c>
      <c r="B115" s="465">
        <f>VLOOKUP(A115,'Tires&amp;Tubes'!A:X,6,0)</f>
        <v>25</v>
      </c>
      <c r="C115" s="465">
        <f>VLOOKUP(A115,'Tires&amp;Tubes'!A:X,10,0)</f>
        <v>0.1225</v>
      </c>
      <c r="E115" s="465">
        <f t="shared" si="4"/>
        <v>0</v>
      </c>
      <c r="F115" s="465">
        <f>VLOOKUP(A115,'Tires&amp;Tubes'!A:X,16,0)</f>
        <v>0</v>
      </c>
      <c r="G115" s="465">
        <f t="shared" si="5"/>
        <v>0</v>
      </c>
      <c r="H115" s="465">
        <f>VLOOKUP(A115,'Tires&amp;Tubes'!A:X,20,0)</f>
        <v>0</v>
      </c>
      <c r="I115" s="465">
        <f t="shared" si="6"/>
        <v>0</v>
      </c>
      <c r="K115" s="465">
        <f t="shared" si="7"/>
        <v>0</v>
      </c>
    </row>
    <row r="116" spans="1:11" hidden="1">
      <c r="A116" s="465" t="s">
        <v>689</v>
      </c>
      <c r="B116" s="465">
        <f>VLOOKUP(A116,'Tires&amp;Tubes'!A:X,6,0)</f>
        <v>10</v>
      </c>
      <c r="C116" s="465">
        <f>VLOOKUP(A116,'Tires&amp;Tubes'!A:X,10,0)</f>
        <v>4.3560000000000001E-2</v>
      </c>
      <c r="E116" s="465">
        <f t="shared" si="4"/>
        <v>0</v>
      </c>
      <c r="F116" s="465">
        <f>VLOOKUP(A116,'Tires&amp;Tubes'!A:X,16,0)</f>
        <v>0</v>
      </c>
      <c r="G116" s="465">
        <f t="shared" si="5"/>
        <v>0</v>
      </c>
      <c r="H116" s="465">
        <f>VLOOKUP(A116,'Tires&amp;Tubes'!A:X,20,0)</f>
        <v>0</v>
      </c>
      <c r="I116" s="465">
        <f t="shared" si="6"/>
        <v>0</v>
      </c>
      <c r="K116" s="465">
        <f t="shared" si="7"/>
        <v>0</v>
      </c>
    </row>
    <row r="117" spans="1:11" hidden="1">
      <c r="A117" s="465" t="s">
        <v>469</v>
      </c>
      <c r="B117" s="465">
        <f>VLOOKUP(A117,'Tires&amp;Tubes'!A:X,6,0)</f>
        <v>10</v>
      </c>
      <c r="C117" s="465">
        <f>VLOOKUP(A117,'Tires&amp;Tubes'!A:X,10,0)</f>
        <v>4.3560000000000001E-2</v>
      </c>
      <c r="E117" s="465">
        <f t="shared" si="4"/>
        <v>0</v>
      </c>
      <c r="F117" s="465">
        <f>VLOOKUP(A117,'Tires&amp;Tubes'!A:X,16,0)</f>
        <v>0</v>
      </c>
      <c r="G117" s="465">
        <f t="shared" si="5"/>
        <v>0</v>
      </c>
      <c r="H117" s="465">
        <f>VLOOKUP(A117,'Tires&amp;Tubes'!A:X,20,0)</f>
        <v>0</v>
      </c>
      <c r="I117" s="465">
        <f t="shared" si="6"/>
        <v>0</v>
      </c>
      <c r="K117" s="465">
        <f t="shared" si="7"/>
        <v>0</v>
      </c>
    </row>
    <row r="118" spans="1:11" hidden="1">
      <c r="A118" s="465" t="s">
        <v>692</v>
      </c>
      <c r="B118" s="465">
        <f>VLOOKUP(A118,'Tires&amp;Tubes'!A:X,6,0)</f>
        <v>10</v>
      </c>
      <c r="C118" s="465">
        <f>VLOOKUP(A118,'Tires&amp;Tubes'!A:X,10,0)</f>
        <v>4.3560000000000001E-2</v>
      </c>
      <c r="E118" s="465">
        <f t="shared" si="4"/>
        <v>0</v>
      </c>
      <c r="F118" s="465">
        <f>VLOOKUP(A118,'Tires&amp;Tubes'!A:X,16,0)</f>
        <v>0</v>
      </c>
      <c r="G118" s="465">
        <f t="shared" si="5"/>
        <v>0</v>
      </c>
      <c r="H118" s="465">
        <f>VLOOKUP(A118,'Tires&amp;Tubes'!A:X,20,0)</f>
        <v>0</v>
      </c>
      <c r="I118" s="465">
        <f t="shared" si="6"/>
        <v>0</v>
      </c>
      <c r="K118" s="465">
        <f t="shared" si="7"/>
        <v>0</v>
      </c>
    </row>
    <row r="119" spans="1:11" hidden="1">
      <c r="A119" s="465" t="s">
        <v>402</v>
      </c>
      <c r="B119" s="465">
        <f>VLOOKUP(A119,'Tires&amp;Tubes'!A:X,6,0)</f>
        <v>10</v>
      </c>
      <c r="C119" s="465">
        <f>VLOOKUP(A119,'Tires&amp;Tubes'!A:X,10,0)</f>
        <v>4.3560000000000001E-2</v>
      </c>
      <c r="E119" s="465">
        <f t="shared" si="4"/>
        <v>0</v>
      </c>
      <c r="F119" s="465">
        <f>VLOOKUP(A119,'Tires&amp;Tubes'!A:X,16,0)</f>
        <v>0</v>
      </c>
      <c r="G119" s="465">
        <f t="shared" si="5"/>
        <v>0</v>
      </c>
      <c r="H119" s="465">
        <f>VLOOKUP(A119,'Tires&amp;Tubes'!A:X,20,0)</f>
        <v>0</v>
      </c>
      <c r="I119" s="465">
        <f t="shared" si="6"/>
        <v>0</v>
      </c>
      <c r="K119" s="465">
        <f t="shared" si="7"/>
        <v>0</v>
      </c>
    </row>
    <row r="120" spans="1:11" hidden="1">
      <c r="A120" s="465" t="s">
        <v>694</v>
      </c>
      <c r="B120" s="465">
        <f>VLOOKUP(A120,'Tires&amp;Tubes'!A:X,6,0)</f>
        <v>10</v>
      </c>
      <c r="C120" s="465">
        <f>VLOOKUP(A120,'Tires&amp;Tubes'!A:X,10,0)</f>
        <v>4.3560000000000001E-2</v>
      </c>
      <c r="E120" s="465">
        <f t="shared" si="4"/>
        <v>0</v>
      </c>
      <c r="F120" s="465">
        <f>VLOOKUP(A120,'Tires&amp;Tubes'!A:X,16,0)</f>
        <v>0</v>
      </c>
      <c r="G120" s="465">
        <f t="shared" si="5"/>
        <v>0</v>
      </c>
      <c r="H120" s="465">
        <f>VLOOKUP(A120,'Tires&amp;Tubes'!A:X,20,0)</f>
        <v>0</v>
      </c>
      <c r="I120" s="465">
        <f t="shared" si="6"/>
        <v>0</v>
      </c>
      <c r="K120" s="465">
        <f t="shared" si="7"/>
        <v>0</v>
      </c>
    </row>
    <row r="121" spans="1:11" hidden="1">
      <c r="A121" s="465" t="s">
        <v>696</v>
      </c>
      <c r="B121" s="465">
        <f>VLOOKUP(A121,'Tires&amp;Tubes'!A:X,6,0)</f>
        <v>10</v>
      </c>
      <c r="C121" s="465">
        <f>VLOOKUP(A121,'Tires&amp;Tubes'!A:X,10,0)</f>
        <v>4.3560000000000001E-2</v>
      </c>
      <c r="E121" s="465">
        <f t="shared" si="4"/>
        <v>0</v>
      </c>
      <c r="F121" s="465">
        <f>VLOOKUP(A121,'Tires&amp;Tubes'!A:X,16,0)</f>
        <v>0</v>
      </c>
      <c r="G121" s="465">
        <f t="shared" si="5"/>
        <v>0</v>
      </c>
      <c r="H121" s="465">
        <f>VLOOKUP(A121,'Tires&amp;Tubes'!A:X,20,0)</f>
        <v>0</v>
      </c>
      <c r="I121" s="465">
        <f t="shared" si="6"/>
        <v>0</v>
      </c>
      <c r="K121" s="465">
        <f t="shared" si="7"/>
        <v>0</v>
      </c>
    </row>
    <row r="122" spans="1:11" hidden="1">
      <c r="A122" s="465" t="s">
        <v>698</v>
      </c>
      <c r="B122" s="465">
        <f>VLOOKUP(A122,'Tires&amp;Tubes'!A:X,6,0)</f>
        <v>10</v>
      </c>
      <c r="C122" s="465">
        <f>VLOOKUP(A122,'Tires&amp;Tubes'!A:X,10,0)</f>
        <v>4.3560000000000001E-2</v>
      </c>
      <c r="E122" s="465">
        <f t="shared" si="4"/>
        <v>0</v>
      </c>
      <c r="F122" s="465">
        <f>VLOOKUP(A122,'Tires&amp;Tubes'!A:X,16,0)</f>
        <v>0</v>
      </c>
      <c r="G122" s="465">
        <f t="shared" si="5"/>
        <v>0</v>
      </c>
      <c r="H122" s="465">
        <f>VLOOKUP(A122,'Tires&amp;Tubes'!A:X,20,0)</f>
        <v>0</v>
      </c>
      <c r="I122" s="465">
        <f t="shared" si="6"/>
        <v>0</v>
      </c>
      <c r="K122" s="465">
        <f t="shared" si="7"/>
        <v>0</v>
      </c>
    </row>
    <row r="123" spans="1:11" hidden="1">
      <c r="A123" s="465" t="s">
        <v>409</v>
      </c>
      <c r="B123" s="465">
        <f>VLOOKUP(A123,'Tires&amp;Tubes'!A:X,6,0)</f>
        <v>10</v>
      </c>
      <c r="C123" s="465">
        <f>VLOOKUP(A123,'Tires&amp;Tubes'!A:X,10,0)</f>
        <v>4.3560000000000001E-2</v>
      </c>
      <c r="E123" s="465">
        <f t="shared" si="4"/>
        <v>0</v>
      </c>
      <c r="F123" s="465">
        <f>VLOOKUP(A123,'Tires&amp;Tubes'!A:X,16,0)</f>
        <v>0</v>
      </c>
      <c r="G123" s="465">
        <f t="shared" si="5"/>
        <v>0</v>
      </c>
      <c r="H123" s="465">
        <f>VLOOKUP(A123,'Tires&amp;Tubes'!A:X,20,0)</f>
        <v>0</v>
      </c>
      <c r="I123" s="465">
        <f t="shared" si="6"/>
        <v>0</v>
      </c>
      <c r="K123" s="465">
        <f t="shared" si="7"/>
        <v>0</v>
      </c>
    </row>
    <row r="124" spans="1:11" hidden="1">
      <c r="A124" s="465" t="s">
        <v>410</v>
      </c>
      <c r="B124" s="465">
        <f>VLOOKUP(A124,'Tires&amp;Tubes'!A:X,6,0)</f>
        <v>10</v>
      </c>
      <c r="C124" s="465">
        <f>VLOOKUP(A124,'Tires&amp;Tubes'!A:X,10,0)</f>
        <v>4.3560000000000001E-2</v>
      </c>
      <c r="E124" s="465">
        <f t="shared" si="4"/>
        <v>0</v>
      </c>
      <c r="F124" s="465">
        <f>VLOOKUP(A124,'Tires&amp;Tubes'!A:X,16,0)</f>
        <v>0</v>
      </c>
      <c r="G124" s="465">
        <f t="shared" si="5"/>
        <v>0</v>
      </c>
      <c r="H124" s="465">
        <f>VLOOKUP(A124,'Tires&amp;Tubes'!A:X,20,0)</f>
        <v>0</v>
      </c>
      <c r="I124" s="465">
        <f t="shared" si="6"/>
        <v>0</v>
      </c>
      <c r="K124" s="465">
        <f t="shared" si="7"/>
        <v>0</v>
      </c>
    </row>
    <row r="125" spans="1:11" hidden="1">
      <c r="A125" s="465" t="s">
        <v>411</v>
      </c>
      <c r="B125" s="465">
        <f>VLOOKUP(A125,'Tires&amp;Tubes'!A:X,6,0)</f>
        <v>10</v>
      </c>
      <c r="C125" s="465">
        <f>VLOOKUP(A125,'Tires&amp;Tubes'!A:X,10,0)</f>
        <v>4.3560000000000001E-2</v>
      </c>
      <c r="E125" s="465">
        <f t="shared" si="4"/>
        <v>0</v>
      </c>
      <c r="F125" s="465">
        <f>VLOOKUP(A125,'Tires&amp;Tubes'!A:X,16,0)</f>
        <v>0</v>
      </c>
      <c r="G125" s="465">
        <f t="shared" si="5"/>
        <v>0</v>
      </c>
      <c r="H125" s="465">
        <f>VLOOKUP(A125,'Tires&amp;Tubes'!A:X,20,0)</f>
        <v>0</v>
      </c>
      <c r="I125" s="465">
        <f t="shared" si="6"/>
        <v>0</v>
      </c>
      <c r="K125" s="465">
        <f t="shared" si="7"/>
        <v>0</v>
      </c>
    </row>
    <row r="126" spans="1:11" hidden="1">
      <c r="A126" s="465" t="s">
        <v>613</v>
      </c>
      <c r="B126" s="465">
        <f>VLOOKUP(A126,'Tires&amp;Tubes'!A:X,6,0)</f>
        <v>10</v>
      </c>
      <c r="C126" s="465">
        <f>VLOOKUP(A126,'Tires&amp;Tubes'!A:X,10,0)</f>
        <v>4.3560000000000001E-2</v>
      </c>
      <c r="E126" s="465">
        <f t="shared" si="4"/>
        <v>0</v>
      </c>
      <c r="F126" s="465">
        <f>VLOOKUP(A126,'Tires&amp;Tubes'!A:X,16,0)</f>
        <v>0</v>
      </c>
      <c r="G126" s="465">
        <f t="shared" si="5"/>
        <v>0</v>
      </c>
      <c r="H126" s="465">
        <f>VLOOKUP(A126,'Tires&amp;Tubes'!A:X,20,0)</f>
        <v>0</v>
      </c>
      <c r="I126" s="465">
        <f t="shared" si="6"/>
        <v>0</v>
      </c>
      <c r="K126" s="465">
        <f t="shared" si="7"/>
        <v>0</v>
      </c>
    </row>
    <row r="127" spans="1:11" hidden="1">
      <c r="A127" s="465" t="s">
        <v>40</v>
      </c>
      <c r="B127" s="465">
        <f>VLOOKUP(A127,'Tires&amp;Tubes'!A:X,6,0)</f>
        <v>10</v>
      </c>
      <c r="C127" s="465">
        <f>VLOOKUP(A127,'Tires&amp;Tubes'!A:X,10,0)</f>
        <v>4.3560000000000001E-2</v>
      </c>
      <c r="E127" s="465">
        <f t="shared" si="4"/>
        <v>0</v>
      </c>
      <c r="F127" s="465">
        <f>VLOOKUP(A127,'Tires&amp;Tubes'!A:X,16,0)</f>
        <v>0</v>
      </c>
      <c r="G127" s="465">
        <f t="shared" si="5"/>
        <v>0</v>
      </c>
      <c r="H127" s="465">
        <f>VLOOKUP(A127,'Tires&amp;Tubes'!A:X,20,0)</f>
        <v>0</v>
      </c>
      <c r="I127" s="465">
        <f t="shared" si="6"/>
        <v>0</v>
      </c>
      <c r="K127" s="465">
        <f t="shared" si="7"/>
        <v>0</v>
      </c>
    </row>
    <row r="128" spans="1:11" hidden="1">
      <c r="A128" s="465" t="s">
        <v>1</v>
      </c>
      <c r="B128" s="465">
        <f>VLOOKUP(A128,'Tires&amp;Tubes'!A:X,6,0)</f>
        <v>10</v>
      </c>
      <c r="C128" s="465">
        <f>VLOOKUP(A128,'Tires&amp;Tubes'!A:X,10,0)</f>
        <v>4.3560000000000001E-2</v>
      </c>
      <c r="E128" s="465">
        <f t="shared" si="4"/>
        <v>0</v>
      </c>
      <c r="F128" s="465">
        <f>VLOOKUP(A128,'Tires&amp;Tubes'!A:X,16,0)</f>
        <v>0</v>
      </c>
      <c r="G128" s="465">
        <f t="shared" si="5"/>
        <v>0</v>
      </c>
      <c r="H128" s="465">
        <f>VLOOKUP(A128,'Tires&amp;Tubes'!A:X,20,0)</f>
        <v>0</v>
      </c>
      <c r="I128" s="465">
        <f t="shared" si="6"/>
        <v>0</v>
      </c>
      <c r="K128" s="465">
        <f t="shared" si="7"/>
        <v>0</v>
      </c>
    </row>
    <row r="129" spans="1:11" hidden="1">
      <c r="A129" s="465" t="s">
        <v>293</v>
      </c>
      <c r="B129" s="465">
        <f>VLOOKUP(A129,'Tires&amp;Tubes'!A:X,6,0)</f>
        <v>10</v>
      </c>
      <c r="C129" s="465">
        <f>VLOOKUP(A129,'Tires&amp;Tubes'!A:X,10,0)</f>
        <v>4.3560000000000001E-2</v>
      </c>
      <c r="E129" s="465">
        <f t="shared" si="4"/>
        <v>0</v>
      </c>
      <c r="F129" s="465">
        <f>VLOOKUP(A129,'Tires&amp;Tubes'!A:X,16,0)</f>
        <v>0</v>
      </c>
      <c r="G129" s="465">
        <f t="shared" si="5"/>
        <v>0</v>
      </c>
      <c r="H129" s="465">
        <f>VLOOKUP(A129,'Tires&amp;Tubes'!A:X,20,0)</f>
        <v>0</v>
      </c>
      <c r="I129" s="465">
        <f t="shared" si="6"/>
        <v>0</v>
      </c>
      <c r="K129" s="465">
        <f t="shared" si="7"/>
        <v>0</v>
      </c>
    </row>
    <row r="130" spans="1:11" hidden="1">
      <c r="A130" s="465" t="s">
        <v>105</v>
      </c>
      <c r="B130" s="465">
        <f>VLOOKUP(A130,'Tires&amp;Tubes'!A:X,6,0)</f>
        <v>10</v>
      </c>
      <c r="C130" s="465">
        <f>VLOOKUP(A130,'Tires&amp;Tubes'!A:X,10,0)</f>
        <v>4.3560000000000001E-2</v>
      </c>
      <c r="E130" s="465">
        <f t="shared" si="4"/>
        <v>0</v>
      </c>
      <c r="F130" s="465">
        <f>VLOOKUP(A130,'Tires&amp;Tubes'!A:X,16,0)</f>
        <v>0</v>
      </c>
      <c r="G130" s="465">
        <f t="shared" si="5"/>
        <v>0</v>
      </c>
      <c r="H130" s="465">
        <f>VLOOKUP(A130,'Tires&amp;Tubes'!A:X,20,0)</f>
        <v>0</v>
      </c>
      <c r="I130" s="465">
        <f t="shared" si="6"/>
        <v>0</v>
      </c>
      <c r="K130" s="465">
        <f t="shared" si="7"/>
        <v>0</v>
      </c>
    </row>
    <row r="131" spans="1:11" hidden="1">
      <c r="A131" s="465" t="s">
        <v>108</v>
      </c>
      <c r="B131" s="465">
        <f>VLOOKUP(A131,'Tires&amp;Tubes'!A:X,6,0)</f>
        <v>10</v>
      </c>
      <c r="C131" s="465">
        <f>VLOOKUP(A131,'Tires&amp;Tubes'!A:X,10,0)</f>
        <v>4.3560000000000001E-2</v>
      </c>
      <c r="E131" s="465">
        <f t="shared" ref="E131:E194" si="8">CEILING(D131/B131,1)*C131</f>
        <v>0</v>
      </c>
      <c r="F131" s="465">
        <f>VLOOKUP(A131,'Tires&amp;Tubes'!A:X,16,0)</f>
        <v>0</v>
      </c>
      <c r="G131" s="465">
        <f t="shared" ref="G131:G194" si="9">CEILING(F131/B131,1)*C131</f>
        <v>0</v>
      </c>
      <c r="H131" s="465">
        <f>VLOOKUP(A131,'Tires&amp;Tubes'!A:X,20,0)</f>
        <v>0</v>
      </c>
      <c r="I131" s="465">
        <f t="shared" ref="I131:I194" si="10">CEILING(H131/B131,1)*C131</f>
        <v>0</v>
      </c>
      <c r="K131" s="465">
        <f t="shared" ref="K131:K194" si="11">CEILING(J131/B131,1)*C131</f>
        <v>0</v>
      </c>
    </row>
    <row r="132" spans="1:11" hidden="1">
      <c r="A132" s="465" t="s">
        <v>186</v>
      </c>
      <c r="B132" s="465">
        <f>VLOOKUP(A132,'Tires&amp;Tubes'!A:X,6,0)</f>
        <v>25</v>
      </c>
      <c r="C132" s="465">
        <f>VLOOKUP(A132,'Tires&amp;Tubes'!A:X,10,0)</f>
        <v>0.1225</v>
      </c>
      <c r="E132" s="465">
        <f t="shared" si="8"/>
        <v>0</v>
      </c>
      <c r="F132" s="465">
        <f>VLOOKUP(A132,'Tires&amp;Tubes'!A:X,16,0)</f>
        <v>0</v>
      </c>
      <c r="G132" s="465">
        <f t="shared" si="9"/>
        <v>0</v>
      </c>
      <c r="H132" s="465">
        <f>VLOOKUP(A132,'Tires&amp;Tubes'!A:X,20,0)</f>
        <v>0</v>
      </c>
      <c r="I132" s="465">
        <f t="shared" si="10"/>
        <v>0</v>
      </c>
      <c r="K132" s="465">
        <f t="shared" si="11"/>
        <v>0</v>
      </c>
    </row>
    <row r="133" spans="1:11" hidden="1">
      <c r="A133" s="465" t="s">
        <v>3</v>
      </c>
      <c r="B133" s="465">
        <f>VLOOKUP(A133,'Tires&amp;Tubes'!A:X,6,0)</f>
        <v>10</v>
      </c>
      <c r="C133" s="465">
        <f>VLOOKUP(A133,'Tires&amp;Tubes'!A:X,10,0)</f>
        <v>4.3560000000000001E-2</v>
      </c>
      <c r="E133" s="465">
        <f t="shared" si="8"/>
        <v>0</v>
      </c>
      <c r="F133" s="465">
        <f>VLOOKUP(A133,'Tires&amp;Tubes'!A:X,16,0)</f>
        <v>0</v>
      </c>
      <c r="G133" s="465">
        <f t="shared" si="9"/>
        <v>0</v>
      </c>
      <c r="H133" s="465">
        <f>VLOOKUP(A133,'Tires&amp;Tubes'!A:X,20,0)</f>
        <v>0</v>
      </c>
      <c r="I133" s="465">
        <f t="shared" si="10"/>
        <v>0</v>
      </c>
      <c r="K133" s="465">
        <f t="shared" si="11"/>
        <v>0</v>
      </c>
    </row>
    <row r="134" spans="1:11" hidden="1">
      <c r="A134" s="465" t="s">
        <v>6</v>
      </c>
      <c r="B134" s="465">
        <f>VLOOKUP(A134,'Tires&amp;Tubes'!A:X,6,0)</f>
        <v>10</v>
      </c>
      <c r="C134" s="465">
        <f>VLOOKUP(A134,'Tires&amp;Tubes'!A:X,10,0)</f>
        <v>4.3560000000000001E-2</v>
      </c>
      <c r="E134" s="465">
        <f t="shared" si="8"/>
        <v>0</v>
      </c>
      <c r="F134" s="465">
        <f>VLOOKUP(A134,'Tires&amp;Tubes'!A:X,16,0)</f>
        <v>0</v>
      </c>
      <c r="G134" s="465">
        <f t="shared" si="9"/>
        <v>0</v>
      </c>
      <c r="H134" s="465">
        <f>VLOOKUP(A134,'Tires&amp;Tubes'!A:X,20,0)</f>
        <v>0</v>
      </c>
      <c r="I134" s="465">
        <f t="shared" si="10"/>
        <v>0</v>
      </c>
      <c r="K134" s="465">
        <f t="shared" si="11"/>
        <v>0</v>
      </c>
    </row>
    <row r="135" spans="1:11" hidden="1">
      <c r="A135" s="465" t="s">
        <v>403</v>
      </c>
      <c r="B135" s="465">
        <f>VLOOKUP(A135,'Tires&amp;Tubes'!A:X,6,0)</f>
        <v>10</v>
      </c>
      <c r="C135" s="465">
        <f>VLOOKUP(A135,'Tires&amp;Tubes'!A:X,10,0)</f>
        <v>4.3560000000000001E-2</v>
      </c>
      <c r="E135" s="465">
        <f t="shared" si="8"/>
        <v>0</v>
      </c>
      <c r="F135" s="465">
        <f>VLOOKUP(A135,'Tires&amp;Tubes'!A:X,16,0)</f>
        <v>0</v>
      </c>
      <c r="G135" s="465">
        <f t="shared" si="9"/>
        <v>0</v>
      </c>
      <c r="H135" s="465">
        <f>VLOOKUP(A135,'Tires&amp;Tubes'!A:X,20,0)</f>
        <v>0</v>
      </c>
      <c r="I135" s="465">
        <f t="shared" si="10"/>
        <v>0</v>
      </c>
      <c r="K135" s="465">
        <f t="shared" si="11"/>
        <v>0</v>
      </c>
    </row>
    <row r="136" spans="1:11" hidden="1">
      <c r="A136" s="465" t="s">
        <v>9</v>
      </c>
      <c r="B136" s="465">
        <f>VLOOKUP(A136,'Tires&amp;Tubes'!A:X,6,0)</f>
        <v>10</v>
      </c>
      <c r="C136" s="465">
        <f>VLOOKUP(A136,'Tires&amp;Tubes'!A:X,10,0)</f>
        <v>4.3560000000000001E-2</v>
      </c>
      <c r="E136" s="465">
        <f t="shared" si="8"/>
        <v>0</v>
      </c>
      <c r="F136" s="465">
        <f>VLOOKUP(A136,'Tires&amp;Tubes'!A:X,16,0)</f>
        <v>0</v>
      </c>
      <c r="G136" s="465">
        <f t="shared" si="9"/>
        <v>0</v>
      </c>
      <c r="H136" s="465">
        <f>VLOOKUP(A136,'Tires&amp;Tubes'!A:X,20,0)</f>
        <v>0</v>
      </c>
      <c r="I136" s="465">
        <f t="shared" si="10"/>
        <v>0</v>
      </c>
      <c r="K136" s="465">
        <f t="shared" si="11"/>
        <v>0</v>
      </c>
    </row>
    <row r="137" spans="1:11" hidden="1">
      <c r="A137" s="465" t="s">
        <v>151</v>
      </c>
      <c r="B137" s="465">
        <f>VLOOKUP(A137,'Tires&amp;Tubes'!A:X,6,0)</f>
        <v>25</v>
      </c>
      <c r="C137" s="465">
        <f>VLOOKUP(A137,'Tires&amp;Tubes'!A:X,10,0)</f>
        <v>0.1225</v>
      </c>
      <c r="E137" s="465">
        <f t="shared" si="8"/>
        <v>0</v>
      </c>
      <c r="F137" s="465">
        <f>VLOOKUP(A137,'Tires&amp;Tubes'!A:X,16,0)</f>
        <v>0</v>
      </c>
      <c r="G137" s="465">
        <f t="shared" si="9"/>
        <v>0</v>
      </c>
      <c r="H137" s="465">
        <f>VLOOKUP(A137,'Tires&amp;Tubes'!A:X,20,0)</f>
        <v>0</v>
      </c>
      <c r="I137" s="465">
        <f t="shared" si="10"/>
        <v>0</v>
      </c>
      <c r="K137" s="465">
        <f t="shared" si="11"/>
        <v>0</v>
      </c>
    </row>
    <row r="138" spans="1:11" hidden="1">
      <c r="A138" s="465" t="s">
        <v>13</v>
      </c>
      <c r="B138" s="465">
        <f>VLOOKUP(A138,'Tires&amp;Tubes'!A:X,6,0)</f>
        <v>10</v>
      </c>
      <c r="C138" s="465">
        <f>VLOOKUP(A138,'Tires&amp;Tubes'!A:X,10,0)</f>
        <v>4.3560000000000001E-2</v>
      </c>
      <c r="E138" s="465">
        <f t="shared" si="8"/>
        <v>0</v>
      </c>
      <c r="F138" s="465">
        <f>VLOOKUP(A138,'Tires&amp;Tubes'!A:X,16,0)</f>
        <v>0</v>
      </c>
      <c r="G138" s="465">
        <f t="shared" si="9"/>
        <v>0</v>
      </c>
      <c r="H138" s="465">
        <f>VLOOKUP(A138,'Tires&amp;Tubes'!A:X,20,0)</f>
        <v>0</v>
      </c>
      <c r="I138" s="465">
        <f t="shared" si="10"/>
        <v>0</v>
      </c>
      <c r="K138" s="465">
        <f t="shared" si="11"/>
        <v>0</v>
      </c>
    </row>
    <row r="139" spans="1:11" hidden="1">
      <c r="A139" s="465" t="s">
        <v>44</v>
      </c>
      <c r="B139" s="465">
        <f>VLOOKUP(A139,'Tires&amp;Tubes'!A:X,6,0)</f>
        <v>10</v>
      </c>
      <c r="C139" s="465">
        <f>VLOOKUP(A139,'Tires&amp;Tubes'!A:X,10,0)</f>
        <v>4.3560000000000001E-2</v>
      </c>
      <c r="E139" s="465">
        <f t="shared" si="8"/>
        <v>0</v>
      </c>
      <c r="F139" s="465">
        <f>VLOOKUP(A139,'Tires&amp;Tubes'!A:X,16,0)</f>
        <v>0</v>
      </c>
      <c r="G139" s="465">
        <f t="shared" si="9"/>
        <v>0</v>
      </c>
      <c r="H139" s="465">
        <f>VLOOKUP(A139,'Tires&amp;Tubes'!A:X,20,0)</f>
        <v>0</v>
      </c>
      <c r="I139" s="465">
        <f t="shared" si="10"/>
        <v>0</v>
      </c>
      <c r="K139" s="465">
        <f t="shared" si="11"/>
        <v>0</v>
      </c>
    </row>
    <row r="140" spans="1:11" hidden="1">
      <c r="A140" s="465" t="s">
        <v>47</v>
      </c>
      <c r="B140" s="465">
        <f>VLOOKUP(A140,'Tires&amp;Tubes'!A:X,6,0)</f>
        <v>25</v>
      </c>
      <c r="C140" s="465">
        <f>VLOOKUP(A140,'Tires&amp;Tubes'!A:X,10,0)</f>
        <v>0.1225</v>
      </c>
      <c r="E140" s="465">
        <f t="shared" si="8"/>
        <v>0</v>
      </c>
      <c r="F140" s="465">
        <f>VLOOKUP(A140,'Tires&amp;Tubes'!A:X,16,0)</f>
        <v>0</v>
      </c>
      <c r="G140" s="465">
        <f t="shared" si="9"/>
        <v>0</v>
      </c>
      <c r="H140" s="465">
        <f>VLOOKUP(A140,'Tires&amp;Tubes'!A:X,20,0)</f>
        <v>0</v>
      </c>
      <c r="I140" s="465">
        <f t="shared" si="10"/>
        <v>0</v>
      </c>
      <c r="K140" s="465">
        <f t="shared" si="11"/>
        <v>0</v>
      </c>
    </row>
    <row r="141" spans="1:11" hidden="1">
      <c r="A141" s="465" t="s">
        <v>616</v>
      </c>
      <c r="B141" s="465">
        <f>VLOOKUP(A141,'Tires&amp;Tubes'!A:X,6,0)</f>
        <v>10</v>
      </c>
      <c r="C141" s="465">
        <f>VLOOKUP(A141,'Tires&amp;Tubes'!A:X,10,0)</f>
        <v>4.3560000000000001E-2</v>
      </c>
      <c r="E141" s="465">
        <f t="shared" si="8"/>
        <v>0</v>
      </c>
      <c r="F141" s="465">
        <f>VLOOKUP(A141,'Tires&amp;Tubes'!A:X,16,0)</f>
        <v>0</v>
      </c>
      <c r="G141" s="465">
        <f t="shared" si="9"/>
        <v>0</v>
      </c>
      <c r="H141" s="465">
        <f>VLOOKUP(A141,'Tires&amp;Tubes'!A:X,20,0)</f>
        <v>0</v>
      </c>
      <c r="I141" s="465">
        <f t="shared" si="10"/>
        <v>0</v>
      </c>
      <c r="K141" s="465">
        <f t="shared" si="11"/>
        <v>0</v>
      </c>
    </row>
    <row r="142" spans="1:11" hidden="1">
      <c r="A142" s="465" t="s">
        <v>619</v>
      </c>
      <c r="B142" s="465">
        <f>VLOOKUP(A142,'Tires&amp;Tubes'!A:X,6,0)</f>
        <v>10</v>
      </c>
      <c r="C142" s="465">
        <f>VLOOKUP(A142,'Tires&amp;Tubes'!A:X,10,0)</f>
        <v>4.3560000000000001E-2</v>
      </c>
      <c r="E142" s="465">
        <f t="shared" si="8"/>
        <v>0</v>
      </c>
      <c r="F142" s="465">
        <f>VLOOKUP(A142,'Tires&amp;Tubes'!A:X,16,0)</f>
        <v>0</v>
      </c>
      <c r="G142" s="465">
        <f t="shared" si="9"/>
        <v>0</v>
      </c>
      <c r="H142" s="465">
        <f>VLOOKUP(A142,'Tires&amp;Tubes'!A:X,20,0)</f>
        <v>0</v>
      </c>
      <c r="I142" s="465">
        <f t="shared" si="10"/>
        <v>0</v>
      </c>
      <c r="K142" s="465">
        <f t="shared" si="11"/>
        <v>0</v>
      </c>
    </row>
    <row r="143" spans="1:11" hidden="1">
      <c r="A143" s="465" t="s">
        <v>622</v>
      </c>
      <c r="B143" s="465">
        <f>VLOOKUP(A143,'Tires&amp;Tubes'!A:X,6,0)</f>
        <v>10</v>
      </c>
      <c r="C143" s="465">
        <f>VLOOKUP(A143,'Tires&amp;Tubes'!A:X,10,0)</f>
        <v>4.3560000000000001E-2</v>
      </c>
      <c r="E143" s="465">
        <f t="shared" si="8"/>
        <v>0</v>
      </c>
      <c r="F143" s="465">
        <f>VLOOKUP(A143,'Tires&amp;Tubes'!A:X,16,0)</f>
        <v>0</v>
      </c>
      <c r="G143" s="465">
        <f t="shared" si="9"/>
        <v>0</v>
      </c>
      <c r="H143" s="465">
        <f>VLOOKUP(A143,'Tires&amp;Tubes'!A:X,20,0)</f>
        <v>0</v>
      </c>
      <c r="I143" s="465">
        <f t="shared" si="10"/>
        <v>0</v>
      </c>
      <c r="K143" s="465">
        <f t="shared" si="11"/>
        <v>0</v>
      </c>
    </row>
    <row r="144" spans="1:11" hidden="1">
      <c r="A144" s="465" t="s">
        <v>11</v>
      </c>
      <c r="B144" s="465">
        <f>VLOOKUP(A144,'Tires&amp;Tubes'!A:X,6,0)</f>
        <v>10</v>
      </c>
      <c r="C144" s="465">
        <f>VLOOKUP(A144,'Tires&amp;Tubes'!A:X,10,0)</f>
        <v>4.3560000000000001E-2</v>
      </c>
      <c r="E144" s="465">
        <f t="shared" si="8"/>
        <v>0</v>
      </c>
      <c r="F144" s="465">
        <f>VLOOKUP(A144,'Tires&amp;Tubes'!A:X,16,0)</f>
        <v>0</v>
      </c>
      <c r="G144" s="465">
        <f t="shared" si="9"/>
        <v>0</v>
      </c>
      <c r="H144" s="465">
        <f>VLOOKUP(A144,'Tires&amp;Tubes'!A:X,20,0)</f>
        <v>0</v>
      </c>
      <c r="I144" s="465">
        <f t="shared" si="10"/>
        <v>0</v>
      </c>
      <c r="K144" s="465">
        <f t="shared" si="11"/>
        <v>0</v>
      </c>
    </row>
    <row r="145" spans="1:11" hidden="1">
      <c r="A145" s="465" t="s">
        <v>118</v>
      </c>
      <c r="B145" s="465">
        <f>VLOOKUP(A145,'Tires&amp;Tubes'!A:X,6,0)</f>
        <v>10</v>
      </c>
      <c r="C145" s="465">
        <f>VLOOKUP(A145,'Tires&amp;Tubes'!A:X,10,0)</f>
        <v>4.3560000000000001E-2</v>
      </c>
      <c r="E145" s="465">
        <f t="shared" si="8"/>
        <v>0</v>
      </c>
      <c r="F145" s="465">
        <f>VLOOKUP(A145,'Tires&amp;Tubes'!A:X,16,0)</f>
        <v>0</v>
      </c>
      <c r="G145" s="465">
        <f t="shared" si="9"/>
        <v>0</v>
      </c>
      <c r="H145" s="465">
        <f>VLOOKUP(A145,'Tires&amp;Tubes'!A:X,20,0)</f>
        <v>0</v>
      </c>
      <c r="I145" s="465">
        <f t="shared" si="10"/>
        <v>0</v>
      </c>
      <c r="K145" s="465">
        <f t="shared" si="11"/>
        <v>0</v>
      </c>
    </row>
    <row r="146" spans="1:11" hidden="1">
      <c r="A146" s="465" t="s">
        <v>131</v>
      </c>
      <c r="B146" s="465">
        <f>VLOOKUP(A146,'Tires&amp;Tubes'!A:X,6,0)</f>
        <v>25</v>
      </c>
      <c r="C146" s="465">
        <f>VLOOKUP(A146,'Tires&amp;Tubes'!A:X,10,0)</f>
        <v>0.1225</v>
      </c>
      <c r="E146" s="465">
        <f t="shared" si="8"/>
        <v>0</v>
      </c>
      <c r="F146" s="465">
        <f>VLOOKUP(A146,'Tires&amp;Tubes'!A:X,16,0)</f>
        <v>0</v>
      </c>
      <c r="G146" s="465">
        <f t="shared" si="9"/>
        <v>0</v>
      </c>
      <c r="H146" s="465">
        <f>VLOOKUP(A146,'Tires&amp;Tubes'!A:X,20,0)</f>
        <v>0</v>
      </c>
      <c r="I146" s="465">
        <f t="shared" si="10"/>
        <v>0</v>
      </c>
      <c r="K146" s="465">
        <f t="shared" si="11"/>
        <v>0</v>
      </c>
    </row>
    <row r="147" spans="1:11" hidden="1">
      <c r="A147" s="465" t="s">
        <v>300</v>
      </c>
      <c r="B147" s="465">
        <f>VLOOKUP(A147,'Tires&amp;Tubes'!A:X,6,0)</f>
        <v>25</v>
      </c>
      <c r="C147" s="465">
        <f>VLOOKUP(A147,'Tires&amp;Tubes'!A:X,10,0)</f>
        <v>0.1225</v>
      </c>
      <c r="E147" s="465">
        <f t="shared" si="8"/>
        <v>0</v>
      </c>
      <c r="F147" s="465">
        <f>VLOOKUP(A147,'Tires&amp;Tubes'!A:X,16,0)</f>
        <v>0</v>
      </c>
      <c r="G147" s="465">
        <f t="shared" si="9"/>
        <v>0</v>
      </c>
      <c r="H147" s="465">
        <f>VLOOKUP(A147,'Tires&amp;Tubes'!A:X,20,0)</f>
        <v>0</v>
      </c>
      <c r="I147" s="465">
        <f t="shared" si="10"/>
        <v>0</v>
      </c>
      <c r="K147" s="465">
        <f t="shared" si="11"/>
        <v>0</v>
      </c>
    </row>
    <row r="148" spans="1:11" hidden="1">
      <c r="A148" s="465" t="s">
        <v>121</v>
      </c>
      <c r="B148" s="465">
        <f>VLOOKUP(A148,'Tires&amp;Tubes'!A:X,6,0)</f>
        <v>10</v>
      </c>
      <c r="C148" s="465">
        <f>VLOOKUP(A148,'Tires&amp;Tubes'!A:X,10,0)</f>
        <v>4.3560000000000001E-2</v>
      </c>
      <c r="E148" s="465">
        <f t="shared" si="8"/>
        <v>0</v>
      </c>
      <c r="F148" s="465">
        <f>VLOOKUP(A148,'Tires&amp;Tubes'!A:X,16,0)</f>
        <v>0</v>
      </c>
      <c r="G148" s="465">
        <f t="shared" si="9"/>
        <v>0</v>
      </c>
      <c r="H148" s="465">
        <f>VLOOKUP(A148,'Tires&amp;Tubes'!A:X,20,0)</f>
        <v>0</v>
      </c>
      <c r="I148" s="465">
        <f t="shared" si="10"/>
        <v>0</v>
      </c>
      <c r="K148" s="465">
        <f t="shared" si="11"/>
        <v>0</v>
      </c>
    </row>
    <row r="149" spans="1:11" hidden="1">
      <c r="A149" s="465" t="s">
        <v>123</v>
      </c>
      <c r="B149" s="465">
        <f>VLOOKUP(A149,'Tires&amp;Tubes'!A:X,6,0)</f>
        <v>10</v>
      </c>
      <c r="C149" s="465">
        <f>VLOOKUP(A149,'Tires&amp;Tubes'!A:X,10,0)</f>
        <v>4.3560000000000001E-2</v>
      </c>
      <c r="E149" s="465">
        <f t="shared" si="8"/>
        <v>0</v>
      </c>
      <c r="F149" s="465">
        <f>VLOOKUP(A149,'Tires&amp;Tubes'!A:X,16,0)</f>
        <v>0</v>
      </c>
      <c r="G149" s="465">
        <f t="shared" si="9"/>
        <v>0</v>
      </c>
      <c r="H149" s="465">
        <f>VLOOKUP(A149,'Tires&amp;Tubes'!A:X,20,0)</f>
        <v>0</v>
      </c>
      <c r="I149" s="465">
        <f t="shared" si="10"/>
        <v>0</v>
      </c>
      <c r="K149" s="465">
        <f t="shared" si="11"/>
        <v>0</v>
      </c>
    </row>
    <row r="150" spans="1:11" hidden="1">
      <c r="A150" s="465" t="s">
        <v>986</v>
      </c>
    </row>
    <row r="151" spans="1:11" hidden="1">
      <c r="A151" s="465" t="s">
        <v>232</v>
      </c>
      <c r="B151" s="465">
        <f>VLOOKUP(A151,'Tires&amp;Tubes'!A:X,6,0)</f>
        <v>50</v>
      </c>
      <c r="C151" s="465">
        <f>VLOOKUP(A151,'Tires&amp;Tubes'!A:X,10,0)</f>
        <v>0.1</v>
      </c>
      <c r="E151" s="465">
        <f t="shared" si="8"/>
        <v>0</v>
      </c>
      <c r="F151" s="465">
        <f>VLOOKUP(A151,'Tires&amp;Tubes'!A:X,16,0)</f>
        <v>0</v>
      </c>
      <c r="G151" s="465">
        <f t="shared" si="9"/>
        <v>0</v>
      </c>
      <c r="H151" s="465">
        <f>VLOOKUP(A151,'Tires&amp;Tubes'!A:X,20,0)</f>
        <v>0</v>
      </c>
      <c r="I151" s="465">
        <f t="shared" si="10"/>
        <v>0</v>
      </c>
      <c r="K151" s="465">
        <f t="shared" si="11"/>
        <v>0</v>
      </c>
    </row>
    <row r="152" spans="1:11" hidden="1">
      <c r="A152" s="465" t="s">
        <v>291</v>
      </c>
      <c r="B152" s="465">
        <f>VLOOKUP(A152,'Tires&amp;Tubes'!A:X,6,0)</f>
        <v>50</v>
      </c>
      <c r="C152" s="465">
        <f>VLOOKUP(A152,'Tires&amp;Tubes'!A:X,10,0)</f>
        <v>0.1</v>
      </c>
      <c r="E152" s="465">
        <f t="shared" si="8"/>
        <v>0</v>
      </c>
      <c r="F152" s="465">
        <f>VLOOKUP(A152,'Tires&amp;Tubes'!A:X,16,0)</f>
        <v>0</v>
      </c>
      <c r="G152" s="465">
        <f t="shared" si="9"/>
        <v>0</v>
      </c>
      <c r="H152" s="465">
        <f>VLOOKUP(A152,'Tires&amp;Tubes'!A:X,20,0)</f>
        <v>0</v>
      </c>
      <c r="I152" s="465">
        <f t="shared" si="10"/>
        <v>0</v>
      </c>
      <c r="K152" s="465">
        <f t="shared" si="11"/>
        <v>0</v>
      </c>
    </row>
    <row r="153" spans="1:11" hidden="1">
      <c r="A153" s="465" t="s">
        <v>88</v>
      </c>
      <c r="B153" s="465">
        <f>VLOOKUP(A153,'Tires&amp;Tubes'!A:X,6,0)</f>
        <v>50</v>
      </c>
      <c r="C153" s="465">
        <f>VLOOKUP(A153,'Tires&amp;Tubes'!A:X,10,0)</f>
        <v>0.1</v>
      </c>
      <c r="E153" s="465">
        <f t="shared" si="8"/>
        <v>0</v>
      </c>
      <c r="F153" s="465">
        <f>VLOOKUP(A153,'Tires&amp;Tubes'!A:X,16,0)</f>
        <v>0</v>
      </c>
      <c r="G153" s="465">
        <f t="shared" si="9"/>
        <v>0</v>
      </c>
      <c r="H153" s="465">
        <f>VLOOKUP(A153,'Tires&amp;Tubes'!A:X,20,0)</f>
        <v>0</v>
      </c>
      <c r="I153" s="465">
        <f t="shared" si="10"/>
        <v>0</v>
      </c>
      <c r="K153" s="465">
        <f t="shared" si="11"/>
        <v>0</v>
      </c>
    </row>
    <row r="154" spans="1:11" hidden="1">
      <c r="A154" s="465" t="s">
        <v>761</v>
      </c>
      <c r="B154" s="465">
        <f>VLOOKUP(A154,'Tires&amp;Tubes'!A:X,6,0)</f>
        <v>50</v>
      </c>
      <c r="C154" s="465">
        <f>VLOOKUP(A154,'Tires&amp;Tubes'!A:X,10,0)</f>
        <v>0.1</v>
      </c>
      <c r="E154" s="465">
        <f t="shared" si="8"/>
        <v>0</v>
      </c>
      <c r="F154" s="465">
        <f>VLOOKUP(A154,'Tires&amp;Tubes'!A:X,16,0)</f>
        <v>0</v>
      </c>
      <c r="G154" s="465">
        <f t="shared" si="9"/>
        <v>0</v>
      </c>
      <c r="H154" s="465">
        <f>VLOOKUP(A154,'Tires&amp;Tubes'!A:X,20,0)</f>
        <v>0</v>
      </c>
      <c r="I154" s="465">
        <f t="shared" si="10"/>
        <v>0</v>
      </c>
      <c r="K154" s="465">
        <f t="shared" si="11"/>
        <v>0</v>
      </c>
    </row>
    <row r="155" spans="1:11" hidden="1">
      <c r="A155" s="465" t="s">
        <v>269</v>
      </c>
      <c r="B155" s="465">
        <f>VLOOKUP(A155,'Tires&amp;Tubes'!A:X,6,0)</f>
        <v>50</v>
      </c>
      <c r="C155" s="465">
        <f>VLOOKUP(A155,'Tires&amp;Tubes'!A:X,10,0)</f>
        <v>0.1</v>
      </c>
      <c r="E155" s="465">
        <f t="shared" si="8"/>
        <v>0</v>
      </c>
      <c r="F155" s="465">
        <f>VLOOKUP(A155,'Tires&amp;Tubes'!A:X,16,0)</f>
        <v>0</v>
      </c>
      <c r="G155" s="465">
        <f t="shared" si="9"/>
        <v>0</v>
      </c>
      <c r="H155" s="465">
        <f>VLOOKUP(A155,'Tires&amp;Tubes'!A:X,20,0)</f>
        <v>0</v>
      </c>
      <c r="I155" s="465">
        <f t="shared" si="10"/>
        <v>0</v>
      </c>
      <c r="K155" s="465">
        <f t="shared" si="11"/>
        <v>0</v>
      </c>
    </row>
    <row r="156" spans="1:11" hidden="1">
      <c r="A156" s="465" t="s">
        <v>56</v>
      </c>
      <c r="B156" s="465">
        <f>VLOOKUP(A156,'Tires&amp;Tubes'!A:X,6,0)</f>
        <v>50</v>
      </c>
      <c r="C156" s="465">
        <f>VLOOKUP(A156,'Tires&amp;Tubes'!A:X,10,0)</f>
        <v>0.1</v>
      </c>
      <c r="E156" s="465">
        <f t="shared" si="8"/>
        <v>0</v>
      </c>
      <c r="F156" s="465">
        <f>VLOOKUP(A156,'Tires&amp;Tubes'!A:X,16,0)</f>
        <v>0</v>
      </c>
      <c r="G156" s="465">
        <f t="shared" si="9"/>
        <v>0</v>
      </c>
      <c r="H156" s="465">
        <f>VLOOKUP(A156,'Tires&amp;Tubes'!A:X,20,0)</f>
        <v>0</v>
      </c>
      <c r="I156" s="465">
        <f t="shared" si="10"/>
        <v>0</v>
      </c>
      <c r="K156" s="465">
        <f t="shared" si="11"/>
        <v>0</v>
      </c>
    </row>
    <row r="157" spans="1:11" hidden="1">
      <c r="A157" s="465" t="s">
        <v>220</v>
      </c>
      <c r="B157" s="465">
        <f>VLOOKUP(A157,'Tires&amp;Tubes'!A:X,6,0)</f>
        <v>50</v>
      </c>
      <c r="C157" s="465">
        <f>VLOOKUP(A157,'Tires&amp;Tubes'!A:X,10,0)</f>
        <v>0.1</v>
      </c>
      <c r="E157" s="465">
        <f t="shared" si="8"/>
        <v>0</v>
      </c>
      <c r="F157" s="465">
        <f>VLOOKUP(A157,'Tires&amp;Tubes'!A:X,16,0)</f>
        <v>0</v>
      </c>
      <c r="G157" s="465">
        <f t="shared" si="9"/>
        <v>0</v>
      </c>
      <c r="H157" s="465">
        <f>VLOOKUP(A157,'Tires&amp;Tubes'!A:X,20,0)</f>
        <v>0</v>
      </c>
      <c r="I157" s="465">
        <f t="shared" si="10"/>
        <v>0</v>
      </c>
      <c r="K157" s="465">
        <f t="shared" si="11"/>
        <v>0</v>
      </c>
    </row>
    <row r="158" spans="1:11" hidden="1">
      <c r="A158" s="465" t="s">
        <v>149</v>
      </c>
      <c r="B158" s="465">
        <f>VLOOKUP(A158,'Tires&amp;Tubes'!A:X,6,0)</f>
        <v>50</v>
      </c>
      <c r="C158" s="465">
        <f>VLOOKUP(A158,'Tires&amp;Tubes'!A:X,10,0)</f>
        <v>0.1</v>
      </c>
      <c r="E158" s="465">
        <f t="shared" si="8"/>
        <v>0</v>
      </c>
      <c r="F158" s="465">
        <f>VLOOKUP(A158,'Tires&amp;Tubes'!A:X,16,0)</f>
        <v>0</v>
      </c>
      <c r="G158" s="465">
        <f t="shared" si="9"/>
        <v>0</v>
      </c>
      <c r="H158" s="465">
        <f>VLOOKUP(A158,'Tires&amp;Tubes'!A:X,20,0)</f>
        <v>0</v>
      </c>
      <c r="I158" s="465">
        <f t="shared" si="10"/>
        <v>0</v>
      </c>
      <c r="K158" s="465">
        <f t="shared" si="11"/>
        <v>0</v>
      </c>
    </row>
    <row r="159" spans="1:11" hidden="1">
      <c r="A159" s="465" t="s">
        <v>290</v>
      </c>
      <c r="B159" s="465">
        <f>VLOOKUP(A159,'Tires&amp;Tubes'!A:X,6,0)</f>
        <v>50</v>
      </c>
      <c r="C159" s="465">
        <f>VLOOKUP(A159,'Tires&amp;Tubes'!A:X,10,0)</f>
        <v>0.1</v>
      </c>
      <c r="E159" s="465">
        <f t="shared" si="8"/>
        <v>0</v>
      </c>
      <c r="F159" s="465">
        <f>VLOOKUP(A159,'Tires&amp;Tubes'!A:X,16,0)</f>
        <v>0</v>
      </c>
      <c r="G159" s="465">
        <f t="shared" si="9"/>
        <v>0</v>
      </c>
      <c r="H159" s="465">
        <f>VLOOKUP(A159,'Tires&amp;Tubes'!A:X,20,0)</f>
        <v>0</v>
      </c>
      <c r="I159" s="465">
        <f t="shared" si="10"/>
        <v>0</v>
      </c>
      <c r="K159" s="465">
        <f t="shared" si="11"/>
        <v>0</v>
      </c>
    </row>
    <row r="160" spans="1:11" hidden="1">
      <c r="A160" s="465" t="s">
        <v>221</v>
      </c>
      <c r="B160" s="465">
        <f>VLOOKUP(A160,'Tires&amp;Tubes'!A:X,6,0)</f>
        <v>50</v>
      </c>
      <c r="C160" s="465">
        <f>VLOOKUP(A160,'Tires&amp;Tubes'!A:X,10,0)</f>
        <v>0.1</v>
      </c>
      <c r="E160" s="465">
        <f t="shared" si="8"/>
        <v>0</v>
      </c>
      <c r="F160" s="465">
        <f>VLOOKUP(A160,'Tires&amp;Tubes'!A:X,16,0)</f>
        <v>0</v>
      </c>
      <c r="G160" s="465">
        <f t="shared" si="9"/>
        <v>0</v>
      </c>
      <c r="H160" s="465">
        <f>VLOOKUP(A160,'Tires&amp;Tubes'!A:X,20,0)</f>
        <v>0</v>
      </c>
      <c r="I160" s="465">
        <f t="shared" si="10"/>
        <v>0</v>
      </c>
      <c r="K160" s="465">
        <f t="shared" si="11"/>
        <v>0</v>
      </c>
    </row>
    <row r="161" spans="1:11" hidden="1">
      <c r="A161" s="465" t="s">
        <v>987</v>
      </c>
    </row>
    <row r="162" spans="1:11" hidden="1">
      <c r="A162" s="465" t="s">
        <v>529</v>
      </c>
      <c r="B162" s="465">
        <f>VLOOKUP(A162,'Saddles&amp;Grips '!A:X,6,0)</f>
        <v>20</v>
      </c>
      <c r="C162" s="465">
        <f>VLOOKUP(A162,'Saddles&amp;Grips '!A:X,10,0)</f>
        <v>5.6000000000000001E-2</v>
      </c>
      <c r="E162" s="465">
        <f t="shared" si="8"/>
        <v>0</v>
      </c>
      <c r="F162" s="465">
        <f>VLOOKUP(A162,'Saddles&amp;Grips '!A:X,20,0)</f>
        <v>0</v>
      </c>
      <c r="G162" s="465">
        <f t="shared" si="9"/>
        <v>0</v>
      </c>
      <c r="I162" s="465">
        <f t="shared" si="10"/>
        <v>0</v>
      </c>
      <c r="J162" s="465">
        <f>VLOOKUP(A162,'Saddles&amp;Grips '!A:X,16,0)</f>
        <v>0</v>
      </c>
      <c r="K162" s="465">
        <f t="shared" si="11"/>
        <v>0</v>
      </c>
    </row>
    <row r="163" spans="1:11" hidden="1">
      <c r="A163" s="465" t="s">
        <v>625</v>
      </c>
      <c r="B163" s="465">
        <f>VLOOKUP(A163,'Saddles&amp;Grips '!A:X,6,0)</f>
        <v>1</v>
      </c>
      <c r="C163" s="465">
        <f>VLOOKUP(A163,'Saddles&amp;Grips '!A:X,10,0)</f>
        <v>5.6000000000000001E-2</v>
      </c>
      <c r="E163" s="465">
        <f t="shared" si="8"/>
        <v>0</v>
      </c>
      <c r="F163" s="465">
        <f>VLOOKUP(A163,'Saddles&amp;Grips '!A:X,20,0)</f>
        <v>0</v>
      </c>
      <c r="G163" s="465">
        <f t="shared" si="9"/>
        <v>0</v>
      </c>
      <c r="I163" s="465">
        <f t="shared" si="10"/>
        <v>0</v>
      </c>
      <c r="J163" s="465">
        <f>VLOOKUP(A163,'Saddles&amp;Grips '!A:X,16,0)</f>
        <v>0</v>
      </c>
      <c r="K163" s="465">
        <f t="shared" si="11"/>
        <v>0</v>
      </c>
    </row>
    <row r="164" spans="1:11" hidden="1">
      <c r="A164" s="465" t="s">
        <v>161</v>
      </c>
      <c r="B164" s="465">
        <f>VLOOKUP(A164,'Saddles&amp;Grips '!A:X,6,0)</f>
        <v>10</v>
      </c>
      <c r="C164" s="465">
        <f>VLOOKUP(A164,'Saddles&amp;Grips '!A:X,10,0)</f>
        <v>5.6000000000000001E-2</v>
      </c>
      <c r="E164" s="465">
        <f t="shared" si="8"/>
        <v>0</v>
      </c>
      <c r="F164" s="465">
        <f>VLOOKUP(A164,'Saddles&amp;Grips '!A:X,20,0)</f>
        <v>0</v>
      </c>
      <c r="G164" s="465">
        <f t="shared" si="9"/>
        <v>0</v>
      </c>
      <c r="I164" s="465">
        <f t="shared" si="10"/>
        <v>0</v>
      </c>
      <c r="J164" s="465">
        <f>VLOOKUP(A164,'Saddles&amp;Grips '!A:X,16,0)</f>
        <v>0</v>
      </c>
      <c r="K164" s="465">
        <f t="shared" si="11"/>
        <v>0</v>
      </c>
    </row>
    <row r="165" spans="1:11" hidden="1">
      <c r="A165" s="465" t="s">
        <v>191</v>
      </c>
      <c r="B165" s="465">
        <f>VLOOKUP(A165,'Saddles&amp;Grips '!A:X,6,0)</f>
        <v>10</v>
      </c>
      <c r="C165" s="465">
        <f>VLOOKUP(A165,'Saddles&amp;Grips '!A:X,10,0)</f>
        <v>5.6000000000000001E-2</v>
      </c>
      <c r="E165" s="465">
        <f t="shared" si="8"/>
        <v>0</v>
      </c>
      <c r="F165" s="465">
        <f>VLOOKUP(A165,'Saddles&amp;Grips '!A:X,20,0)</f>
        <v>0</v>
      </c>
      <c r="G165" s="465">
        <f t="shared" si="9"/>
        <v>0</v>
      </c>
      <c r="I165" s="465">
        <f t="shared" si="10"/>
        <v>0</v>
      </c>
      <c r="J165" s="465">
        <f>VLOOKUP(A165,'Saddles&amp;Grips '!A:X,16,0)</f>
        <v>0</v>
      </c>
      <c r="K165" s="465">
        <f t="shared" si="11"/>
        <v>0</v>
      </c>
    </row>
    <row r="166" spans="1:11" hidden="1">
      <c r="A166" s="465" t="s">
        <v>109</v>
      </c>
      <c r="B166" s="465">
        <f>VLOOKUP(A166,'Saddles&amp;Grips '!A:X,6,0)</f>
        <v>10</v>
      </c>
      <c r="C166" s="465">
        <f>VLOOKUP(A166,'Saddles&amp;Grips '!A:X,10,0)</f>
        <v>5.6000000000000001E-2</v>
      </c>
      <c r="E166" s="465">
        <f t="shared" si="8"/>
        <v>0</v>
      </c>
      <c r="F166" s="465">
        <f>VLOOKUP(A166,'Saddles&amp;Grips '!A:X,20,0)</f>
        <v>0</v>
      </c>
      <c r="G166" s="465">
        <f t="shared" si="9"/>
        <v>0</v>
      </c>
      <c r="I166" s="465">
        <f t="shared" si="10"/>
        <v>0</v>
      </c>
      <c r="J166" s="465">
        <f>VLOOKUP(A166,'Saddles&amp;Grips '!A:X,16,0)</f>
        <v>0</v>
      </c>
      <c r="K166" s="465">
        <f t="shared" si="11"/>
        <v>0</v>
      </c>
    </row>
    <row r="167" spans="1:11" hidden="1">
      <c r="A167" s="465" t="s">
        <v>712</v>
      </c>
      <c r="B167" s="465">
        <f>VLOOKUP(A167,'Saddles&amp;Grips '!A:X,6,0)</f>
        <v>10</v>
      </c>
      <c r="C167" s="465">
        <f>VLOOKUP(A167,'Saddles&amp;Grips '!A:X,10,0)</f>
        <v>5.6000000000000001E-2</v>
      </c>
      <c r="E167" s="465">
        <f t="shared" si="8"/>
        <v>0</v>
      </c>
      <c r="F167" s="465">
        <f>VLOOKUP(A167,'Saddles&amp;Grips '!A:X,20,0)</f>
        <v>0</v>
      </c>
      <c r="G167" s="465">
        <f t="shared" si="9"/>
        <v>0</v>
      </c>
      <c r="I167" s="465">
        <f t="shared" si="10"/>
        <v>0</v>
      </c>
      <c r="J167" s="465">
        <f>VLOOKUP(A167,'Saddles&amp;Grips '!A:X,16,0)</f>
        <v>0</v>
      </c>
      <c r="K167" s="465">
        <f t="shared" si="11"/>
        <v>0</v>
      </c>
    </row>
    <row r="168" spans="1:11" hidden="1">
      <c r="A168" s="465" t="s">
        <v>110</v>
      </c>
      <c r="B168" s="465">
        <f>VLOOKUP(A168,'Saddles&amp;Grips '!A:X,6,0)</f>
        <v>10</v>
      </c>
      <c r="C168" s="465">
        <f>VLOOKUP(A168,'Saddles&amp;Grips '!A:X,10,0)</f>
        <v>5.6000000000000001E-2</v>
      </c>
      <c r="E168" s="465">
        <f t="shared" si="8"/>
        <v>0</v>
      </c>
      <c r="F168" s="465">
        <f>VLOOKUP(A168,'Saddles&amp;Grips '!A:X,20,0)</f>
        <v>0</v>
      </c>
      <c r="G168" s="465">
        <f t="shared" si="9"/>
        <v>0</v>
      </c>
      <c r="I168" s="465">
        <f t="shared" si="10"/>
        <v>0</v>
      </c>
      <c r="J168" s="465">
        <f>VLOOKUP(A168,'Saddles&amp;Grips '!A:X,16,0)</f>
        <v>0</v>
      </c>
      <c r="K168" s="465">
        <f t="shared" si="11"/>
        <v>0</v>
      </c>
    </row>
    <row r="169" spans="1:11" hidden="1">
      <c r="A169" s="465" t="s">
        <v>192</v>
      </c>
      <c r="B169" s="465">
        <f>VLOOKUP(A169,'Saddles&amp;Grips '!A:X,6,0)</f>
        <v>10</v>
      </c>
      <c r="C169" s="465">
        <f>VLOOKUP(A169,'Saddles&amp;Grips '!A:X,10,0)</f>
        <v>5.6000000000000001E-2</v>
      </c>
      <c r="E169" s="465">
        <f t="shared" si="8"/>
        <v>0</v>
      </c>
      <c r="F169" s="465">
        <f>VLOOKUP(A169,'Saddles&amp;Grips '!A:X,20,0)</f>
        <v>0</v>
      </c>
      <c r="G169" s="465">
        <f t="shared" si="9"/>
        <v>0</v>
      </c>
      <c r="I169" s="465">
        <f t="shared" si="10"/>
        <v>0</v>
      </c>
      <c r="J169" s="465">
        <f>VLOOKUP(A169,'Saddles&amp;Grips '!A:X,16,0)</f>
        <v>0</v>
      </c>
      <c r="K169" s="465">
        <f t="shared" si="11"/>
        <v>0</v>
      </c>
    </row>
    <row r="170" spans="1:11" hidden="1">
      <c r="A170" s="465" t="s">
        <v>115</v>
      </c>
      <c r="B170" s="465">
        <f>VLOOKUP(A170,'Saddles&amp;Grips '!A:X,6,0)</f>
        <v>10</v>
      </c>
      <c r="C170" s="465">
        <f>VLOOKUP(A170,'Saddles&amp;Grips '!A:X,10,0)</f>
        <v>5.6000000000000001E-2</v>
      </c>
      <c r="E170" s="465">
        <f t="shared" si="8"/>
        <v>0</v>
      </c>
      <c r="F170" s="465">
        <f>VLOOKUP(A170,'Saddles&amp;Grips '!A:X,20,0)</f>
        <v>0</v>
      </c>
      <c r="G170" s="465">
        <f t="shared" si="9"/>
        <v>0</v>
      </c>
      <c r="I170" s="465">
        <f t="shared" si="10"/>
        <v>0</v>
      </c>
      <c r="J170" s="465">
        <f>VLOOKUP(A170,'Saddles&amp;Grips '!A:X,16,0)</f>
        <v>0</v>
      </c>
      <c r="K170" s="465">
        <f t="shared" si="11"/>
        <v>0</v>
      </c>
    </row>
    <row r="171" spans="1:11" hidden="1">
      <c r="A171" s="465" t="s">
        <v>116</v>
      </c>
      <c r="B171" s="465">
        <f>VLOOKUP(A171,'Saddles&amp;Grips '!A:X,6,0)</f>
        <v>10</v>
      </c>
      <c r="C171" s="465">
        <f>VLOOKUP(A171,'Saddles&amp;Grips '!A:X,10,0)</f>
        <v>5.6000000000000001E-2</v>
      </c>
      <c r="E171" s="465">
        <f t="shared" si="8"/>
        <v>0</v>
      </c>
      <c r="F171" s="465">
        <f>VLOOKUP(A171,'Saddles&amp;Grips '!A:X,20,0)</f>
        <v>0</v>
      </c>
      <c r="G171" s="465">
        <f t="shared" si="9"/>
        <v>0</v>
      </c>
      <c r="I171" s="465">
        <f t="shared" si="10"/>
        <v>0</v>
      </c>
      <c r="J171" s="465">
        <f>VLOOKUP(A171,'Saddles&amp;Grips '!A:X,16,0)</f>
        <v>0</v>
      </c>
      <c r="K171" s="465">
        <f t="shared" si="11"/>
        <v>0</v>
      </c>
    </row>
    <row r="172" spans="1:11" hidden="1">
      <c r="A172" s="465" t="s">
        <v>2</v>
      </c>
      <c r="B172" s="465">
        <f>VLOOKUP(A172,'Saddles&amp;Grips '!A:X,6,0)</f>
        <v>10</v>
      </c>
      <c r="C172" s="465">
        <f>VLOOKUP(A172,'Saddles&amp;Grips '!A:X,10,0)</f>
        <v>5.6000000000000001E-2</v>
      </c>
      <c r="E172" s="465">
        <f t="shared" si="8"/>
        <v>0</v>
      </c>
      <c r="F172" s="465">
        <f>VLOOKUP(A172,'Saddles&amp;Grips '!A:X,20,0)</f>
        <v>0</v>
      </c>
      <c r="G172" s="465">
        <f t="shared" si="9"/>
        <v>0</v>
      </c>
      <c r="I172" s="465">
        <f t="shared" si="10"/>
        <v>0</v>
      </c>
      <c r="J172" s="465">
        <f>VLOOKUP(A172,'Saddles&amp;Grips '!A:X,16,0)</f>
        <v>30</v>
      </c>
      <c r="K172" s="465">
        <f t="shared" si="11"/>
        <v>0.16800000000000001</v>
      </c>
    </row>
    <row r="173" spans="1:11" hidden="1">
      <c r="A173" s="465" t="s">
        <v>721</v>
      </c>
      <c r="B173" s="465">
        <f>VLOOKUP(A173,'Saddles&amp;Grips '!A:X,6,0)</f>
        <v>10</v>
      </c>
      <c r="C173" s="465">
        <f>VLOOKUP(A173,'Saddles&amp;Grips '!A:X,10,0)</f>
        <v>5.6000000000000001E-2</v>
      </c>
      <c r="E173" s="465">
        <f t="shared" si="8"/>
        <v>0</v>
      </c>
      <c r="F173" s="465">
        <f>VLOOKUP(A173,'Saddles&amp;Grips '!A:X,20,0)</f>
        <v>0</v>
      </c>
      <c r="G173" s="465">
        <f t="shared" si="9"/>
        <v>0</v>
      </c>
      <c r="I173" s="465">
        <f t="shared" si="10"/>
        <v>0</v>
      </c>
      <c r="J173" s="465">
        <f>VLOOKUP(A173,'Saddles&amp;Grips '!A:X,16,0)</f>
        <v>20</v>
      </c>
      <c r="K173" s="465">
        <f t="shared" si="11"/>
        <v>0.112</v>
      </c>
    </row>
    <row r="174" spans="1:11" hidden="1">
      <c r="A174" s="465" t="s">
        <v>75</v>
      </c>
      <c r="B174" s="465">
        <f>VLOOKUP(A174,'Saddles&amp;Grips '!A:X,6,0)</f>
        <v>10</v>
      </c>
      <c r="C174" s="465">
        <f>VLOOKUP(A174,'Saddles&amp;Grips '!A:X,10,0)</f>
        <v>5.6000000000000001E-2</v>
      </c>
      <c r="E174" s="465">
        <f t="shared" si="8"/>
        <v>0</v>
      </c>
      <c r="F174" s="465">
        <f>VLOOKUP(A174,'Saddles&amp;Grips '!A:X,20,0)</f>
        <v>0</v>
      </c>
      <c r="G174" s="465">
        <f t="shared" si="9"/>
        <v>0</v>
      </c>
      <c r="I174" s="465">
        <f t="shared" si="10"/>
        <v>0</v>
      </c>
      <c r="J174" s="465">
        <f>VLOOKUP(A174,'Saddles&amp;Grips '!A:X,16,0)</f>
        <v>0</v>
      </c>
      <c r="K174" s="465">
        <f t="shared" si="11"/>
        <v>0</v>
      </c>
    </row>
    <row r="175" spans="1:11" hidden="1">
      <c r="A175" s="465" t="s">
        <v>76</v>
      </c>
      <c r="B175" s="465">
        <f>VLOOKUP(A175,'Saddles&amp;Grips '!A:X,6,0)</f>
        <v>10</v>
      </c>
      <c r="C175" s="465">
        <f>VLOOKUP(A175,'Saddles&amp;Grips '!A:X,10,0)</f>
        <v>5.6000000000000001E-2</v>
      </c>
      <c r="E175" s="465">
        <f t="shared" si="8"/>
        <v>0</v>
      </c>
      <c r="F175" s="465">
        <f>VLOOKUP(A175,'Saddles&amp;Grips '!A:X,20,0)</f>
        <v>0</v>
      </c>
      <c r="G175" s="465">
        <f t="shared" si="9"/>
        <v>0</v>
      </c>
      <c r="I175" s="465">
        <f t="shared" si="10"/>
        <v>0</v>
      </c>
      <c r="J175" s="465">
        <f>VLOOKUP(A175,'Saddles&amp;Grips '!A:X,16,0)</f>
        <v>150</v>
      </c>
      <c r="K175" s="465">
        <f t="shared" si="11"/>
        <v>0.84</v>
      </c>
    </row>
    <row r="176" spans="1:11" hidden="1">
      <c r="A176" s="465" t="s">
        <v>166</v>
      </c>
      <c r="B176" s="465">
        <f>VLOOKUP(A176,'Saddles&amp;Grips '!A:X,6,0)</f>
        <v>10</v>
      </c>
      <c r="C176" s="465">
        <f>VLOOKUP(A176,'Saddles&amp;Grips '!A:X,10,0)</f>
        <v>5.6000000000000001E-2</v>
      </c>
      <c r="E176" s="465">
        <f t="shared" si="8"/>
        <v>0</v>
      </c>
      <c r="F176" s="465">
        <f>VLOOKUP(A176,'Saddles&amp;Grips '!A:X,20,0)</f>
        <v>0</v>
      </c>
      <c r="G176" s="465">
        <f t="shared" si="9"/>
        <v>0</v>
      </c>
      <c r="I176" s="465">
        <f t="shared" si="10"/>
        <v>0</v>
      </c>
      <c r="J176" s="465">
        <f>VLOOKUP(A176,'Saddles&amp;Grips '!A:X,16,0)</f>
        <v>980</v>
      </c>
      <c r="K176" s="465">
        <f t="shared" si="11"/>
        <v>5.4880000000000004</v>
      </c>
    </row>
    <row r="177" spans="1:11" hidden="1">
      <c r="A177" s="465" t="s">
        <v>77</v>
      </c>
      <c r="B177" s="465">
        <f>VLOOKUP(A177,'Saddles&amp;Grips '!A:X,6,0)</f>
        <v>10</v>
      </c>
      <c r="C177" s="465">
        <f>VLOOKUP(A177,'Saddles&amp;Grips '!A:X,10,0)</f>
        <v>5.6000000000000001E-2</v>
      </c>
      <c r="E177" s="465">
        <f t="shared" si="8"/>
        <v>0</v>
      </c>
      <c r="F177" s="465">
        <f>VLOOKUP(A177,'Saddles&amp;Grips '!A:X,20,0)</f>
        <v>0</v>
      </c>
      <c r="G177" s="465">
        <f t="shared" si="9"/>
        <v>0</v>
      </c>
      <c r="I177" s="465">
        <f t="shared" si="10"/>
        <v>0</v>
      </c>
      <c r="J177" s="465">
        <f>VLOOKUP(A177,'Saddles&amp;Grips '!A:X,16,0)</f>
        <v>0</v>
      </c>
      <c r="K177" s="465">
        <f t="shared" si="11"/>
        <v>0</v>
      </c>
    </row>
    <row r="178" spans="1:11" hidden="1">
      <c r="A178" s="465" t="s">
        <v>727</v>
      </c>
      <c r="B178" s="465">
        <f>VLOOKUP(A178,'Saddles&amp;Grips '!A:X,6,0)</f>
        <v>10</v>
      </c>
      <c r="C178" s="465">
        <f>VLOOKUP(A178,'Saddles&amp;Grips '!A:X,10,0)</f>
        <v>5.6000000000000001E-2</v>
      </c>
      <c r="E178" s="465">
        <f t="shared" si="8"/>
        <v>0</v>
      </c>
      <c r="F178" s="465">
        <f>VLOOKUP(A178,'Saddles&amp;Grips '!A:X,20,0)</f>
        <v>0</v>
      </c>
      <c r="G178" s="465">
        <f t="shared" si="9"/>
        <v>0</v>
      </c>
      <c r="I178" s="465">
        <f t="shared" si="10"/>
        <v>0</v>
      </c>
      <c r="J178" s="465">
        <f>VLOOKUP(A178,'Saddles&amp;Grips '!A:X,16,0)</f>
        <v>0</v>
      </c>
      <c r="K178" s="465">
        <f t="shared" si="11"/>
        <v>0</v>
      </c>
    </row>
    <row r="179" spans="1:11" hidden="1">
      <c r="A179" s="465" t="s">
        <v>22</v>
      </c>
      <c r="B179" s="465">
        <f>VLOOKUP(A179,'Saddles&amp;Grips '!A:X,6,0)</f>
        <v>10</v>
      </c>
      <c r="C179" s="465">
        <f>VLOOKUP(A179,'Saddles&amp;Grips '!A:X,10,0)</f>
        <v>5.6000000000000001E-2</v>
      </c>
      <c r="E179" s="465">
        <f t="shared" si="8"/>
        <v>0</v>
      </c>
      <c r="F179" s="465">
        <f>VLOOKUP(A179,'Saddles&amp;Grips '!A:X,20,0)</f>
        <v>0</v>
      </c>
      <c r="G179" s="465">
        <f t="shared" si="9"/>
        <v>0</v>
      </c>
      <c r="I179" s="465">
        <f t="shared" si="10"/>
        <v>0</v>
      </c>
      <c r="J179" s="465">
        <f>VLOOKUP(A179,'Saddles&amp;Grips '!A:X,16,0)</f>
        <v>60</v>
      </c>
      <c r="K179" s="465">
        <f t="shared" si="11"/>
        <v>0.33600000000000002</v>
      </c>
    </row>
    <row r="180" spans="1:11" hidden="1">
      <c r="A180" s="465" t="s">
        <v>24</v>
      </c>
      <c r="B180" s="465">
        <f>VLOOKUP(A180,'Saddles&amp;Grips '!A:X,6,0)</f>
        <v>10</v>
      </c>
      <c r="C180" s="465">
        <f>VLOOKUP(A180,'Saddles&amp;Grips '!A:X,10,0)</f>
        <v>5.6000000000000001E-2</v>
      </c>
      <c r="E180" s="465">
        <f t="shared" si="8"/>
        <v>0</v>
      </c>
      <c r="F180" s="465">
        <f>VLOOKUP(A180,'Saddles&amp;Grips '!A:X,20,0)</f>
        <v>0</v>
      </c>
      <c r="G180" s="465">
        <f t="shared" si="9"/>
        <v>0</v>
      </c>
      <c r="I180" s="465">
        <f t="shared" si="10"/>
        <v>0</v>
      </c>
      <c r="J180" s="465">
        <f>VLOOKUP(A180,'Saddles&amp;Grips '!A:X,16,0)</f>
        <v>0</v>
      </c>
      <c r="K180" s="465">
        <f t="shared" si="11"/>
        <v>0</v>
      </c>
    </row>
    <row r="181" spans="1:11" hidden="1">
      <c r="A181" s="465" t="s">
        <v>26</v>
      </c>
      <c r="B181" s="465">
        <f>VLOOKUP(A181,'Saddles&amp;Grips '!A:X,6,0)</f>
        <v>10</v>
      </c>
      <c r="C181" s="465">
        <f>VLOOKUP(A181,'Saddles&amp;Grips '!A:X,10,0)</f>
        <v>5.6000000000000001E-2</v>
      </c>
      <c r="E181" s="465">
        <f t="shared" si="8"/>
        <v>0</v>
      </c>
      <c r="F181" s="465">
        <f>VLOOKUP(A181,'Saddles&amp;Grips '!A:X,20,0)</f>
        <v>0</v>
      </c>
      <c r="G181" s="465">
        <f t="shared" si="9"/>
        <v>0</v>
      </c>
      <c r="I181" s="465">
        <f t="shared" si="10"/>
        <v>0</v>
      </c>
      <c r="J181" s="465">
        <f>VLOOKUP(A181,'Saddles&amp;Grips '!A:X,16,0)</f>
        <v>0</v>
      </c>
      <c r="K181" s="465">
        <f t="shared" si="11"/>
        <v>0</v>
      </c>
    </row>
    <row r="182" spans="1:11" hidden="1">
      <c r="A182" s="465" t="s">
        <v>28</v>
      </c>
      <c r="B182" s="465">
        <f>VLOOKUP(A182,'Saddles&amp;Grips '!A:X,6,0)</f>
        <v>10</v>
      </c>
      <c r="C182" s="465">
        <f>VLOOKUP(A182,'Saddles&amp;Grips '!A:X,10,0)</f>
        <v>5.6000000000000001E-2</v>
      </c>
      <c r="E182" s="465">
        <f t="shared" si="8"/>
        <v>0</v>
      </c>
      <c r="F182" s="465">
        <f>VLOOKUP(A182,'Saddles&amp;Grips '!A:X,20,0)</f>
        <v>0</v>
      </c>
      <c r="G182" s="465">
        <f t="shared" si="9"/>
        <v>0</v>
      </c>
      <c r="I182" s="465">
        <f t="shared" si="10"/>
        <v>0</v>
      </c>
      <c r="J182" s="465">
        <f>VLOOKUP(A182,'Saddles&amp;Grips '!A:X,16,0)</f>
        <v>0</v>
      </c>
      <c r="K182" s="465">
        <f t="shared" si="11"/>
        <v>0</v>
      </c>
    </row>
    <row r="183" spans="1:11" hidden="1">
      <c r="A183" s="465" t="s">
        <v>729</v>
      </c>
      <c r="B183" s="465">
        <f>VLOOKUP(A183,'Saddles&amp;Grips '!A:X,6,0)</f>
        <v>10</v>
      </c>
      <c r="C183" s="465">
        <f>VLOOKUP(A183,'Saddles&amp;Grips '!A:X,10,0)</f>
        <v>5.6000000000000001E-2</v>
      </c>
      <c r="E183" s="465">
        <f t="shared" si="8"/>
        <v>0</v>
      </c>
      <c r="F183" s="465">
        <f>VLOOKUP(A183,'Saddles&amp;Grips '!A:X,20,0)</f>
        <v>0</v>
      </c>
      <c r="G183" s="465">
        <f t="shared" si="9"/>
        <v>0</v>
      </c>
      <c r="I183" s="465">
        <f t="shared" si="10"/>
        <v>0</v>
      </c>
      <c r="J183" s="465">
        <f>VLOOKUP(A183,'Saddles&amp;Grips '!A:X,16,0)</f>
        <v>0</v>
      </c>
      <c r="K183" s="465">
        <f t="shared" si="11"/>
        <v>0</v>
      </c>
    </row>
    <row r="184" spans="1:11" hidden="1">
      <c r="A184" s="465" t="s">
        <v>78</v>
      </c>
      <c r="B184" s="465">
        <f>VLOOKUP(A184,'Saddles&amp;Grips '!A:X,6,0)</f>
        <v>10</v>
      </c>
      <c r="C184" s="465">
        <f>VLOOKUP(A184,'Saddles&amp;Grips '!A:X,10,0)</f>
        <v>5.6000000000000001E-2</v>
      </c>
      <c r="E184" s="465">
        <f t="shared" si="8"/>
        <v>0</v>
      </c>
      <c r="F184" s="465">
        <f>VLOOKUP(A184,'Saddles&amp;Grips '!A:X,20,0)</f>
        <v>0</v>
      </c>
      <c r="G184" s="465">
        <f t="shared" si="9"/>
        <v>0</v>
      </c>
      <c r="I184" s="465">
        <f t="shared" si="10"/>
        <v>0</v>
      </c>
      <c r="J184" s="465">
        <f>VLOOKUP(A184,'Saddles&amp;Grips '!A:X,16,0)</f>
        <v>0</v>
      </c>
      <c r="K184" s="465">
        <f t="shared" si="11"/>
        <v>0</v>
      </c>
    </row>
    <row r="185" spans="1:11" hidden="1">
      <c r="A185" s="465" t="s">
        <v>80</v>
      </c>
      <c r="B185" s="465">
        <f>VLOOKUP(A185,'Saddles&amp;Grips '!A:X,6,0)</f>
        <v>10</v>
      </c>
      <c r="C185" s="465">
        <f>VLOOKUP(A185,'Saddles&amp;Grips '!A:X,10,0)</f>
        <v>5.6000000000000001E-2</v>
      </c>
      <c r="E185" s="465">
        <f t="shared" si="8"/>
        <v>0</v>
      </c>
      <c r="F185" s="465">
        <f>VLOOKUP(A185,'Saddles&amp;Grips '!A:X,20,0)</f>
        <v>0</v>
      </c>
      <c r="G185" s="465">
        <f t="shared" si="9"/>
        <v>0</v>
      </c>
      <c r="I185" s="465">
        <f t="shared" si="10"/>
        <v>0</v>
      </c>
      <c r="J185" s="465">
        <f>VLOOKUP(A185,'Saddles&amp;Grips '!A:X,16,0)</f>
        <v>0</v>
      </c>
      <c r="K185" s="465">
        <f t="shared" si="11"/>
        <v>0</v>
      </c>
    </row>
    <row r="186" spans="1:11" hidden="1">
      <c r="A186" s="465" t="s">
        <v>94</v>
      </c>
      <c r="B186" s="465">
        <f>VLOOKUP(A186,'Saddles&amp;Grips '!A:X,6,0)</f>
        <v>10</v>
      </c>
      <c r="C186" s="465">
        <f>VLOOKUP(A186,'Saddles&amp;Grips '!A:X,10,0)</f>
        <v>5.6000000000000001E-2</v>
      </c>
      <c r="E186" s="465">
        <f t="shared" si="8"/>
        <v>0</v>
      </c>
      <c r="F186" s="465">
        <f>VLOOKUP(A186,'Saddles&amp;Grips '!A:X,20,0)</f>
        <v>0</v>
      </c>
      <c r="G186" s="465">
        <f t="shared" si="9"/>
        <v>0</v>
      </c>
      <c r="I186" s="465">
        <f t="shared" si="10"/>
        <v>0</v>
      </c>
      <c r="J186" s="465">
        <f>VLOOKUP(A186,'Saddles&amp;Grips '!A:X,16,0)</f>
        <v>0</v>
      </c>
      <c r="K186" s="465">
        <f t="shared" si="11"/>
        <v>0</v>
      </c>
    </row>
    <row r="187" spans="1:11" hidden="1">
      <c r="A187" s="465" t="s">
        <v>180</v>
      </c>
      <c r="B187" s="465">
        <f>VLOOKUP(A187,'Saddles&amp;Grips '!A:X,6,0)</f>
        <v>10</v>
      </c>
      <c r="C187" s="465">
        <f>VLOOKUP(A187,'Saddles&amp;Grips '!A:X,10,0)</f>
        <v>5.6000000000000001E-2</v>
      </c>
      <c r="E187" s="465">
        <f t="shared" si="8"/>
        <v>0</v>
      </c>
      <c r="F187" s="465">
        <f>VLOOKUP(A187,'Saddles&amp;Grips '!A:X,20,0)</f>
        <v>0</v>
      </c>
      <c r="G187" s="465">
        <f t="shared" si="9"/>
        <v>0</v>
      </c>
      <c r="I187" s="465">
        <f t="shared" si="10"/>
        <v>0</v>
      </c>
      <c r="J187" s="465">
        <f>VLOOKUP(A187,'Saddles&amp;Grips '!A:X,16,0)</f>
        <v>0</v>
      </c>
      <c r="K187" s="465">
        <f t="shared" si="11"/>
        <v>0</v>
      </c>
    </row>
    <row r="188" spans="1:11" hidden="1">
      <c r="A188" s="465" t="s">
        <v>95</v>
      </c>
      <c r="B188" s="465">
        <f>VLOOKUP(A188,'Saddles&amp;Grips '!A:X,6,0)</f>
        <v>10</v>
      </c>
      <c r="C188" s="465">
        <f>VLOOKUP(A188,'Saddles&amp;Grips '!A:X,10,0)</f>
        <v>5.6000000000000001E-2</v>
      </c>
      <c r="E188" s="465">
        <f t="shared" si="8"/>
        <v>0</v>
      </c>
      <c r="F188" s="465">
        <f>VLOOKUP(A188,'Saddles&amp;Grips '!A:X,20,0)</f>
        <v>0</v>
      </c>
      <c r="G188" s="465">
        <f t="shared" si="9"/>
        <v>0</v>
      </c>
      <c r="I188" s="465">
        <f t="shared" si="10"/>
        <v>0</v>
      </c>
      <c r="J188" s="465">
        <f>VLOOKUP(A188,'Saddles&amp;Grips '!A:X,16,0)</f>
        <v>0</v>
      </c>
      <c r="K188" s="465">
        <f t="shared" si="11"/>
        <v>0</v>
      </c>
    </row>
    <row r="189" spans="1:11" hidden="1">
      <c r="A189" s="465" t="s">
        <v>731</v>
      </c>
      <c r="B189" s="465">
        <f>VLOOKUP(A189,'Saddles&amp;Grips '!A:X,6,0)</f>
        <v>10</v>
      </c>
      <c r="C189" s="465">
        <f>VLOOKUP(A189,'Saddles&amp;Grips '!A:X,10,0)</f>
        <v>5.6000000000000001E-2</v>
      </c>
      <c r="E189" s="465">
        <f t="shared" si="8"/>
        <v>0</v>
      </c>
      <c r="F189" s="465">
        <f>VLOOKUP(A189,'Saddles&amp;Grips '!A:X,20,0)</f>
        <v>0</v>
      </c>
      <c r="G189" s="465">
        <f t="shared" si="9"/>
        <v>0</v>
      </c>
      <c r="I189" s="465">
        <f t="shared" si="10"/>
        <v>0</v>
      </c>
      <c r="J189" s="465">
        <f>VLOOKUP(A189,'Saddles&amp;Grips '!A:X,16,0)</f>
        <v>0</v>
      </c>
      <c r="K189" s="465">
        <f t="shared" si="11"/>
        <v>0</v>
      </c>
    </row>
    <row r="190" spans="1:11" hidden="1">
      <c r="A190" s="465" t="s">
        <v>97</v>
      </c>
      <c r="B190" s="465">
        <f>VLOOKUP(A190,'Saddles&amp;Grips '!A:X,6,0)</f>
        <v>10</v>
      </c>
      <c r="C190" s="465">
        <f>VLOOKUP(A190,'Saddles&amp;Grips '!A:X,10,0)</f>
        <v>5.6000000000000001E-2</v>
      </c>
      <c r="E190" s="465">
        <f t="shared" si="8"/>
        <v>0</v>
      </c>
      <c r="F190" s="465">
        <f>VLOOKUP(A190,'Saddles&amp;Grips '!A:X,20,0)</f>
        <v>0</v>
      </c>
      <c r="G190" s="465">
        <f t="shared" si="9"/>
        <v>0</v>
      </c>
      <c r="I190" s="465">
        <f t="shared" si="10"/>
        <v>0</v>
      </c>
      <c r="J190" s="465">
        <f>VLOOKUP(A190,'Saddles&amp;Grips '!A:X,16,0)</f>
        <v>0</v>
      </c>
      <c r="K190" s="465">
        <f t="shared" si="11"/>
        <v>0</v>
      </c>
    </row>
    <row r="191" spans="1:11" hidden="1">
      <c r="A191" s="465" t="s">
        <v>99</v>
      </c>
      <c r="B191" s="465">
        <f>VLOOKUP(A191,'Saddles&amp;Grips '!A:X,6,0)</f>
        <v>10</v>
      </c>
      <c r="C191" s="465">
        <f>VLOOKUP(A191,'Saddles&amp;Grips '!A:X,10,0)</f>
        <v>5.6000000000000001E-2</v>
      </c>
      <c r="E191" s="465">
        <f t="shared" si="8"/>
        <v>0</v>
      </c>
      <c r="F191" s="465">
        <f>VLOOKUP(A191,'Saddles&amp;Grips '!A:X,20,0)</f>
        <v>0</v>
      </c>
      <c r="G191" s="465">
        <f t="shared" si="9"/>
        <v>0</v>
      </c>
      <c r="I191" s="465">
        <f t="shared" si="10"/>
        <v>0</v>
      </c>
      <c r="J191" s="465">
        <f>VLOOKUP(A191,'Saddles&amp;Grips '!A:X,16,0)</f>
        <v>0</v>
      </c>
      <c r="K191" s="465">
        <f t="shared" si="11"/>
        <v>0</v>
      </c>
    </row>
    <row r="192" spans="1:11" hidden="1">
      <c r="A192" s="465" t="s">
        <v>101</v>
      </c>
      <c r="B192" s="465">
        <f>VLOOKUP(A192,'Saddles&amp;Grips '!A:X,6,0)</f>
        <v>10</v>
      </c>
      <c r="C192" s="465">
        <f>VLOOKUP(A192,'Saddles&amp;Grips '!A:X,10,0)</f>
        <v>5.6000000000000001E-2</v>
      </c>
      <c r="E192" s="465">
        <f t="shared" si="8"/>
        <v>0</v>
      </c>
      <c r="F192" s="465">
        <f>VLOOKUP(A192,'Saddles&amp;Grips '!A:X,20,0)</f>
        <v>0</v>
      </c>
      <c r="G192" s="465">
        <f t="shared" si="9"/>
        <v>0</v>
      </c>
      <c r="I192" s="465">
        <f t="shared" si="10"/>
        <v>0</v>
      </c>
      <c r="J192" s="465">
        <f>VLOOKUP(A192,'Saddles&amp;Grips '!A:X,16,0)</f>
        <v>0</v>
      </c>
      <c r="K192" s="465">
        <f t="shared" si="11"/>
        <v>0</v>
      </c>
    </row>
    <row r="193" spans="1:11" hidden="1">
      <c r="A193" s="465" t="s">
        <v>103</v>
      </c>
      <c r="B193" s="465">
        <f>VLOOKUP(A193,'Saddles&amp;Grips '!A:X,6,0)</f>
        <v>10</v>
      </c>
      <c r="C193" s="465">
        <f>VLOOKUP(A193,'Saddles&amp;Grips '!A:X,10,0)</f>
        <v>5.6000000000000001E-2</v>
      </c>
      <c r="E193" s="465">
        <f t="shared" si="8"/>
        <v>0</v>
      </c>
      <c r="F193" s="465">
        <f>VLOOKUP(A193,'Saddles&amp;Grips '!A:X,20,0)</f>
        <v>0</v>
      </c>
      <c r="G193" s="465">
        <f t="shared" si="9"/>
        <v>0</v>
      </c>
      <c r="I193" s="465">
        <f t="shared" si="10"/>
        <v>0</v>
      </c>
      <c r="J193" s="465">
        <f>VLOOKUP(A193,'Saddles&amp;Grips '!A:X,16,0)</f>
        <v>0</v>
      </c>
      <c r="K193" s="465">
        <f t="shared" si="11"/>
        <v>0</v>
      </c>
    </row>
    <row r="194" spans="1:11" hidden="1">
      <c r="A194" s="465" t="s">
        <v>733</v>
      </c>
      <c r="B194" s="465">
        <f>VLOOKUP(A194,'Saddles&amp;Grips '!A:X,6,0)</f>
        <v>10</v>
      </c>
      <c r="C194" s="465">
        <f>VLOOKUP(A194,'Saddles&amp;Grips '!A:X,10,0)</f>
        <v>5.6000000000000001E-2</v>
      </c>
      <c r="E194" s="465">
        <f t="shared" si="8"/>
        <v>0</v>
      </c>
      <c r="F194" s="465">
        <f>VLOOKUP(A194,'Saddles&amp;Grips '!A:X,20,0)</f>
        <v>0</v>
      </c>
      <c r="G194" s="465">
        <f t="shared" si="9"/>
        <v>0</v>
      </c>
      <c r="I194" s="465">
        <f t="shared" si="10"/>
        <v>0</v>
      </c>
      <c r="J194" s="465">
        <f>VLOOKUP(A194,'Saddles&amp;Grips '!A:X,16,0)</f>
        <v>0</v>
      </c>
      <c r="K194" s="465">
        <f t="shared" si="11"/>
        <v>0</v>
      </c>
    </row>
    <row r="195" spans="1:11" hidden="1">
      <c r="A195" s="465" t="s">
        <v>112</v>
      </c>
      <c r="B195" s="465">
        <f>VLOOKUP(A195,'Saddles&amp;Grips '!A:X,6,0)</f>
        <v>10</v>
      </c>
      <c r="C195" s="465">
        <f>VLOOKUP(A195,'Saddles&amp;Grips '!A:X,10,0)</f>
        <v>5.6000000000000001E-2</v>
      </c>
      <c r="E195" s="465">
        <f t="shared" ref="E195:E258" si="12">CEILING(D195/B195,1)*C195</f>
        <v>0</v>
      </c>
      <c r="F195" s="465">
        <f>VLOOKUP(A195,'Saddles&amp;Grips '!A:X,20,0)</f>
        <v>0</v>
      </c>
      <c r="G195" s="465">
        <f t="shared" ref="G195:G258" si="13">CEILING(F195/B195,1)*C195</f>
        <v>0</v>
      </c>
      <c r="I195" s="465">
        <f t="shared" ref="I195:I258" si="14">CEILING(H195/B195,1)*C195</f>
        <v>0</v>
      </c>
      <c r="J195" s="465">
        <f>VLOOKUP(A195,'Saddles&amp;Grips '!A:X,16,0)</f>
        <v>0</v>
      </c>
      <c r="K195" s="465">
        <f t="shared" ref="K195:K258" si="15">CEILING(J195/B195,1)*C195</f>
        <v>0</v>
      </c>
    </row>
    <row r="196" spans="1:11" hidden="1">
      <c r="A196" s="465" t="s">
        <v>187</v>
      </c>
      <c r="B196" s="465">
        <f>VLOOKUP(A196,'Saddles&amp;Grips '!A:X,6,0)</f>
        <v>10</v>
      </c>
      <c r="C196" s="465">
        <f>VLOOKUP(A196,'Saddles&amp;Grips '!A:X,10,0)</f>
        <v>5.6000000000000001E-2</v>
      </c>
      <c r="E196" s="465">
        <f t="shared" si="12"/>
        <v>0</v>
      </c>
      <c r="F196" s="465">
        <f>VLOOKUP(A196,'Saddles&amp;Grips '!A:X,20,0)</f>
        <v>0</v>
      </c>
      <c r="G196" s="465">
        <f t="shared" si="13"/>
        <v>0</v>
      </c>
      <c r="I196" s="465">
        <f t="shared" si="14"/>
        <v>0</v>
      </c>
      <c r="J196" s="465">
        <f>VLOOKUP(A196,'Saddles&amp;Grips '!A:X,16,0)</f>
        <v>0</v>
      </c>
      <c r="K196" s="465">
        <f t="shared" si="15"/>
        <v>0</v>
      </c>
    </row>
    <row r="197" spans="1:11" hidden="1">
      <c r="A197" s="465" t="s">
        <v>14</v>
      </c>
      <c r="B197" s="465">
        <f>VLOOKUP(A197,'Saddles&amp;Grips '!A:X,6,0)</f>
        <v>10</v>
      </c>
      <c r="C197" s="465">
        <f>VLOOKUP(A197,'Saddles&amp;Grips '!A:X,10,0)</f>
        <v>5.6000000000000001E-2</v>
      </c>
      <c r="E197" s="465">
        <f t="shared" si="12"/>
        <v>0</v>
      </c>
      <c r="F197" s="465">
        <f>VLOOKUP(A197,'Saddles&amp;Grips '!A:X,20,0)</f>
        <v>0</v>
      </c>
      <c r="G197" s="465">
        <f t="shared" si="13"/>
        <v>0</v>
      </c>
      <c r="I197" s="465">
        <f t="shared" si="14"/>
        <v>0</v>
      </c>
      <c r="J197" s="465">
        <f>VLOOKUP(A197,'Saddles&amp;Grips '!A:X,16,0)</f>
        <v>0</v>
      </c>
      <c r="K197" s="465">
        <f t="shared" si="15"/>
        <v>0</v>
      </c>
    </row>
    <row r="198" spans="1:11" hidden="1">
      <c r="A198" s="465" t="s">
        <v>16</v>
      </c>
      <c r="B198" s="465">
        <f>VLOOKUP(A198,'Saddles&amp;Grips '!A:X,6,0)</f>
        <v>10</v>
      </c>
      <c r="C198" s="465">
        <f>VLOOKUP(A198,'Saddles&amp;Grips '!A:X,10,0)</f>
        <v>5.6000000000000001E-2</v>
      </c>
      <c r="E198" s="465">
        <f t="shared" si="12"/>
        <v>0</v>
      </c>
      <c r="F198" s="465">
        <f>VLOOKUP(A198,'Saddles&amp;Grips '!A:X,20,0)</f>
        <v>0</v>
      </c>
      <c r="G198" s="465">
        <f t="shared" si="13"/>
        <v>0</v>
      </c>
      <c r="I198" s="465">
        <f t="shared" si="14"/>
        <v>0</v>
      </c>
      <c r="J198" s="465">
        <f>VLOOKUP(A198,'Saddles&amp;Grips '!A:X,16,0)</f>
        <v>0</v>
      </c>
      <c r="K198" s="465">
        <f t="shared" si="15"/>
        <v>0</v>
      </c>
    </row>
    <row r="199" spans="1:11" hidden="1">
      <c r="A199" s="465" t="s">
        <v>735</v>
      </c>
      <c r="B199" s="465">
        <f>VLOOKUP(A199,'Saddles&amp;Grips '!A:X,6,0)</f>
        <v>10</v>
      </c>
      <c r="C199" s="465">
        <f>VLOOKUP(A199,'Saddles&amp;Grips '!A:X,10,0)</f>
        <v>5.6000000000000001E-2</v>
      </c>
      <c r="E199" s="465">
        <f t="shared" si="12"/>
        <v>0</v>
      </c>
      <c r="F199" s="465">
        <f>VLOOKUP(A199,'Saddles&amp;Grips '!A:X,20,0)</f>
        <v>0</v>
      </c>
      <c r="G199" s="465">
        <f t="shared" si="13"/>
        <v>0</v>
      </c>
      <c r="I199" s="465">
        <f t="shared" si="14"/>
        <v>0</v>
      </c>
      <c r="J199" s="465">
        <f>VLOOKUP(A199,'Saddles&amp;Grips '!A:X,16,0)</f>
        <v>0</v>
      </c>
      <c r="K199" s="465">
        <f t="shared" si="15"/>
        <v>0</v>
      </c>
    </row>
    <row r="200" spans="1:11" hidden="1">
      <c r="A200" s="465" t="s">
        <v>412</v>
      </c>
      <c r="B200" s="465">
        <f>VLOOKUP(A200,'Saddles&amp;Grips '!A:X,6,0)</f>
        <v>10</v>
      </c>
      <c r="C200" s="465">
        <f>VLOOKUP(A200,'Saddles&amp;Grips '!A:X,10,0)</f>
        <v>5.6000000000000001E-2</v>
      </c>
      <c r="E200" s="465">
        <f t="shared" si="12"/>
        <v>0</v>
      </c>
      <c r="F200" s="465">
        <f>VLOOKUP(A200,'Saddles&amp;Grips '!A:X,20,0)</f>
        <v>0</v>
      </c>
      <c r="G200" s="465">
        <f t="shared" si="13"/>
        <v>0</v>
      </c>
      <c r="I200" s="465">
        <f t="shared" si="14"/>
        <v>0</v>
      </c>
      <c r="J200" s="465">
        <f>VLOOKUP(A200,'Saddles&amp;Grips '!A:X,16,0)</f>
        <v>0</v>
      </c>
      <c r="K200" s="465">
        <f t="shared" si="15"/>
        <v>0</v>
      </c>
    </row>
    <row r="201" spans="1:11" hidden="1">
      <c r="A201" s="465" t="s">
        <v>413</v>
      </c>
      <c r="B201" s="465">
        <f>VLOOKUP(A201,'Saddles&amp;Grips '!A:X,6,0)</f>
        <v>10</v>
      </c>
      <c r="C201" s="465">
        <f>VLOOKUP(A201,'Saddles&amp;Grips '!A:X,10,0)</f>
        <v>5.6000000000000001E-2</v>
      </c>
      <c r="E201" s="465">
        <f t="shared" si="12"/>
        <v>0</v>
      </c>
      <c r="F201" s="465">
        <f>VLOOKUP(A201,'Saddles&amp;Grips '!A:X,20,0)</f>
        <v>0</v>
      </c>
      <c r="G201" s="465">
        <f t="shared" si="13"/>
        <v>0</v>
      </c>
      <c r="I201" s="465">
        <f t="shared" si="14"/>
        <v>0</v>
      </c>
      <c r="J201" s="465">
        <f>VLOOKUP(A201,'Saddles&amp;Grips '!A:X,16,0)</f>
        <v>0</v>
      </c>
      <c r="K201" s="465">
        <f t="shared" si="15"/>
        <v>0</v>
      </c>
    </row>
    <row r="202" spans="1:11" hidden="1">
      <c r="A202" s="465" t="s">
        <v>414</v>
      </c>
      <c r="B202" s="465">
        <f>VLOOKUP(A202,'Saddles&amp;Grips '!A:X,6,0)</f>
        <v>10</v>
      </c>
      <c r="C202" s="465">
        <f>VLOOKUP(A202,'Saddles&amp;Grips '!A:X,10,0)</f>
        <v>5.6000000000000001E-2</v>
      </c>
      <c r="E202" s="465">
        <f t="shared" si="12"/>
        <v>0</v>
      </c>
      <c r="F202" s="465">
        <f>VLOOKUP(A202,'Saddles&amp;Grips '!A:X,20,0)</f>
        <v>0</v>
      </c>
      <c r="G202" s="465">
        <f t="shared" si="13"/>
        <v>0</v>
      </c>
      <c r="I202" s="465">
        <f t="shared" si="14"/>
        <v>0</v>
      </c>
      <c r="J202" s="465">
        <f>VLOOKUP(A202,'Saddles&amp;Grips '!A:X,16,0)</f>
        <v>0</v>
      </c>
      <c r="K202" s="465">
        <f t="shared" si="15"/>
        <v>0</v>
      </c>
    </row>
    <row r="203" spans="1:11" hidden="1">
      <c r="A203" s="465" t="s">
        <v>18</v>
      </c>
      <c r="B203" s="465">
        <f>VLOOKUP(A203,'Saddles&amp;Grips '!A:X,6,0)</f>
        <v>10</v>
      </c>
      <c r="C203" s="465">
        <f>VLOOKUP(A203,'Saddles&amp;Grips '!A:X,10,0)</f>
        <v>5.6000000000000001E-2</v>
      </c>
      <c r="E203" s="465">
        <f t="shared" si="12"/>
        <v>0</v>
      </c>
      <c r="F203" s="465">
        <f>VLOOKUP(A203,'Saddles&amp;Grips '!A:X,20,0)</f>
        <v>0</v>
      </c>
      <c r="G203" s="465">
        <f t="shared" si="13"/>
        <v>0</v>
      </c>
      <c r="I203" s="465">
        <f t="shared" si="14"/>
        <v>0</v>
      </c>
      <c r="J203" s="465">
        <f>VLOOKUP(A203,'Saddles&amp;Grips '!A:X,16,0)</f>
        <v>0</v>
      </c>
      <c r="K203" s="465">
        <f t="shared" si="15"/>
        <v>0</v>
      </c>
    </row>
    <row r="204" spans="1:11" hidden="1">
      <c r="A204" s="465" t="s">
        <v>20</v>
      </c>
      <c r="B204" s="465">
        <f>VLOOKUP(A204,'Saddles&amp;Grips '!A:X,6,0)</f>
        <v>10</v>
      </c>
      <c r="C204" s="465">
        <f>VLOOKUP(A204,'Saddles&amp;Grips '!A:X,10,0)</f>
        <v>5.6000000000000001E-2</v>
      </c>
      <c r="E204" s="465">
        <f t="shared" si="12"/>
        <v>0</v>
      </c>
      <c r="F204" s="465">
        <f>VLOOKUP(A204,'Saddles&amp;Grips '!A:X,20,0)</f>
        <v>0</v>
      </c>
      <c r="G204" s="465">
        <f t="shared" si="13"/>
        <v>0</v>
      </c>
      <c r="I204" s="465">
        <f t="shared" si="14"/>
        <v>0</v>
      </c>
      <c r="J204" s="465">
        <f>VLOOKUP(A204,'Saddles&amp;Grips '!A:X,16,0)</f>
        <v>0</v>
      </c>
      <c r="K204" s="465">
        <f t="shared" si="15"/>
        <v>0</v>
      </c>
    </row>
    <row r="205" spans="1:11" hidden="1">
      <c r="A205" s="465" t="s">
        <v>21</v>
      </c>
      <c r="B205" s="465">
        <f>VLOOKUP(A205,'Saddles&amp;Grips '!A:X,6,0)</f>
        <v>10</v>
      </c>
      <c r="C205" s="465">
        <f>VLOOKUP(A205,'Saddles&amp;Grips '!A:X,10,0)</f>
        <v>5.6000000000000001E-2</v>
      </c>
      <c r="E205" s="465">
        <f t="shared" si="12"/>
        <v>0</v>
      </c>
      <c r="F205" s="465">
        <f>VLOOKUP(A205,'Saddles&amp;Grips '!A:X,20,0)</f>
        <v>0</v>
      </c>
      <c r="G205" s="465">
        <f t="shared" si="13"/>
        <v>0</v>
      </c>
      <c r="I205" s="465">
        <f t="shared" si="14"/>
        <v>0</v>
      </c>
      <c r="J205" s="465">
        <f>VLOOKUP(A205,'Saddles&amp;Grips '!A:X,16,0)</f>
        <v>0</v>
      </c>
      <c r="K205" s="465">
        <f t="shared" si="15"/>
        <v>0</v>
      </c>
    </row>
    <row r="206" spans="1:11" hidden="1">
      <c r="A206" s="465" t="s">
        <v>50</v>
      </c>
      <c r="B206" s="465">
        <f>VLOOKUP(A206,'Saddles&amp;Grips '!A:X,6,0)</f>
        <v>10</v>
      </c>
      <c r="C206" s="465">
        <f>VLOOKUP(A206,'Saddles&amp;Grips '!A:X,10,0)</f>
        <v>5.6000000000000001E-2</v>
      </c>
      <c r="E206" s="465">
        <f t="shared" si="12"/>
        <v>0</v>
      </c>
      <c r="F206" s="465">
        <f>VLOOKUP(A206,'Saddles&amp;Grips '!A:X,20,0)</f>
        <v>0</v>
      </c>
      <c r="G206" s="465">
        <f t="shared" si="13"/>
        <v>0</v>
      </c>
      <c r="I206" s="465">
        <f t="shared" si="14"/>
        <v>0</v>
      </c>
      <c r="J206" s="465">
        <f>VLOOKUP(A206,'Saddles&amp;Grips '!A:X,16,0)</f>
        <v>0</v>
      </c>
      <c r="K206" s="465">
        <f t="shared" si="15"/>
        <v>0</v>
      </c>
    </row>
    <row r="207" spans="1:11" hidden="1">
      <c r="A207" s="465" t="s">
        <v>52</v>
      </c>
      <c r="B207" s="465">
        <f>VLOOKUP(A207,'Saddles&amp;Grips '!A:X,6,0)</f>
        <v>10</v>
      </c>
      <c r="C207" s="465">
        <f>VLOOKUP(A207,'Saddles&amp;Grips '!A:X,10,0)</f>
        <v>5.6000000000000001E-2</v>
      </c>
      <c r="E207" s="465">
        <f t="shared" si="12"/>
        <v>0</v>
      </c>
      <c r="F207" s="465">
        <f>VLOOKUP(A207,'Saddles&amp;Grips '!A:X,20,0)</f>
        <v>0</v>
      </c>
      <c r="G207" s="465">
        <f t="shared" si="13"/>
        <v>0</v>
      </c>
      <c r="I207" s="465">
        <f t="shared" si="14"/>
        <v>0</v>
      </c>
      <c r="J207" s="465">
        <f>VLOOKUP(A207,'Saddles&amp;Grips '!A:X,16,0)</f>
        <v>0</v>
      </c>
      <c r="K207" s="465">
        <f t="shared" si="15"/>
        <v>0</v>
      </c>
    </row>
    <row r="208" spans="1:11" hidden="1">
      <c r="A208" s="465" t="s">
        <v>54</v>
      </c>
      <c r="B208" s="465">
        <f>VLOOKUP(A208,'Saddles&amp;Grips '!A:X,6,0)</f>
        <v>10</v>
      </c>
      <c r="C208" s="465">
        <f>VLOOKUP(A208,'Saddles&amp;Grips '!A:X,10,0)</f>
        <v>5.6000000000000001E-2</v>
      </c>
      <c r="E208" s="465">
        <f t="shared" si="12"/>
        <v>0</v>
      </c>
      <c r="F208" s="465">
        <f>VLOOKUP(A208,'Saddles&amp;Grips '!A:X,20,0)</f>
        <v>0</v>
      </c>
      <c r="G208" s="465">
        <f t="shared" si="13"/>
        <v>0</v>
      </c>
      <c r="I208" s="465">
        <f t="shared" si="14"/>
        <v>0</v>
      </c>
      <c r="J208" s="465">
        <f>VLOOKUP(A208,'Saddles&amp;Grips '!A:X,16,0)</f>
        <v>0</v>
      </c>
      <c r="K208" s="465">
        <f t="shared" si="15"/>
        <v>0</v>
      </c>
    </row>
    <row r="209" spans="1:11" hidden="1">
      <c r="A209" s="465" t="s">
        <v>58</v>
      </c>
      <c r="B209" s="465">
        <f>VLOOKUP(A209,'Saddles&amp;Grips '!A:X,6,0)</f>
        <v>10</v>
      </c>
      <c r="C209" s="465">
        <f>VLOOKUP(A209,'Saddles&amp;Grips '!A:X,10,0)</f>
        <v>5.6000000000000001E-2</v>
      </c>
      <c r="E209" s="465">
        <f t="shared" si="12"/>
        <v>0</v>
      </c>
      <c r="F209" s="465">
        <f>VLOOKUP(A209,'Saddles&amp;Grips '!A:X,20,0)</f>
        <v>0</v>
      </c>
      <c r="G209" s="465">
        <f t="shared" si="13"/>
        <v>0</v>
      </c>
      <c r="I209" s="465">
        <f t="shared" si="14"/>
        <v>0</v>
      </c>
      <c r="J209" s="465">
        <f>VLOOKUP(A209,'Saddles&amp;Grips '!A:X,16,0)</f>
        <v>0</v>
      </c>
      <c r="K209" s="465">
        <f t="shared" si="15"/>
        <v>0</v>
      </c>
    </row>
    <row r="210" spans="1:11" hidden="1">
      <c r="A210" s="465" t="s">
        <v>739</v>
      </c>
      <c r="B210" s="465">
        <f>VLOOKUP(A210,'Saddles&amp;Grips '!A:X,6,0)</f>
        <v>10</v>
      </c>
      <c r="C210" s="465">
        <f>VLOOKUP(A210,'Saddles&amp;Grips '!A:X,10,0)</f>
        <v>5.6000000000000001E-2</v>
      </c>
      <c r="E210" s="465">
        <f t="shared" si="12"/>
        <v>0</v>
      </c>
      <c r="F210" s="465">
        <f>VLOOKUP(A210,'Saddles&amp;Grips '!A:X,20,0)</f>
        <v>0</v>
      </c>
      <c r="G210" s="465">
        <f t="shared" si="13"/>
        <v>0</v>
      </c>
      <c r="I210" s="465">
        <f t="shared" si="14"/>
        <v>0</v>
      </c>
      <c r="J210" s="465">
        <f>VLOOKUP(A210,'Saddles&amp;Grips '!A:X,16,0)</f>
        <v>0</v>
      </c>
      <c r="K210" s="465">
        <f t="shared" si="15"/>
        <v>0</v>
      </c>
    </row>
    <row r="211" spans="1:11" hidden="1">
      <c r="A211" s="465" t="s">
        <v>60</v>
      </c>
      <c r="B211" s="465">
        <f>VLOOKUP(A211,'Saddles&amp;Grips '!A:X,6,0)</f>
        <v>10</v>
      </c>
      <c r="C211" s="465">
        <f>VLOOKUP(A211,'Saddles&amp;Grips '!A:X,10,0)</f>
        <v>5.6000000000000001E-2</v>
      </c>
      <c r="E211" s="465">
        <f t="shared" si="12"/>
        <v>0</v>
      </c>
      <c r="F211" s="465">
        <f>VLOOKUP(A211,'Saddles&amp;Grips '!A:X,20,0)</f>
        <v>0</v>
      </c>
      <c r="G211" s="465">
        <f t="shared" si="13"/>
        <v>0</v>
      </c>
      <c r="I211" s="465">
        <f t="shared" si="14"/>
        <v>0</v>
      </c>
      <c r="J211" s="465">
        <f>VLOOKUP(A211,'Saddles&amp;Grips '!A:X,16,0)</f>
        <v>0</v>
      </c>
      <c r="K211" s="465">
        <f t="shared" si="15"/>
        <v>0</v>
      </c>
    </row>
    <row r="212" spans="1:11" hidden="1">
      <c r="A212" s="465" t="s">
        <v>136</v>
      </c>
      <c r="B212" s="465">
        <f>VLOOKUP(A212,'Saddles&amp;Grips '!A:X,6,0)</f>
        <v>10</v>
      </c>
      <c r="C212" s="465">
        <f>VLOOKUP(A212,'Saddles&amp;Grips '!A:X,10,0)</f>
        <v>5.6000000000000001E-2</v>
      </c>
      <c r="E212" s="465">
        <f t="shared" si="12"/>
        <v>0</v>
      </c>
      <c r="F212" s="465">
        <f>VLOOKUP(A212,'Saddles&amp;Grips '!A:X,20,0)</f>
        <v>0</v>
      </c>
      <c r="G212" s="465">
        <f t="shared" si="13"/>
        <v>0</v>
      </c>
      <c r="I212" s="465">
        <f t="shared" si="14"/>
        <v>0</v>
      </c>
      <c r="J212" s="465">
        <f>VLOOKUP(A212,'Saddles&amp;Grips '!A:X,16,0)</f>
        <v>0</v>
      </c>
      <c r="K212" s="465">
        <f t="shared" si="15"/>
        <v>0</v>
      </c>
    </row>
    <row r="213" spans="1:11" hidden="1">
      <c r="A213" s="465" t="s">
        <v>61</v>
      </c>
      <c r="B213" s="465">
        <f>VLOOKUP(A213,'Saddles&amp;Grips '!A:X,6,0)</f>
        <v>10</v>
      </c>
      <c r="C213" s="465">
        <f>VLOOKUP(A213,'Saddles&amp;Grips '!A:X,10,0)</f>
        <v>5.6000000000000001E-2</v>
      </c>
      <c r="E213" s="465">
        <f t="shared" si="12"/>
        <v>0</v>
      </c>
      <c r="F213" s="465">
        <f>VLOOKUP(A213,'Saddles&amp;Grips '!A:X,20,0)</f>
        <v>0</v>
      </c>
      <c r="G213" s="465">
        <f t="shared" si="13"/>
        <v>0</v>
      </c>
      <c r="I213" s="465">
        <f t="shared" si="14"/>
        <v>0</v>
      </c>
      <c r="J213" s="465">
        <f>VLOOKUP(A213,'Saddles&amp;Grips '!A:X,16,0)</f>
        <v>0</v>
      </c>
      <c r="K213" s="465">
        <f t="shared" si="15"/>
        <v>0</v>
      </c>
    </row>
    <row r="214" spans="1:11" hidden="1">
      <c r="A214" s="465" t="s">
        <v>138</v>
      </c>
      <c r="B214" s="465">
        <f>VLOOKUP(A214,'Saddles&amp;Grips '!A:X,6,0)</f>
        <v>10</v>
      </c>
      <c r="C214" s="465">
        <f>VLOOKUP(A214,'Saddles&amp;Grips '!A:X,10,0)</f>
        <v>5.6000000000000001E-2</v>
      </c>
      <c r="E214" s="465">
        <f t="shared" si="12"/>
        <v>0</v>
      </c>
      <c r="F214" s="465">
        <f>VLOOKUP(A214,'Saddles&amp;Grips '!A:X,20,0)</f>
        <v>0</v>
      </c>
      <c r="G214" s="465">
        <f t="shared" si="13"/>
        <v>0</v>
      </c>
      <c r="I214" s="465">
        <f t="shared" si="14"/>
        <v>0</v>
      </c>
      <c r="J214" s="465">
        <f>VLOOKUP(A214,'Saddles&amp;Grips '!A:X,16,0)</f>
        <v>0</v>
      </c>
      <c r="K214" s="465">
        <f t="shared" si="15"/>
        <v>0</v>
      </c>
    </row>
    <row r="215" spans="1:11" hidden="1">
      <c r="A215" s="465" t="s">
        <v>139</v>
      </c>
      <c r="B215" s="465">
        <f>VLOOKUP(A215,'Saddles&amp;Grips '!A:X,6,0)</f>
        <v>10</v>
      </c>
      <c r="C215" s="465">
        <f>VLOOKUP(A215,'Saddles&amp;Grips '!A:X,10,0)</f>
        <v>5.6000000000000001E-2</v>
      </c>
      <c r="E215" s="465">
        <f t="shared" si="12"/>
        <v>0</v>
      </c>
      <c r="F215" s="465">
        <f>VLOOKUP(A215,'Saddles&amp;Grips '!A:X,20,0)</f>
        <v>0</v>
      </c>
      <c r="G215" s="465">
        <f t="shared" si="13"/>
        <v>0</v>
      </c>
      <c r="I215" s="465">
        <f t="shared" si="14"/>
        <v>0</v>
      </c>
      <c r="J215" s="465">
        <f>VLOOKUP(A215,'Saddles&amp;Grips '!A:X,16,0)</f>
        <v>0</v>
      </c>
      <c r="K215" s="465">
        <f t="shared" si="15"/>
        <v>0</v>
      </c>
    </row>
    <row r="216" spans="1:11" hidden="1">
      <c r="A216" s="465" t="s">
        <v>747</v>
      </c>
      <c r="B216" s="465">
        <f>VLOOKUP(A216,'Saddles&amp;Grips '!A:X,6,0)</f>
        <v>10</v>
      </c>
      <c r="C216" s="465">
        <f>VLOOKUP(A216,'Saddles&amp;Grips '!A:X,10,0)</f>
        <v>5.6000000000000001E-2</v>
      </c>
      <c r="E216" s="465">
        <f t="shared" si="12"/>
        <v>0</v>
      </c>
      <c r="F216" s="465">
        <f>VLOOKUP(A216,'Saddles&amp;Grips '!A:X,20,0)</f>
        <v>0</v>
      </c>
      <c r="G216" s="465">
        <f t="shared" si="13"/>
        <v>0</v>
      </c>
      <c r="I216" s="465">
        <f t="shared" si="14"/>
        <v>0</v>
      </c>
      <c r="J216" s="465">
        <f>VLOOKUP(A216,'Saddles&amp;Grips '!A:X,16,0)</f>
        <v>0</v>
      </c>
      <c r="K216" s="465">
        <f t="shared" si="15"/>
        <v>0</v>
      </c>
    </row>
    <row r="217" spans="1:11" hidden="1">
      <c r="A217" s="465" t="s">
        <v>0</v>
      </c>
      <c r="B217" s="465">
        <f>VLOOKUP(A217,'Saddles&amp;Grips '!A:X,6,0)</f>
        <v>10</v>
      </c>
      <c r="C217" s="465">
        <f>VLOOKUP(A217,'Saddles&amp;Grips '!A:X,10,0)</f>
        <v>5.6000000000000001E-2</v>
      </c>
      <c r="E217" s="465">
        <f t="shared" si="12"/>
        <v>0</v>
      </c>
      <c r="F217" s="465">
        <f>VLOOKUP(A217,'Saddles&amp;Grips '!A:X,20,0)</f>
        <v>0</v>
      </c>
      <c r="G217" s="465">
        <f t="shared" si="13"/>
        <v>0</v>
      </c>
      <c r="I217" s="465">
        <f t="shared" si="14"/>
        <v>0</v>
      </c>
      <c r="J217" s="465">
        <f>VLOOKUP(A217,'Saddles&amp;Grips '!A:X,16,0)</f>
        <v>0</v>
      </c>
      <c r="K217" s="465">
        <f t="shared" si="15"/>
        <v>0</v>
      </c>
    </row>
    <row r="218" spans="1:11" hidden="1">
      <c r="A218" s="465" t="s">
        <v>362</v>
      </c>
      <c r="B218" s="465">
        <f>VLOOKUP(A218,'Saddles&amp;Grips '!A:X,6,0)</f>
        <v>10</v>
      </c>
      <c r="C218" s="465">
        <f>VLOOKUP(A218,'Saddles&amp;Grips '!A:X,10,0)</f>
        <v>5.6000000000000001E-2</v>
      </c>
      <c r="E218" s="465">
        <f t="shared" si="12"/>
        <v>0</v>
      </c>
      <c r="F218" s="465">
        <f>VLOOKUP(A218,'Saddles&amp;Grips '!A:X,20,0)</f>
        <v>0</v>
      </c>
      <c r="G218" s="465">
        <f t="shared" si="13"/>
        <v>0</v>
      </c>
      <c r="I218" s="465">
        <f t="shared" si="14"/>
        <v>0</v>
      </c>
      <c r="J218" s="465">
        <f>VLOOKUP(A218,'Saddles&amp;Grips '!A:X,16,0)</f>
        <v>0</v>
      </c>
      <c r="K218" s="465">
        <f t="shared" si="15"/>
        <v>0</v>
      </c>
    </row>
    <row r="219" spans="1:11" hidden="1">
      <c r="A219" s="465" t="s">
        <v>114</v>
      </c>
      <c r="B219" s="465">
        <f>VLOOKUP(A219,'Saddles&amp;Grips '!A:X,6,0)</f>
        <v>10</v>
      </c>
      <c r="C219" s="465">
        <f>VLOOKUP(A219,'Saddles&amp;Grips '!A:X,10,0)</f>
        <v>5.6000000000000001E-2</v>
      </c>
      <c r="E219" s="465">
        <f t="shared" si="12"/>
        <v>0</v>
      </c>
      <c r="F219" s="465">
        <f>VLOOKUP(A219,'Saddles&amp;Grips '!A:X,20,0)</f>
        <v>0</v>
      </c>
      <c r="G219" s="465">
        <f t="shared" si="13"/>
        <v>0</v>
      </c>
      <c r="I219" s="465">
        <f t="shared" si="14"/>
        <v>0</v>
      </c>
      <c r="J219" s="465">
        <f>VLOOKUP(A219,'Saddles&amp;Grips '!A:X,16,0)</f>
        <v>0</v>
      </c>
      <c r="K219" s="465">
        <f t="shared" si="15"/>
        <v>0</v>
      </c>
    </row>
    <row r="220" spans="1:11" hidden="1">
      <c r="A220" s="465" t="s">
        <v>36</v>
      </c>
      <c r="B220" s="465">
        <f>VLOOKUP(A220,'Saddles&amp;Grips '!A:X,6,0)</f>
        <v>10</v>
      </c>
      <c r="C220" s="465">
        <f>VLOOKUP(A220,'Saddles&amp;Grips '!A:X,10,0)</f>
        <v>5.6000000000000001E-2</v>
      </c>
      <c r="E220" s="465">
        <f t="shared" si="12"/>
        <v>0</v>
      </c>
      <c r="F220" s="465">
        <f>VLOOKUP(A220,'Saddles&amp;Grips '!A:X,20,0)</f>
        <v>0</v>
      </c>
      <c r="G220" s="465">
        <f t="shared" si="13"/>
        <v>0</v>
      </c>
      <c r="I220" s="465">
        <f t="shared" si="14"/>
        <v>0</v>
      </c>
      <c r="J220" s="465">
        <f>VLOOKUP(A220,'Saddles&amp;Grips '!A:X,16,0)</f>
        <v>0</v>
      </c>
      <c r="K220" s="465">
        <f t="shared" si="15"/>
        <v>0</v>
      </c>
    </row>
    <row r="221" spans="1:11" hidden="1">
      <c r="A221" s="465" t="s">
        <v>34</v>
      </c>
      <c r="B221" s="465">
        <f>VLOOKUP(A221,'Saddles&amp;Grips '!A:X,6,0)</f>
        <v>10</v>
      </c>
      <c r="C221" s="465">
        <f>VLOOKUP(A221,'Saddles&amp;Grips '!A:X,10,0)</f>
        <v>5.6000000000000001E-2</v>
      </c>
      <c r="E221" s="465">
        <f t="shared" si="12"/>
        <v>0</v>
      </c>
      <c r="F221" s="465">
        <f>VLOOKUP(A221,'Saddles&amp;Grips '!A:X,20,0)</f>
        <v>0</v>
      </c>
      <c r="G221" s="465">
        <f t="shared" si="13"/>
        <v>0</v>
      </c>
      <c r="I221" s="465">
        <f t="shared" si="14"/>
        <v>0</v>
      </c>
      <c r="J221" s="465">
        <f>VLOOKUP(A221,'Saddles&amp;Grips '!A:X,16,0)</f>
        <v>0</v>
      </c>
      <c r="K221" s="465">
        <f t="shared" si="15"/>
        <v>0</v>
      </c>
    </row>
    <row r="222" spans="1:11" hidden="1">
      <c r="A222" s="465" t="s">
        <v>988</v>
      </c>
    </row>
    <row r="223" spans="1:11" hidden="1">
      <c r="A223" s="465" t="s">
        <v>485</v>
      </c>
      <c r="B223" s="465">
        <f>VLOOKUP(A223,'Saddles&amp;Grips '!A:X,6,0)</f>
        <v>25</v>
      </c>
      <c r="C223" s="465">
        <f>VLOOKUP(A223,'Saddles&amp;Grips '!A:X,10,0)</f>
        <v>8.4000000000000005E-2</v>
      </c>
      <c r="E223" s="465">
        <f t="shared" si="12"/>
        <v>0</v>
      </c>
      <c r="F223" s="465">
        <f>VLOOKUP(A223,'Saddles&amp;Grips '!A:X,20,0)</f>
        <v>0</v>
      </c>
      <c r="G223" s="465">
        <f t="shared" si="13"/>
        <v>0</v>
      </c>
      <c r="I223" s="465">
        <f t="shared" si="14"/>
        <v>0</v>
      </c>
      <c r="J223" s="465">
        <f>VLOOKUP(A223,'Saddles&amp;Grips '!A:X,16,0)</f>
        <v>0</v>
      </c>
      <c r="K223" s="465">
        <f t="shared" si="15"/>
        <v>0</v>
      </c>
    </row>
    <row r="224" spans="1:11" hidden="1">
      <c r="A224" s="465" t="s">
        <v>488</v>
      </c>
      <c r="B224" s="465">
        <f>VLOOKUP(A224,'Saddles&amp;Grips '!A:X,6,0)</f>
        <v>25</v>
      </c>
      <c r="C224" s="465">
        <f>VLOOKUP(A224,'Saddles&amp;Grips '!A:X,10,0)</f>
        <v>8.4000000000000005E-2</v>
      </c>
      <c r="E224" s="465">
        <f t="shared" si="12"/>
        <v>0</v>
      </c>
      <c r="F224" s="465">
        <f>VLOOKUP(A224,'Saddles&amp;Grips '!A:X,20,0)</f>
        <v>0</v>
      </c>
      <c r="G224" s="465">
        <f t="shared" si="13"/>
        <v>0</v>
      </c>
      <c r="I224" s="465">
        <f t="shared" si="14"/>
        <v>0</v>
      </c>
      <c r="J224" s="465">
        <f>VLOOKUP(A224,'Saddles&amp;Grips '!A:X,16,0)</f>
        <v>0</v>
      </c>
      <c r="K224" s="465">
        <f t="shared" si="15"/>
        <v>0</v>
      </c>
    </row>
    <row r="225" spans="1:11" hidden="1">
      <c r="A225" s="465" t="s">
        <v>491</v>
      </c>
      <c r="B225" s="465">
        <f>VLOOKUP(A225,'Saddles&amp;Grips '!A:X,6,0)</f>
        <v>25</v>
      </c>
      <c r="C225" s="465">
        <f>VLOOKUP(A225,'Saddles&amp;Grips '!A:X,10,0)</f>
        <v>8.4000000000000005E-2</v>
      </c>
      <c r="E225" s="465">
        <f t="shared" si="12"/>
        <v>0</v>
      </c>
      <c r="F225" s="465">
        <f>VLOOKUP(A225,'Saddles&amp;Grips '!A:X,20,0)</f>
        <v>0</v>
      </c>
      <c r="G225" s="465">
        <f t="shared" si="13"/>
        <v>0</v>
      </c>
      <c r="I225" s="465">
        <f t="shared" si="14"/>
        <v>0</v>
      </c>
      <c r="J225" s="465">
        <f>VLOOKUP(A225,'Saddles&amp;Grips '!A:X,16,0)</f>
        <v>0</v>
      </c>
      <c r="K225" s="465">
        <f t="shared" si="15"/>
        <v>0</v>
      </c>
    </row>
    <row r="226" spans="1:11" hidden="1">
      <c r="A226" s="465" t="s">
        <v>494</v>
      </c>
      <c r="B226" s="465">
        <f>VLOOKUP(A226,'Saddles&amp;Grips '!A:X,6,0)</f>
        <v>25</v>
      </c>
      <c r="C226" s="465">
        <f>VLOOKUP(A226,'Saddles&amp;Grips '!A:X,10,0)</f>
        <v>8.4000000000000005E-2</v>
      </c>
      <c r="E226" s="465">
        <f t="shared" si="12"/>
        <v>0</v>
      </c>
      <c r="F226" s="465">
        <f>VLOOKUP(A226,'Saddles&amp;Grips '!A:X,20,0)</f>
        <v>0</v>
      </c>
      <c r="G226" s="465">
        <f t="shared" si="13"/>
        <v>0</v>
      </c>
      <c r="I226" s="465">
        <f t="shared" si="14"/>
        <v>0</v>
      </c>
      <c r="J226" s="465">
        <f>VLOOKUP(A226,'Saddles&amp;Grips '!A:X,16,0)</f>
        <v>0</v>
      </c>
      <c r="K226" s="465">
        <f t="shared" si="15"/>
        <v>0</v>
      </c>
    </row>
    <row r="227" spans="1:11" hidden="1">
      <c r="A227" s="465" t="s">
        <v>497</v>
      </c>
      <c r="B227" s="465">
        <f>VLOOKUP(A227,'Saddles&amp;Grips '!A:X,6,0)</f>
        <v>25</v>
      </c>
      <c r="C227" s="465">
        <f>VLOOKUP(A227,'Saddles&amp;Grips '!A:X,10,0)</f>
        <v>8.4000000000000005E-2</v>
      </c>
      <c r="E227" s="465">
        <f t="shared" si="12"/>
        <v>0</v>
      </c>
      <c r="F227" s="465">
        <f>VLOOKUP(A227,'Saddles&amp;Grips '!A:X,20,0)</f>
        <v>0</v>
      </c>
      <c r="G227" s="465">
        <f t="shared" si="13"/>
        <v>0</v>
      </c>
      <c r="I227" s="465">
        <f t="shared" si="14"/>
        <v>0</v>
      </c>
      <c r="J227" s="465">
        <f>VLOOKUP(A227,'Saddles&amp;Grips '!A:X,16,0)</f>
        <v>0</v>
      </c>
      <c r="K227" s="465">
        <f t="shared" si="15"/>
        <v>0</v>
      </c>
    </row>
    <row r="228" spans="1:11" hidden="1">
      <c r="A228" s="465" t="s">
        <v>500</v>
      </c>
      <c r="B228" s="465">
        <f>VLOOKUP(A228,'Saddles&amp;Grips '!A:X,6,0)</f>
        <v>25</v>
      </c>
      <c r="C228" s="465">
        <f>VLOOKUP(A228,'Saddles&amp;Grips '!A:X,10,0)</f>
        <v>8.4000000000000005E-2</v>
      </c>
      <c r="E228" s="465">
        <f t="shared" si="12"/>
        <v>0</v>
      </c>
      <c r="F228" s="465">
        <f>VLOOKUP(A228,'Saddles&amp;Grips '!A:X,20,0)</f>
        <v>0</v>
      </c>
      <c r="G228" s="465">
        <f t="shared" si="13"/>
        <v>0</v>
      </c>
      <c r="I228" s="465">
        <f t="shared" si="14"/>
        <v>0</v>
      </c>
      <c r="J228" s="465">
        <f>VLOOKUP(A228,'Saddles&amp;Grips '!A:X,16,0)</f>
        <v>0</v>
      </c>
      <c r="K228" s="465">
        <f t="shared" si="15"/>
        <v>0</v>
      </c>
    </row>
    <row r="229" spans="1:11" hidden="1">
      <c r="A229" s="465" t="s">
        <v>503</v>
      </c>
      <c r="B229" s="465">
        <f>VLOOKUP(A229,'Saddles&amp;Grips '!A:X,6,0)</f>
        <v>25</v>
      </c>
      <c r="C229" s="465">
        <f>VLOOKUP(A229,'Saddles&amp;Grips '!A:X,10,0)</f>
        <v>8.4000000000000005E-2</v>
      </c>
      <c r="E229" s="465">
        <f t="shared" si="12"/>
        <v>0</v>
      </c>
      <c r="F229" s="465">
        <f>VLOOKUP(A229,'Saddles&amp;Grips '!A:X,20,0)</f>
        <v>0</v>
      </c>
      <c r="G229" s="465">
        <f t="shared" si="13"/>
        <v>0</v>
      </c>
      <c r="I229" s="465">
        <f t="shared" si="14"/>
        <v>0</v>
      </c>
      <c r="J229" s="465">
        <f>VLOOKUP(A229,'Saddles&amp;Grips '!A:X,16,0)</f>
        <v>0</v>
      </c>
      <c r="K229" s="465">
        <f t="shared" si="15"/>
        <v>0</v>
      </c>
    </row>
    <row r="230" spans="1:11" hidden="1">
      <c r="A230" s="465" t="s">
        <v>506</v>
      </c>
      <c r="B230" s="465">
        <f>VLOOKUP(A230,'Saddles&amp;Grips '!A:X,6,0)</f>
        <v>25</v>
      </c>
      <c r="C230" s="465">
        <f>VLOOKUP(A230,'Saddles&amp;Grips '!A:X,10,0)</f>
        <v>8.4000000000000005E-2</v>
      </c>
      <c r="E230" s="465">
        <f t="shared" si="12"/>
        <v>0</v>
      </c>
      <c r="F230" s="465">
        <f>VLOOKUP(A230,'Saddles&amp;Grips '!A:X,20,0)</f>
        <v>0</v>
      </c>
      <c r="G230" s="465">
        <f t="shared" si="13"/>
        <v>0</v>
      </c>
      <c r="I230" s="465">
        <f t="shared" si="14"/>
        <v>0</v>
      </c>
      <c r="J230" s="465">
        <f>VLOOKUP(A230,'Saddles&amp;Grips '!A:X,16,0)</f>
        <v>0</v>
      </c>
      <c r="K230" s="465">
        <f t="shared" si="15"/>
        <v>0</v>
      </c>
    </row>
    <row r="231" spans="1:11" hidden="1">
      <c r="A231" s="465" t="s">
        <v>509</v>
      </c>
      <c r="B231" s="465">
        <f>VLOOKUP(A231,'Saddles&amp;Grips '!A:X,6,0)</f>
        <v>25</v>
      </c>
      <c r="C231" s="465">
        <f>VLOOKUP(A231,'Saddles&amp;Grips '!A:X,10,0)</f>
        <v>8.4000000000000005E-2</v>
      </c>
      <c r="E231" s="465">
        <f t="shared" si="12"/>
        <v>0</v>
      </c>
      <c r="F231" s="465">
        <f>VLOOKUP(A231,'Saddles&amp;Grips '!A:X,20,0)</f>
        <v>0</v>
      </c>
      <c r="G231" s="465">
        <f t="shared" si="13"/>
        <v>0</v>
      </c>
      <c r="I231" s="465">
        <f t="shared" si="14"/>
        <v>0</v>
      </c>
      <c r="J231" s="465">
        <f>VLOOKUP(A231,'Saddles&amp;Grips '!A:X,16,0)</f>
        <v>0</v>
      </c>
      <c r="K231" s="465">
        <f t="shared" si="15"/>
        <v>0</v>
      </c>
    </row>
    <row r="232" spans="1:11" hidden="1">
      <c r="A232" s="465" t="s">
        <v>512</v>
      </c>
      <c r="B232" s="465">
        <f>VLOOKUP(A232,'Saddles&amp;Grips '!A:X,6,0)</f>
        <v>25</v>
      </c>
      <c r="C232" s="465">
        <f>VLOOKUP(A232,'Saddles&amp;Grips '!A:X,10,0)</f>
        <v>8.4000000000000005E-2</v>
      </c>
      <c r="E232" s="465">
        <f t="shared" si="12"/>
        <v>0</v>
      </c>
      <c r="F232" s="465">
        <f>VLOOKUP(A232,'Saddles&amp;Grips '!A:X,20,0)</f>
        <v>0</v>
      </c>
      <c r="G232" s="465">
        <f t="shared" si="13"/>
        <v>0</v>
      </c>
      <c r="I232" s="465">
        <f t="shared" si="14"/>
        <v>0</v>
      </c>
      <c r="J232" s="465">
        <f>VLOOKUP(A232,'Saddles&amp;Grips '!A:X,16,0)</f>
        <v>0</v>
      </c>
      <c r="K232" s="465">
        <f t="shared" si="15"/>
        <v>0</v>
      </c>
    </row>
    <row r="233" spans="1:11" hidden="1">
      <c r="A233" s="465" t="s">
        <v>515</v>
      </c>
      <c r="B233" s="465">
        <f>VLOOKUP(A233,'Saddles&amp;Grips '!A:X,6,0)</f>
        <v>25</v>
      </c>
      <c r="C233" s="465">
        <f>VLOOKUP(A233,'Saddles&amp;Grips '!A:X,10,0)</f>
        <v>8.4000000000000005E-2</v>
      </c>
      <c r="E233" s="465">
        <f t="shared" si="12"/>
        <v>0</v>
      </c>
      <c r="F233" s="465">
        <f>VLOOKUP(A233,'Saddles&amp;Grips '!A:X,20,0)</f>
        <v>0</v>
      </c>
      <c r="G233" s="465">
        <f t="shared" si="13"/>
        <v>0</v>
      </c>
      <c r="I233" s="465">
        <f t="shared" si="14"/>
        <v>0</v>
      </c>
      <c r="J233" s="465">
        <f>VLOOKUP(A233,'Saddles&amp;Grips '!A:X,16,0)</f>
        <v>0</v>
      </c>
      <c r="K233" s="465">
        <f t="shared" si="15"/>
        <v>0</v>
      </c>
    </row>
    <row r="234" spans="1:11" hidden="1">
      <c r="A234" s="465" t="s">
        <v>627</v>
      </c>
      <c r="B234" s="465">
        <f>VLOOKUP(A234,'Saddles&amp;Grips '!A:X,6,0)</f>
        <v>25</v>
      </c>
      <c r="C234" s="465">
        <f>VLOOKUP(A234,'Saddles&amp;Grips '!A:X,10,0)</f>
        <v>8.4000000000000005E-2</v>
      </c>
      <c r="E234" s="465">
        <f t="shared" si="12"/>
        <v>0</v>
      </c>
      <c r="F234" s="465">
        <f>VLOOKUP(A234,'Saddles&amp;Grips '!A:X,20,0)</f>
        <v>0</v>
      </c>
      <c r="G234" s="465">
        <f t="shared" si="13"/>
        <v>0</v>
      </c>
      <c r="I234" s="465">
        <f t="shared" si="14"/>
        <v>0</v>
      </c>
      <c r="J234" s="465">
        <f>VLOOKUP(A234,'Saddles&amp;Grips '!A:X,16,0)</f>
        <v>0</v>
      </c>
      <c r="K234" s="465">
        <f t="shared" si="15"/>
        <v>0</v>
      </c>
    </row>
    <row r="235" spans="1:11" hidden="1">
      <c r="A235" s="465" t="s">
        <v>517</v>
      </c>
      <c r="B235" s="465">
        <f>VLOOKUP(A235,'Saddles&amp;Grips '!A:X,6,0)</f>
        <v>25</v>
      </c>
      <c r="C235" s="465">
        <f>VLOOKUP(A235,'Saddles&amp;Grips '!A:X,10,0)</f>
        <v>8.4000000000000005E-2</v>
      </c>
      <c r="E235" s="465">
        <f t="shared" si="12"/>
        <v>0</v>
      </c>
      <c r="F235" s="465">
        <f>VLOOKUP(A235,'Saddles&amp;Grips '!A:X,20,0)</f>
        <v>0</v>
      </c>
      <c r="G235" s="465">
        <f t="shared" si="13"/>
        <v>0</v>
      </c>
      <c r="I235" s="465">
        <f t="shared" si="14"/>
        <v>0</v>
      </c>
      <c r="J235" s="465">
        <f>VLOOKUP(A235,'Saddles&amp;Grips '!A:X,16,0)</f>
        <v>0</v>
      </c>
      <c r="K235" s="465">
        <f t="shared" si="15"/>
        <v>0</v>
      </c>
    </row>
    <row r="236" spans="1:11" hidden="1">
      <c r="A236" s="465" t="s">
        <v>520</v>
      </c>
      <c r="B236" s="465">
        <f>VLOOKUP(A236,'Saddles&amp;Grips '!A:X,6,0)</f>
        <v>25</v>
      </c>
      <c r="C236" s="465">
        <f>VLOOKUP(A236,'Saddles&amp;Grips '!A:X,10,0)</f>
        <v>8.4000000000000005E-2</v>
      </c>
      <c r="E236" s="465">
        <f t="shared" si="12"/>
        <v>0</v>
      </c>
      <c r="F236" s="465">
        <f>VLOOKUP(A236,'Saddles&amp;Grips '!A:X,20,0)</f>
        <v>0</v>
      </c>
      <c r="G236" s="465">
        <f t="shared" si="13"/>
        <v>0</v>
      </c>
      <c r="I236" s="465">
        <f t="shared" si="14"/>
        <v>0</v>
      </c>
      <c r="J236" s="465">
        <f>VLOOKUP(A236,'Saddles&amp;Grips '!A:X,16,0)</f>
        <v>0</v>
      </c>
      <c r="K236" s="465">
        <f t="shared" si="15"/>
        <v>0</v>
      </c>
    </row>
    <row r="237" spans="1:11" hidden="1">
      <c r="A237" s="465" t="s">
        <v>523</v>
      </c>
      <c r="B237" s="465">
        <f>VLOOKUP(A237,'Saddles&amp;Grips '!A:X,6,0)</f>
        <v>25</v>
      </c>
      <c r="C237" s="465">
        <f>VLOOKUP(A237,'Saddles&amp;Grips '!A:X,10,0)</f>
        <v>8.4000000000000005E-2</v>
      </c>
      <c r="E237" s="465">
        <f t="shared" si="12"/>
        <v>0</v>
      </c>
      <c r="F237" s="465">
        <f>VLOOKUP(A237,'Saddles&amp;Grips '!A:X,20,0)</f>
        <v>0</v>
      </c>
      <c r="G237" s="465">
        <f t="shared" si="13"/>
        <v>0</v>
      </c>
      <c r="I237" s="465">
        <f t="shared" si="14"/>
        <v>0</v>
      </c>
      <c r="J237" s="465">
        <f>VLOOKUP(A237,'Saddles&amp;Grips '!A:X,16,0)</f>
        <v>100</v>
      </c>
      <c r="K237" s="465">
        <f t="shared" si="15"/>
        <v>0.33600000000000002</v>
      </c>
    </row>
    <row r="238" spans="1:11" hidden="1">
      <c r="A238" s="465" t="s">
        <v>526</v>
      </c>
      <c r="B238" s="465">
        <f>VLOOKUP(A238,'Saddles&amp;Grips '!A:X,6,0)</f>
        <v>25</v>
      </c>
      <c r="C238" s="465">
        <f>VLOOKUP(A238,'Saddles&amp;Grips '!A:X,10,0)</f>
        <v>8.4000000000000005E-2</v>
      </c>
      <c r="E238" s="465">
        <f t="shared" si="12"/>
        <v>0</v>
      </c>
      <c r="F238" s="465">
        <f>VLOOKUP(A238,'Saddles&amp;Grips '!A:X,20,0)</f>
        <v>0</v>
      </c>
      <c r="G238" s="465">
        <f t="shared" si="13"/>
        <v>0</v>
      </c>
      <c r="I238" s="465">
        <f t="shared" si="14"/>
        <v>0</v>
      </c>
      <c r="J238" s="465">
        <f>VLOOKUP(A238,'Saddles&amp;Grips '!A:X,16,0)</f>
        <v>100</v>
      </c>
      <c r="K238" s="465">
        <f t="shared" si="15"/>
        <v>0.33600000000000002</v>
      </c>
    </row>
    <row r="239" spans="1:11" hidden="1">
      <c r="A239" s="465" t="s">
        <v>198</v>
      </c>
      <c r="B239" s="465">
        <f>VLOOKUP(A239,'Saddles&amp;Grips '!A:X,6,0)</f>
        <v>25</v>
      </c>
      <c r="C239" s="465">
        <f>VLOOKUP(A239,'Saddles&amp;Grips '!A:X,10,0)</f>
        <v>8.4000000000000005E-2</v>
      </c>
      <c r="E239" s="465">
        <f t="shared" si="12"/>
        <v>0</v>
      </c>
      <c r="F239" s="465">
        <f>VLOOKUP(A239,'Saddles&amp;Grips '!A:X,20,0)</f>
        <v>0</v>
      </c>
      <c r="G239" s="465">
        <f t="shared" si="13"/>
        <v>0</v>
      </c>
      <c r="I239" s="465">
        <f t="shared" si="14"/>
        <v>0</v>
      </c>
      <c r="J239" s="465">
        <f>VLOOKUP(A239,'Saddles&amp;Grips '!A:X,16,0)</f>
        <v>0</v>
      </c>
      <c r="K239" s="465">
        <f t="shared" si="15"/>
        <v>0</v>
      </c>
    </row>
    <row r="240" spans="1:11" hidden="1">
      <c r="A240" s="465" t="s">
        <v>168</v>
      </c>
      <c r="B240" s="465">
        <f>VLOOKUP(A240,'Saddles&amp;Grips '!A:X,6,0)</f>
        <v>25</v>
      </c>
      <c r="C240" s="465">
        <f>VLOOKUP(A240,'Saddles&amp;Grips '!A:X,10,0)</f>
        <v>8.4000000000000005E-2</v>
      </c>
      <c r="E240" s="465">
        <f t="shared" si="12"/>
        <v>0</v>
      </c>
      <c r="F240" s="465">
        <f>VLOOKUP(A240,'Saddles&amp;Grips '!A:X,20,0)</f>
        <v>0</v>
      </c>
      <c r="G240" s="465">
        <f t="shared" si="13"/>
        <v>0</v>
      </c>
      <c r="I240" s="465">
        <f t="shared" si="14"/>
        <v>0</v>
      </c>
      <c r="J240" s="465">
        <f>VLOOKUP(A240,'Saddles&amp;Grips '!A:X,16,0)</f>
        <v>0</v>
      </c>
      <c r="K240" s="465">
        <f t="shared" si="15"/>
        <v>0</v>
      </c>
    </row>
    <row r="241" spans="1:11" hidden="1">
      <c r="A241" s="465" t="s">
        <v>231</v>
      </c>
      <c r="B241" s="465">
        <f>VLOOKUP(A241,'Saddles&amp;Grips '!A:X,6,0)</f>
        <v>25</v>
      </c>
      <c r="C241" s="465">
        <f>VLOOKUP(A241,'Saddles&amp;Grips '!A:X,10,0)</f>
        <v>8.4000000000000005E-2</v>
      </c>
      <c r="E241" s="465">
        <f t="shared" si="12"/>
        <v>0</v>
      </c>
      <c r="F241" s="465">
        <f>VLOOKUP(A241,'Saddles&amp;Grips '!A:X,20,0)</f>
        <v>0</v>
      </c>
      <c r="G241" s="465">
        <f t="shared" si="13"/>
        <v>0</v>
      </c>
      <c r="I241" s="465">
        <f t="shared" si="14"/>
        <v>0</v>
      </c>
      <c r="J241" s="465">
        <f>VLOOKUP(A241,'Saddles&amp;Grips '!A:X,16,0)</f>
        <v>0</v>
      </c>
      <c r="K241" s="465">
        <f t="shared" si="15"/>
        <v>0</v>
      </c>
    </row>
    <row r="242" spans="1:11" hidden="1">
      <c r="A242" s="465" t="s">
        <v>197</v>
      </c>
      <c r="B242" s="465">
        <f>VLOOKUP(A242,'Saddles&amp;Grips '!A:X,6,0)</f>
        <v>25</v>
      </c>
      <c r="C242" s="465">
        <f>VLOOKUP(A242,'Saddles&amp;Grips '!A:X,10,0)</f>
        <v>8.4000000000000005E-2</v>
      </c>
      <c r="E242" s="465">
        <f t="shared" si="12"/>
        <v>0</v>
      </c>
      <c r="F242" s="465">
        <f>VLOOKUP(A242,'Saddles&amp;Grips '!A:X,20,0)</f>
        <v>0</v>
      </c>
      <c r="G242" s="465">
        <f t="shared" si="13"/>
        <v>0</v>
      </c>
      <c r="I242" s="465">
        <f t="shared" si="14"/>
        <v>0</v>
      </c>
      <c r="J242" s="465">
        <f>VLOOKUP(A242,'Saddles&amp;Grips '!A:X,16,0)</f>
        <v>0</v>
      </c>
      <c r="K242" s="465">
        <f t="shared" si="15"/>
        <v>0</v>
      </c>
    </row>
    <row r="243" spans="1:11" hidden="1">
      <c r="A243" s="465" t="s">
        <v>629</v>
      </c>
      <c r="B243" s="465">
        <f>VLOOKUP(A243,'Saddles&amp;Grips '!A:X,6,0)</f>
        <v>25</v>
      </c>
      <c r="C243" s="465">
        <f>VLOOKUP(A243,'Saddles&amp;Grips '!A:X,10,0)</f>
        <v>8.4000000000000005E-2</v>
      </c>
      <c r="E243" s="465">
        <f t="shared" si="12"/>
        <v>0</v>
      </c>
      <c r="F243" s="465">
        <f>VLOOKUP(A243,'Saddles&amp;Grips '!A:X,20,0)</f>
        <v>0</v>
      </c>
      <c r="G243" s="465">
        <f t="shared" si="13"/>
        <v>0</v>
      </c>
      <c r="I243" s="465">
        <f t="shared" si="14"/>
        <v>0</v>
      </c>
      <c r="J243" s="465">
        <f>VLOOKUP(A243,'Saddles&amp;Grips '!A:X,16,0)</f>
        <v>0</v>
      </c>
      <c r="K243" s="465">
        <f t="shared" si="15"/>
        <v>0</v>
      </c>
    </row>
    <row r="244" spans="1:11" hidden="1">
      <c r="A244" s="465" t="s">
        <v>334</v>
      </c>
      <c r="B244" s="465">
        <f>VLOOKUP(A244,'Saddles&amp;Grips '!A:X,6,0)</f>
        <v>25</v>
      </c>
      <c r="C244" s="465">
        <f>VLOOKUP(A244,'Saddles&amp;Grips '!A:X,10,0)</f>
        <v>8.4000000000000005E-2</v>
      </c>
      <c r="E244" s="465">
        <f t="shared" si="12"/>
        <v>0</v>
      </c>
      <c r="F244" s="465">
        <f>VLOOKUP(A244,'Saddles&amp;Grips '!A:X,20,0)</f>
        <v>0</v>
      </c>
      <c r="G244" s="465">
        <f t="shared" si="13"/>
        <v>0</v>
      </c>
      <c r="I244" s="465">
        <f t="shared" si="14"/>
        <v>0</v>
      </c>
      <c r="J244" s="465">
        <f>VLOOKUP(A244,'Saddles&amp;Grips '!A:X,16,0)</f>
        <v>0</v>
      </c>
      <c r="K244" s="465">
        <f t="shared" si="15"/>
        <v>0</v>
      </c>
    </row>
    <row r="245" spans="1:11" hidden="1">
      <c r="A245" s="465" t="s">
        <v>85</v>
      </c>
      <c r="B245" s="465">
        <f>VLOOKUP(A245,'Saddles&amp;Grips '!A:X,6,0)</f>
        <v>25</v>
      </c>
      <c r="C245" s="465">
        <f>VLOOKUP(A245,'Saddles&amp;Grips '!A:X,10,0)</f>
        <v>8.4000000000000005E-2</v>
      </c>
      <c r="E245" s="465">
        <f t="shared" si="12"/>
        <v>0</v>
      </c>
      <c r="F245" s="465">
        <f>VLOOKUP(A245,'Saddles&amp;Grips '!A:X,20,0)</f>
        <v>0</v>
      </c>
      <c r="G245" s="465">
        <f t="shared" si="13"/>
        <v>0</v>
      </c>
      <c r="I245" s="465">
        <f t="shared" si="14"/>
        <v>0</v>
      </c>
      <c r="J245" s="465">
        <f>VLOOKUP(A245,'Saddles&amp;Grips '!A:X,16,0)</f>
        <v>0</v>
      </c>
      <c r="K245" s="465">
        <f t="shared" si="15"/>
        <v>0</v>
      </c>
    </row>
    <row r="246" spans="1:11" hidden="1">
      <c r="A246" s="465" t="s">
        <v>310</v>
      </c>
      <c r="B246" s="465">
        <f>VLOOKUP(A246,'Saddles&amp;Grips '!A:X,6,0)</f>
        <v>25</v>
      </c>
      <c r="C246" s="465">
        <f>VLOOKUP(A246,'Saddles&amp;Grips '!A:X,10,0)</f>
        <v>8.4000000000000005E-2</v>
      </c>
      <c r="E246" s="465">
        <f t="shared" si="12"/>
        <v>0</v>
      </c>
      <c r="F246" s="465">
        <f>VLOOKUP(A246,'Saddles&amp;Grips '!A:X,20,0)</f>
        <v>0</v>
      </c>
      <c r="G246" s="465">
        <f t="shared" si="13"/>
        <v>0</v>
      </c>
      <c r="I246" s="465">
        <f t="shared" si="14"/>
        <v>0</v>
      </c>
      <c r="J246" s="465">
        <f>VLOOKUP(A246,'Saddles&amp;Grips '!A:X,16,0)</f>
        <v>0</v>
      </c>
      <c r="K246" s="465">
        <f t="shared" si="15"/>
        <v>0</v>
      </c>
    </row>
    <row r="247" spans="1:11" hidden="1">
      <c r="A247" s="465" t="s">
        <v>271</v>
      </c>
      <c r="B247" s="465">
        <f>VLOOKUP(A247,'Saddles&amp;Grips '!A:X,6,0)</f>
        <v>25</v>
      </c>
      <c r="C247" s="465">
        <f>VLOOKUP(A247,'Saddles&amp;Grips '!A:X,10,0)</f>
        <v>8.4000000000000005E-2</v>
      </c>
      <c r="E247" s="465">
        <f t="shared" si="12"/>
        <v>0</v>
      </c>
      <c r="F247" s="465">
        <f>VLOOKUP(A247,'Saddles&amp;Grips '!A:X,20,0)</f>
        <v>0</v>
      </c>
      <c r="G247" s="465">
        <f t="shared" si="13"/>
        <v>0</v>
      </c>
      <c r="I247" s="465">
        <f t="shared" si="14"/>
        <v>0</v>
      </c>
      <c r="J247" s="465">
        <f>VLOOKUP(A247,'Saddles&amp;Grips '!A:X,16,0)</f>
        <v>0</v>
      </c>
      <c r="K247" s="465">
        <f t="shared" si="15"/>
        <v>0</v>
      </c>
    </row>
    <row r="248" spans="1:11" hidden="1">
      <c r="A248" s="465" t="s">
        <v>989</v>
      </c>
    </row>
    <row r="249" spans="1:11" hidden="1">
      <c r="A249" s="465" t="s">
        <v>171</v>
      </c>
      <c r="B249" s="465">
        <f>VLOOKUP(A249,'Accessories '!A:T,6,0)</f>
        <v>1</v>
      </c>
      <c r="C249" s="465">
        <f>VLOOKUP(A249,'Accessories '!A:T,10,0)</f>
        <v>6.7500000000000004E-4</v>
      </c>
      <c r="E249" s="465">
        <f t="shared" si="12"/>
        <v>0</v>
      </c>
      <c r="G249" s="465">
        <f t="shared" si="13"/>
        <v>0</v>
      </c>
      <c r="I249" s="465">
        <f t="shared" si="14"/>
        <v>0</v>
      </c>
      <c r="J249" s="465">
        <f>VLOOKUP(A249,'Accessories '!A:T,16,0)</f>
        <v>0</v>
      </c>
      <c r="K249" s="465">
        <f t="shared" si="15"/>
        <v>0</v>
      </c>
    </row>
    <row r="250" spans="1:11" hidden="1">
      <c r="A250" s="465" t="s">
        <v>173</v>
      </c>
      <c r="B250" s="465">
        <f>VLOOKUP(A250,'Accessories '!A:T,6,0)</f>
        <v>1</v>
      </c>
      <c r="C250" s="465">
        <f>VLOOKUP(A250,'Accessories '!A:T,10,0)</f>
        <v>6.7500000000000004E-4</v>
      </c>
      <c r="E250" s="465">
        <f t="shared" si="12"/>
        <v>0</v>
      </c>
      <c r="G250" s="465">
        <f t="shared" si="13"/>
        <v>0</v>
      </c>
      <c r="I250" s="465">
        <f t="shared" si="14"/>
        <v>0</v>
      </c>
      <c r="J250" s="465">
        <f>VLOOKUP(A250,'Accessories '!A:T,16,0)</f>
        <v>0</v>
      </c>
      <c r="K250" s="465">
        <f t="shared" si="15"/>
        <v>0</v>
      </c>
    </row>
    <row r="251" spans="1:11" hidden="1">
      <c r="A251" s="465" t="s">
        <v>240</v>
      </c>
      <c r="B251" s="465">
        <f>VLOOKUP(A251,'Accessories '!A:T,6,0)</f>
        <v>1</v>
      </c>
      <c r="C251" s="465">
        <f>VLOOKUP(A251,'Accessories '!A:T,10,0)</f>
        <v>6.7500000000000004E-4</v>
      </c>
      <c r="E251" s="465">
        <f t="shared" si="12"/>
        <v>0</v>
      </c>
      <c r="G251" s="465">
        <f t="shared" si="13"/>
        <v>0</v>
      </c>
      <c r="I251" s="465">
        <f t="shared" si="14"/>
        <v>0</v>
      </c>
      <c r="J251" s="465">
        <f>VLOOKUP(A251,'Accessories '!A:T,16,0)</f>
        <v>0</v>
      </c>
      <c r="K251" s="465">
        <f t="shared" si="15"/>
        <v>0</v>
      </c>
    </row>
    <row r="252" spans="1:11" hidden="1">
      <c r="A252" s="465" t="s">
        <v>273</v>
      </c>
      <c r="B252" s="465">
        <f>VLOOKUP(A252,'Accessories '!A:T,6,0)</f>
        <v>1</v>
      </c>
      <c r="C252" s="465">
        <f>VLOOKUP(A252,'Accessories '!A:T,10,0)</f>
        <v>6.7500000000000004E-4</v>
      </c>
      <c r="E252" s="465">
        <f t="shared" si="12"/>
        <v>0</v>
      </c>
      <c r="G252" s="465">
        <f t="shared" si="13"/>
        <v>0</v>
      </c>
      <c r="I252" s="465">
        <f t="shared" si="14"/>
        <v>0</v>
      </c>
      <c r="J252" s="465">
        <f>VLOOKUP(A252,'Accessories '!A:T,16,0)</f>
        <v>0</v>
      </c>
      <c r="K252" s="465">
        <f t="shared" si="15"/>
        <v>0</v>
      </c>
    </row>
    <row r="253" spans="1:11" hidden="1">
      <c r="A253" s="465" t="s">
        <v>415</v>
      </c>
      <c r="B253" s="465">
        <f>VLOOKUP(A253,'Accessories '!A:T,6,0)</f>
        <v>1</v>
      </c>
      <c r="C253" s="465">
        <f>VLOOKUP(A253,'Accessories '!A:T,10,0)</f>
        <v>8.9999999999999998E-4</v>
      </c>
      <c r="E253" s="465">
        <f t="shared" si="12"/>
        <v>0</v>
      </c>
      <c r="G253" s="465">
        <f t="shared" si="13"/>
        <v>0</v>
      </c>
      <c r="I253" s="465">
        <f t="shared" si="14"/>
        <v>0</v>
      </c>
      <c r="J253" s="465">
        <f>VLOOKUP(A253,'Accessories '!A:T,16,0)</f>
        <v>0</v>
      </c>
      <c r="K253" s="465">
        <f t="shared" si="15"/>
        <v>0</v>
      </c>
    </row>
    <row r="254" spans="1:11" hidden="1">
      <c r="A254" s="465" t="s">
        <v>416</v>
      </c>
      <c r="B254" s="465">
        <f>VLOOKUP(A254,'Accessories '!A:T,6,0)</f>
        <v>1</v>
      </c>
      <c r="C254" s="465">
        <f>VLOOKUP(A254,'Accessories '!A:T,10,0)</f>
        <v>8.9999999999999998E-4</v>
      </c>
      <c r="E254" s="465">
        <f t="shared" si="12"/>
        <v>0</v>
      </c>
      <c r="G254" s="465">
        <f t="shared" si="13"/>
        <v>0</v>
      </c>
      <c r="I254" s="465">
        <f t="shared" si="14"/>
        <v>0</v>
      </c>
      <c r="J254" s="465">
        <f>VLOOKUP(A254,'Accessories '!A:T,16,0)</f>
        <v>0</v>
      </c>
      <c r="K254" s="465">
        <f t="shared" si="15"/>
        <v>0</v>
      </c>
    </row>
    <row r="255" spans="1:11" hidden="1">
      <c r="A255" s="465" t="s">
        <v>417</v>
      </c>
      <c r="B255" s="465">
        <f>VLOOKUP(A255,'Accessories '!A:T,6,0)</f>
        <v>1</v>
      </c>
      <c r="C255" s="465">
        <f>VLOOKUP(A255,'Accessories '!A:T,10,0)</f>
        <v>1.1249999999999999E-3</v>
      </c>
      <c r="E255" s="465">
        <f t="shared" si="12"/>
        <v>0</v>
      </c>
      <c r="G255" s="465">
        <f t="shared" si="13"/>
        <v>0</v>
      </c>
      <c r="I255" s="465">
        <f t="shared" si="14"/>
        <v>0</v>
      </c>
      <c r="J255" s="465">
        <f>VLOOKUP(A255,'Accessories '!A:T,16,0)</f>
        <v>0</v>
      </c>
      <c r="K255" s="465">
        <f t="shared" si="15"/>
        <v>0</v>
      </c>
    </row>
    <row r="256" spans="1:11" hidden="1">
      <c r="A256" s="465" t="s">
        <v>275</v>
      </c>
      <c r="B256" s="465">
        <f>VLOOKUP(A256,'Accessories '!A:T,6,0)</f>
        <v>1</v>
      </c>
      <c r="C256" s="465">
        <f>VLOOKUP(A256,'Accessories '!A:T,10,0)</f>
        <v>1.1999999999999999E-3</v>
      </c>
      <c r="E256" s="465">
        <f t="shared" si="12"/>
        <v>0</v>
      </c>
      <c r="G256" s="465">
        <f t="shared" si="13"/>
        <v>0</v>
      </c>
      <c r="I256" s="465">
        <f t="shared" si="14"/>
        <v>0</v>
      </c>
      <c r="J256" s="465">
        <f>VLOOKUP(A256,'Accessories '!A:T,16,0)</f>
        <v>0</v>
      </c>
      <c r="K256" s="465">
        <f t="shared" si="15"/>
        <v>0</v>
      </c>
    </row>
    <row r="257" spans="1:11" hidden="1">
      <c r="A257" s="465" t="s">
        <v>209</v>
      </c>
      <c r="B257" s="465">
        <f>VLOOKUP(A257,'Accessories '!A:T,6,0)</f>
        <v>1</v>
      </c>
      <c r="C257" s="465">
        <f>VLOOKUP(A257,'Accessories '!A:T,10,0)</f>
        <v>1.1999999999999999E-3</v>
      </c>
      <c r="E257" s="465">
        <f t="shared" si="12"/>
        <v>0</v>
      </c>
      <c r="G257" s="465">
        <f t="shared" si="13"/>
        <v>0</v>
      </c>
      <c r="I257" s="465">
        <f t="shared" si="14"/>
        <v>0</v>
      </c>
      <c r="J257" s="465">
        <f>VLOOKUP(A257,'Accessories '!A:T,16,0)</f>
        <v>0</v>
      </c>
      <c r="K257" s="465">
        <f t="shared" si="15"/>
        <v>0</v>
      </c>
    </row>
    <row r="258" spans="1:11" hidden="1">
      <c r="A258" s="465" t="s">
        <v>211</v>
      </c>
      <c r="B258" s="465">
        <f>VLOOKUP(A258,'Accessories '!A:T,6,0)</f>
        <v>1</v>
      </c>
      <c r="C258" s="465">
        <f>VLOOKUP(A258,'Accessories '!A:T,10,0)</f>
        <v>1.1999999999999999E-3</v>
      </c>
      <c r="E258" s="465">
        <f t="shared" si="12"/>
        <v>0</v>
      </c>
      <c r="G258" s="465">
        <f t="shared" si="13"/>
        <v>0</v>
      </c>
      <c r="I258" s="465">
        <f t="shared" si="14"/>
        <v>0</v>
      </c>
      <c r="J258" s="465">
        <f>VLOOKUP(A258,'Accessories '!A:T,16,0)</f>
        <v>0</v>
      </c>
      <c r="K258" s="465">
        <f t="shared" si="15"/>
        <v>0</v>
      </c>
    </row>
    <row r="259" spans="1:11" hidden="1">
      <c r="A259" s="465" t="s">
        <v>268</v>
      </c>
      <c r="B259" s="465">
        <f>VLOOKUP(A259,'Accessories '!A:T,6,0)</f>
        <v>1</v>
      </c>
      <c r="C259" s="465">
        <f>VLOOKUP(A259,'Accessories '!A:T,10,0)</f>
        <v>1.1999999999999999E-3</v>
      </c>
      <c r="E259" s="465">
        <f t="shared" ref="E259:E274" si="16">CEILING(D259/B259,1)*C259</f>
        <v>0</v>
      </c>
      <c r="G259" s="465">
        <f t="shared" ref="G259:G274" si="17">CEILING(F259/B259,1)*C259</f>
        <v>0</v>
      </c>
      <c r="I259" s="465">
        <f t="shared" ref="I259:I274" si="18">CEILING(H259/B259,1)*C259</f>
        <v>0</v>
      </c>
      <c r="J259" s="465">
        <f>VLOOKUP(A259,'Accessories '!A:T,16,0)</f>
        <v>0</v>
      </c>
      <c r="K259" s="465">
        <f t="shared" ref="K259:K274" si="19">CEILING(J259/B259,1)*C259</f>
        <v>0</v>
      </c>
    </row>
    <row r="260" spans="1:11" hidden="1">
      <c r="A260" s="465" t="s">
        <v>448</v>
      </c>
      <c r="B260" s="465">
        <f>VLOOKUP(A260,'Accessories '!A:T,6,0)</f>
        <v>1</v>
      </c>
      <c r="C260" s="465">
        <f>VLOOKUP(A260,'Accessories '!A:T,10,0)</f>
        <v>1.6000000000000001E-3</v>
      </c>
      <c r="E260" s="465">
        <f t="shared" si="16"/>
        <v>0</v>
      </c>
      <c r="G260" s="465">
        <f t="shared" si="17"/>
        <v>0</v>
      </c>
      <c r="I260" s="465">
        <f t="shared" si="18"/>
        <v>0</v>
      </c>
      <c r="J260" s="465">
        <f>VLOOKUP(A260,'Accessories '!A:T,16,0)</f>
        <v>0</v>
      </c>
      <c r="K260" s="465">
        <f t="shared" si="19"/>
        <v>0</v>
      </c>
    </row>
    <row r="261" spans="1:11" hidden="1">
      <c r="A261" s="465" t="s">
        <v>450</v>
      </c>
      <c r="B261" s="465">
        <f>VLOOKUP(A261,'Accessories '!A:T,6,0)</f>
        <v>1</v>
      </c>
      <c r="C261" s="465">
        <f>VLOOKUP(A261,'Accessories '!A:T,10,0)</f>
        <v>1.6000000000000001E-3</v>
      </c>
      <c r="E261" s="465">
        <f t="shared" si="16"/>
        <v>0</v>
      </c>
      <c r="G261" s="465">
        <f t="shared" si="17"/>
        <v>0</v>
      </c>
      <c r="I261" s="465">
        <f t="shared" si="18"/>
        <v>0</v>
      </c>
      <c r="J261" s="465">
        <f>VLOOKUP(A261,'Accessories '!A:T,16,0)</f>
        <v>0</v>
      </c>
      <c r="K261" s="465">
        <f t="shared" si="19"/>
        <v>0</v>
      </c>
    </row>
    <row r="262" spans="1:11" hidden="1">
      <c r="A262" s="465" t="s">
        <v>452</v>
      </c>
      <c r="B262" s="465">
        <f>VLOOKUP(A262,'Accessories '!A:T,6,0)</f>
        <v>1</v>
      </c>
      <c r="C262" s="465">
        <f>VLOOKUP(A262,'Accessories '!A:T,10,0)</f>
        <v>2E-3</v>
      </c>
      <c r="E262" s="465">
        <f t="shared" si="16"/>
        <v>0</v>
      </c>
      <c r="G262" s="465">
        <f t="shared" si="17"/>
        <v>0</v>
      </c>
      <c r="I262" s="465">
        <f t="shared" si="18"/>
        <v>0</v>
      </c>
      <c r="J262" s="465">
        <f>VLOOKUP(A262,'Accessories '!A:T,16,0)</f>
        <v>0</v>
      </c>
      <c r="K262" s="465">
        <f t="shared" si="19"/>
        <v>0</v>
      </c>
    </row>
    <row r="263" spans="1:11" hidden="1">
      <c r="A263" s="465" t="s">
        <v>213</v>
      </c>
      <c r="B263" s="465">
        <f>VLOOKUP(A263,'Accessories '!A:T,6,0)</f>
        <v>50</v>
      </c>
      <c r="C263" s="465">
        <f>VLOOKUP(A263,'Accessories '!A:T,10,0)</f>
        <v>1.7999999999999999E-2</v>
      </c>
      <c r="E263" s="465">
        <f t="shared" si="16"/>
        <v>0</v>
      </c>
      <c r="G263" s="465">
        <f t="shared" si="17"/>
        <v>0</v>
      </c>
      <c r="I263" s="465">
        <f t="shared" si="18"/>
        <v>0</v>
      </c>
      <c r="J263" s="465">
        <f>VLOOKUP(A263,'Accessories '!A:T,16,0)</f>
        <v>0</v>
      </c>
      <c r="K263" s="465">
        <f t="shared" si="19"/>
        <v>0</v>
      </c>
    </row>
    <row r="264" spans="1:11" hidden="1">
      <c r="A264" s="465" t="s">
        <v>241</v>
      </c>
      <c r="B264" s="465">
        <f>VLOOKUP(A264,'Accessories '!A:T,6,0)</f>
        <v>50</v>
      </c>
      <c r="C264" s="465">
        <f>VLOOKUP(A264,'Accessories '!A:T,10,0)</f>
        <v>1.7999999999999999E-2</v>
      </c>
      <c r="E264" s="465">
        <f t="shared" si="16"/>
        <v>0</v>
      </c>
      <c r="G264" s="465">
        <f t="shared" si="17"/>
        <v>0</v>
      </c>
      <c r="I264" s="465">
        <f t="shared" si="18"/>
        <v>0</v>
      </c>
      <c r="J264" s="465">
        <f>VLOOKUP(A264,'Accessories '!A:T,16,0)</f>
        <v>0</v>
      </c>
      <c r="K264" s="465">
        <f t="shared" si="19"/>
        <v>0</v>
      </c>
    </row>
    <row r="265" spans="1:11" hidden="1">
      <c r="A265" s="465" t="s">
        <v>243</v>
      </c>
      <c r="B265" s="465">
        <f>VLOOKUP(A265,'Accessories '!A:T,6,0)</f>
        <v>50</v>
      </c>
      <c r="C265" s="465">
        <f>VLOOKUP(A265,'Accessories '!A:T,10,0)</f>
        <v>1.7999999999999999E-2</v>
      </c>
      <c r="E265" s="465">
        <f t="shared" si="16"/>
        <v>0</v>
      </c>
      <c r="G265" s="465">
        <f t="shared" si="17"/>
        <v>0</v>
      </c>
      <c r="I265" s="465">
        <f t="shared" si="18"/>
        <v>0</v>
      </c>
      <c r="J265" s="465">
        <f>VLOOKUP(A265,'Accessories '!A:T,16,0)</f>
        <v>0</v>
      </c>
      <c r="K265" s="465">
        <f t="shared" si="19"/>
        <v>0</v>
      </c>
    </row>
    <row r="266" spans="1:11" hidden="1">
      <c r="A266" s="465" t="s">
        <v>245</v>
      </c>
      <c r="B266" s="465">
        <f>VLOOKUP(A266,'Accessories '!A:T,6,0)</f>
        <v>50</v>
      </c>
      <c r="C266" s="465">
        <f>VLOOKUP(A266,'Accessories '!A:T,10,0)</f>
        <v>1.7999999999999999E-2</v>
      </c>
      <c r="E266" s="465">
        <f t="shared" si="16"/>
        <v>0</v>
      </c>
      <c r="G266" s="465">
        <f t="shared" si="17"/>
        <v>0</v>
      </c>
      <c r="I266" s="465">
        <f t="shared" si="18"/>
        <v>0</v>
      </c>
      <c r="J266" s="465">
        <f>VLOOKUP(A266,'Accessories '!A:T,16,0)</f>
        <v>0</v>
      </c>
      <c r="K266" s="465">
        <f t="shared" si="19"/>
        <v>0</v>
      </c>
    </row>
    <row r="267" spans="1:11" hidden="1">
      <c r="A267" s="465" t="s">
        <v>247</v>
      </c>
      <c r="B267" s="465">
        <f>VLOOKUP(A267,'Accessories '!A:T,6,0)</f>
        <v>50</v>
      </c>
      <c r="C267" s="465">
        <f>VLOOKUP(A267,'Accessories '!A:T,10,0)</f>
        <v>1.7999999999999999E-2</v>
      </c>
      <c r="E267" s="465">
        <f t="shared" si="16"/>
        <v>0</v>
      </c>
      <c r="G267" s="465">
        <f t="shared" si="17"/>
        <v>0</v>
      </c>
      <c r="I267" s="465">
        <f t="shared" si="18"/>
        <v>0</v>
      </c>
      <c r="J267" s="465">
        <f>VLOOKUP(A267,'Accessories '!A:T,16,0)</f>
        <v>0</v>
      </c>
      <c r="K267" s="465">
        <f t="shared" si="19"/>
        <v>0</v>
      </c>
    </row>
    <row r="268" spans="1:11" hidden="1">
      <c r="A268" s="465" t="s">
        <v>249</v>
      </c>
      <c r="B268" s="465">
        <f>VLOOKUP(A268,'Accessories '!A:T,6,0)</f>
        <v>50</v>
      </c>
      <c r="C268" s="465">
        <f>VLOOKUP(A268,'Accessories '!A:T,10,0)</f>
        <v>1.7999999999999999E-2</v>
      </c>
      <c r="E268" s="465">
        <f t="shared" si="16"/>
        <v>0</v>
      </c>
      <c r="G268" s="465">
        <f t="shared" si="17"/>
        <v>0</v>
      </c>
      <c r="I268" s="465">
        <f t="shared" si="18"/>
        <v>0</v>
      </c>
      <c r="J268" s="465">
        <f>VLOOKUP(A268,'Accessories '!A:T,16,0)</f>
        <v>0</v>
      </c>
      <c r="K268" s="465">
        <f t="shared" si="19"/>
        <v>0</v>
      </c>
    </row>
    <row r="269" spans="1:11" hidden="1">
      <c r="A269" s="465" t="s">
        <v>251</v>
      </c>
      <c r="B269" s="465">
        <f>VLOOKUP(A269,'Accessories '!A:T,6,0)</f>
        <v>50</v>
      </c>
      <c r="C269" s="465">
        <f>VLOOKUP(A269,'Accessories '!A:T,10,0)</f>
        <v>1.7999999999999999E-2</v>
      </c>
      <c r="E269" s="465">
        <f t="shared" si="16"/>
        <v>0</v>
      </c>
      <c r="G269" s="465">
        <f t="shared" si="17"/>
        <v>0</v>
      </c>
      <c r="I269" s="465">
        <f t="shared" si="18"/>
        <v>0</v>
      </c>
      <c r="J269" s="465">
        <f>VLOOKUP(A269,'Accessories '!A:T,16,0)</f>
        <v>0</v>
      </c>
      <c r="K269" s="465">
        <f t="shared" si="19"/>
        <v>0</v>
      </c>
    </row>
    <row r="270" spans="1:11" hidden="1">
      <c r="A270" s="465" t="s">
        <v>253</v>
      </c>
      <c r="B270" s="465">
        <f>VLOOKUP(A270,'Accessories '!A:T,6,0)</f>
        <v>50</v>
      </c>
      <c r="C270" s="465">
        <f>VLOOKUP(A270,'Accessories '!A:T,10,0)</f>
        <v>1.7999999999999999E-2</v>
      </c>
      <c r="E270" s="465">
        <f t="shared" si="16"/>
        <v>0</v>
      </c>
      <c r="G270" s="465">
        <f t="shared" si="17"/>
        <v>0</v>
      </c>
      <c r="I270" s="465">
        <f t="shared" si="18"/>
        <v>0</v>
      </c>
      <c r="J270" s="465">
        <f>VLOOKUP(A270,'Accessories '!A:T,16,0)</f>
        <v>0</v>
      </c>
      <c r="K270" s="465">
        <f t="shared" si="19"/>
        <v>0</v>
      </c>
    </row>
    <row r="271" spans="1:11" hidden="1">
      <c r="A271" s="465" t="s">
        <v>316</v>
      </c>
      <c r="B271" s="465">
        <f>VLOOKUP(A271,'Accessories '!A:T,6,0)</f>
        <v>50</v>
      </c>
      <c r="C271" s="465">
        <f>VLOOKUP(A271,'Accessories '!A:T,10,0)</f>
        <v>1.7999999999999999E-2</v>
      </c>
      <c r="E271" s="465">
        <f t="shared" si="16"/>
        <v>0</v>
      </c>
      <c r="G271" s="465">
        <f t="shared" si="17"/>
        <v>0</v>
      </c>
      <c r="I271" s="465">
        <f t="shared" si="18"/>
        <v>0</v>
      </c>
      <c r="J271" s="465">
        <f>VLOOKUP(A271,'Accessories '!A:T,16,0)</f>
        <v>0</v>
      </c>
      <c r="K271" s="465">
        <f t="shared" si="19"/>
        <v>0</v>
      </c>
    </row>
    <row r="272" spans="1:11" hidden="1">
      <c r="A272" s="465" t="s">
        <v>288</v>
      </c>
      <c r="B272" s="465">
        <f>VLOOKUP(A272,'Accessories '!A:T,6,0)</f>
        <v>50</v>
      </c>
      <c r="C272" s="465">
        <f>VLOOKUP(A272,'Accessories '!A:T,10,0)</f>
        <v>1.7999999999999999E-2</v>
      </c>
      <c r="E272" s="465">
        <f t="shared" si="16"/>
        <v>0</v>
      </c>
      <c r="G272" s="465">
        <f t="shared" si="17"/>
        <v>0</v>
      </c>
      <c r="I272" s="465">
        <f t="shared" si="18"/>
        <v>0</v>
      </c>
      <c r="J272" s="465">
        <f>VLOOKUP(A272,'Accessories '!A:T,16,0)</f>
        <v>0</v>
      </c>
      <c r="K272" s="465">
        <f t="shared" si="19"/>
        <v>0</v>
      </c>
    </row>
    <row r="273" spans="1:11" hidden="1">
      <c r="A273" s="465" t="s">
        <v>175</v>
      </c>
      <c r="B273" s="465">
        <f>VLOOKUP(A273,'Accessories '!A:T,6,0)</f>
        <v>25</v>
      </c>
      <c r="C273" s="465">
        <f>VLOOKUP(A273,'Accessories '!A:T,10,0)</f>
        <v>4.4999999999999999E-4</v>
      </c>
      <c r="E273" s="465">
        <f t="shared" si="16"/>
        <v>0</v>
      </c>
      <c r="G273" s="465">
        <f t="shared" si="17"/>
        <v>0</v>
      </c>
      <c r="I273" s="465">
        <f t="shared" si="18"/>
        <v>0</v>
      </c>
      <c r="J273" s="465">
        <f>VLOOKUP(A273,'Accessories '!A:T,16,0)</f>
        <v>0</v>
      </c>
      <c r="K273" s="465">
        <f t="shared" si="19"/>
        <v>0</v>
      </c>
    </row>
    <row r="274" spans="1:11" hidden="1">
      <c r="A274" s="465" t="s">
        <v>314</v>
      </c>
      <c r="B274" s="465">
        <f>VLOOKUP(A274,'Accessories '!A:T,6,0)</f>
        <v>25</v>
      </c>
      <c r="C274" s="465">
        <f>VLOOKUP(A274,'Accessories '!A:T,10,0)</f>
        <v>8.0000000000000004E-4</v>
      </c>
      <c r="E274" s="465">
        <f t="shared" si="16"/>
        <v>0</v>
      </c>
      <c r="G274" s="465">
        <f t="shared" si="17"/>
        <v>0</v>
      </c>
      <c r="I274" s="465">
        <f t="shared" si="18"/>
        <v>0</v>
      </c>
      <c r="J274" s="465">
        <f>VLOOKUP(A274,'Accessories '!A:T,16,0)</f>
        <v>0</v>
      </c>
      <c r="K274" s="465">
        <f t="shared" si="19"/>
        <v>0</v>
      </c>
    </row>
    <row r="275" spans="1:11" hidden="1"/>
    <row r="276" spans="1:11" ht="18.75">
      <c r="A276" s="467" t="s">
        <v>992</v>
      </c>
    </row>
    <row r="277" spans="1:11">
      <c r="A277" s="468" t="s">
        <v>994</v>
      </c>
      <c r="B277" s="464"/>
      <c r="C277" s="469" t="s">
        <v>815</v>
      </c>
      <c r="D277" s="470" t="s">
        <v>817</v>
      </c>
      <c r="E277" s="469" t="s">
        <v>819</v>
      </c>
      <c r="F277" s="471" t="s">
        <v>995</v>
      </c>
    </row>
    <row r="278" spans="1:11">
      <c r="A278" s="466" t="s">
        <v>993</v>
      </c>
      <c r="B278" s="466"/>
      <c r="C278" s="472">
        <f>SUM($E$2:$E$274)</f>
        <v>0</v>
      </c>
      <c r="D278" s="472">
        <f>SUM($G$2:$G$274)</f>
        <v>20.757600000000004</v>
      </c>
      <c r="E278" s="472">
        <f>SUM($I$2:$I$274)</f>
        <v>0</v>
      </c>
      <c r="F278" s="472">
        <f>SUM($K$2:$K$274)</f>
        <v>10.386560000000001</v>
      </c>
    </row>
    <row r="279" spans="1:11">
      <c r="A279" s="466"/>
      <c r="B279" s="466"/>
      <c r="C279" s="466"/>
      <c r="D279" s="466"/>
      <c r="E279" s="466"/>
      <c r="F279" s="466"/>
    </row>
    <row r="280" spans="1:11">
      <c r="A280" s="466" t="s">
        <v>996</v>
      </c>
      <c r="B280" s="466"/>
      <c r="C280" s="466"/>
      <c r="D280" s="466"/>
      <c r="E280" s="466"/>
      <c r="F280" s="466"/>
    </row>
    <row r="281" spans="1:11">
      <c r="A281" s="466"/>
      <c r="B281" s="466" t="s">
        <v>998</v>
      </c>
      <c r="C281" s="466" t="s">
        <v>997</v>
      </c>
      <c r="D281" s="466"/>
      <c r="E281" s="466"/>
      <c r="F281" s="466"/>
    </row>
    <row r="282" spans="1:11">
      <c r="A282" s="466"/>
      <c r="B282" s="466" t="s">
        <v>999</v>
      </c>
      <c r="C282" s="466" t="s">
        <v>1000</v>
      </c>
      <c r="D282" s="466"/>
      <c r="E282" s="466"/>
      <c r="F282" s="466"/>
    </row>
    <row r="283" spans="1:11">
      <c r="A283" s="466"/>
      <c r="B283" s="466" t="s">
        <v>1001</v>
      </c>
      <c r="C283" s="466" t="s">
        <v>1002</v>
      </c>
      <c r="D283" s="466"/>
      <c r="E283" s="466"/>
      <c r="F283" s="466"/>
    </row>
    <row r="284" spans="1:11">
      <c r="A284" s="466"/>
      <c r="B284" s="466" t="s">
        <v>1003</v>
      </c>
      <c r="C284" s="466" t="s">
        <v>1006</v>
      </c>
      <c r="D284" s="466"/>
      <c r="E284" s="466"/>
      <c r="F284" s="466"/>
    </row>
    <row r="285" spans="1:11">
      <c r="A285" s="466"/>
      <c r="B285" s="466" t="s">
        <v>1004</v>
      </c>
      <c r="C285" s="466" t="s">
        <v>1005</v>
      </c>
      <c r="D285" s="466"/>
      <c r="E285" s="466"/>
      <c r="F285" s="466"/>
    </row>
  </sheetData>
  <sheetProtection password="C0C1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">
    <tabColor theme="4" tint="-0.499984740745262"/>
    <pageSetUpPr fitToPage="1"/>
  </sheetPr>
  <dimension ref="A1:IP289"/>
  <sheetViews>
    <sheetView topLeftCell="E1" zoomScaleSheetLayoutView="80" zoomScalePageLayoutView="90" workbookViewId="0">
      <pane ySplit="3" topLeftCell="A5" activePane="bottomLeft" state="frozen"/>
      <selection pane="bottomLeft" activeCell="T27" sqref="T27"/>
    </sheetView>
  </sheetViews>
  <sheetFormatPr defaultColWidth="17.42578125" defaultRowHeight="12.75"/>
  <cols>
    <col min="1" max="1" width="10.140625" style="95" customWidth="1"/>
    <col min="2" max="2" width="14.5703125" style="96" customWidth="1"/>
    <col min="3" max="3" width="9.28515625" style="97" bestFit="1" customWidth="1"/>
    <col min="4" max="4" width="8" style="97" customWidth="1"/>
    <col min="5" max="5" width="9.5703125" style="97" customWidth="1"/>
    <col min="6" max="6" width="5.42578125" style="97" bestFit="1" customWidth="1"/>
    <col min="7" max="10" width="5.42578125" style="97" customWidth="1"/>
    <col min="11" max="11" width="8.5703125" style="98" bestFit="1" customWidth="1"/>
    <col min="12" max="12" width="52.7109375" style="95" bestFit="1" customWidth="1"/>
    <col min="13" max="13" width="11.7109375" style="97" bestFit="1" customWidth="1"/>
    <col min="14" max="14" width="8" style="438" customWidth="1"/>
    <col min="15" max="15" width="8.28515625" style="229" customWidth="1"/>
    <col min="16" max="16" width="7.42578125" style="438" customWidth="1"/>
    <col min="17" max="17" width="10.28515625" style="273" customWidth="1"/>
    <col min="18" max="18" width="8.85546875" style="299" customWidth="1"/>
    <col min="19" max="19" width="8.7109375" style="101" customWidth="1"/>
    <col min="20" max="21" width="10.140625" style="299" customWidth="1"/>
    <col min="22" max="22" width="9.42578125" style="427" customWidth="1"/>
    <col min="23" max="23" width="8.42578125" style="338" customWidth="1"/>
    <col min="24" max="24" width="9.28515625" style="339" customWidth="1"/>
    <col min="25" max="25" width="7.42578125" style="340" customWidth="1"/>
    <col min="26" max="26" width="11.42578125" style="406" customWidth="1"/>
    <col min="27" max="27" width="9.5703125" style="310" customWidth="1"/>
    <col min="28" max="28" width="10.28515625" style="260" customWidth="1"/>
    <col min="29" max="219" width="17.42578125" style="2"/>
    <col min="220" max="16384" width="17.42578125" style="3"/>
  </cols>
  <sheetData>
    <row r="1" spans="1:219" s="334" customFormat="1" ht="13.5" thickBot="1">
      <c r="A1" s="322" t="s">
        <v>765</v>
      </c>
      <c r="B1" s="323"/>
      <c r="C1" s="324"/>
      <c r="D1" s="324"/>
      <c r="E1" s="324"/>
      <c r="F1" s="324"/>
      <c r="G1" s="324"/>
      <c r="H1" s="324"/>
      <c r="I1" s="324"/>
      <c r="J1" s="324"/>
      <c r="K1" s="172"/>
      <c r="L1" s="322"/>
      <c r="M1" s="324"/>
      <c r="N1" s="428"/>
      <c r="O1" s="328"/>
      <c r="P1" s="428"/>
      <c r="Q1" s="330"/>
      <c r="R1" s="326"/>
      <c r="S1" s="325"/>
      <c r="T1" s="326"/>
      <c r="U1" s="326"/>
      <c r="V1" s="422"/>
      <c r="W1" s="335"/>
      <c r="X1" s="336"/>
      <c r="Y1" s="337"/>
      <c r="Z1" s="395"/>
      <c r="AA1" s="331"/>
      <c r="AB1" s="332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</row>
    <row r="2" spans="1:219" ht="15" customHeight="1" thickBot="1">
      <c r="A2" s="481" t="s">
        <v>633</v>
      </c>
      <c r="B2" s="483" t="s">
        <v>134</v>
      </c>
      <c r="C2" s="483" t="s">
        <v>462</v>
      </c>
      <c r="D2" s="485" t="s">
        <v>457</v>
      </c>
      <c r="E2" s="485" t="s">
        <v>814</v>
      </c>
      <c r="F2" s="496" t="s">
        <v>798</v>
      </c>
      <c r="G2" s="493" t="s">
        <v>799</v>
      </c>
      <c r="H2" s="494"/>
      <c r="I2" s="494"/>
      <c r="J2" s="495"/>
      <c r="K2" s="510" t="s">
        <v>169</v>
      </c>
      <c r="L2" s="512" t="s">
        <v>208</v>
      </c>
      <c r="M2" s="512" t="s">
        <v>289</v>
      </c>
      <c r="N2" s="506" t="s">
        <v>821</v>
      </c>
      <c r="O2" s="508" t="s">
        <v>439</v>
      </c>
      <c r="P2" s="506" t="s">
        <v>801</v>
      </c>
      <c r="Q2" s="479" t="s">
        <v>794</v>
      </c>
      <c r="R2" s="498" t="s">
        <v>820</v>
      </c>
      <c r="S2" s="504" t="s">
        <v>632</v>
      </c>
      <c r="T2" s="498" t="s">
        <v>801</v>
      </c>
      <c r="U2" s="500" t="s">
        <v>794</v>
      </c>
      <c r="V2" s="473" t="s">
        <v>982</v>
      </c>
      <c r="W2" s="475" t="s">
        <v>983</v>
      </c>
      <c r="X2" s="477" t="s">
        <v>801</v>
      </c>
      <c r="Y2" s="502" t="s">
        <v>794</v>
      </c>
      <c r="Z2" s="487" t="s">
        <v>764</v>
      </c>
      <c r="AA2" s="489" t="s">
        <v>802</v>
      </c>
      <c r="AB2" s="491" t="s">
        <v>794</v>
      </c>
    </row>
    <row r="3" spans="1:219" s="100" customFormat="1" ht="65.25" customHeight="1" thickBot="1">
      <c r="A3" s="482"/>
      <c r="B3" s="484"/>
      <c r="C3" s="484"/>
      <c r="D3" s="486"/>
      <c r="E3" s="486"/>
      <c r="F3" s="497"/>
      <c r="G3" s="408" t="s">
        <v>795</v>
      </c>
      <c r="H3" s="408" t="s">
        <v>796</v>
      </c>
      <c r="I3" s="408" t="s">
        <v>797</v>
      </c>
      <c r="J3" s="409" t="s">
        <v>812</v>
      </c>
      <c r="K3" s="511"/>
      <c r="L3" s="513"/>
      <c r="M3" s="513"/>
      <c r="N3" s="507"/>
      <c r="O3" s="509"/>
      <c r="P3" s="507"/>
      <c r="Q3" s="480"/>
      <c r="R3" s="499"/>
      <c r="S3" s="505"/>
      <c r="T3" s="499"/>
      <c r="U3" s="501"/>
      <c r="V3" s="474"/>
      <c r="W3" s="476"/>
      <c r="X3" s="478"/>
      <c r="Y3" s="503"/>
      <c r="Z3" s="488"/>
      <c r="AA3" s="490"/>
      <c r="AB3" s="492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</row>
    <row r="4" spans="1:219">
      <c r="A4" s="321" t="s">
        <v>217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382"/>
      <c r="N4" s="429"/>
      <c r="O4" s="390" t="s">
        <v>257</v>
      </c>
      <c r="P4" s="429"/>
      <c r="Q4" s="392"/>
      <c r="R4" s="388"/>
      <c r="S4" s="387"/>
      <c r="T4" s="388"/>
      <c r="U4" s="388"/>
      <c r="V4" s="423"/>
      <c r="W4" s="384"/>
      <c r="X4" s="385"/>
      <c r="Y4" s="386"/>
      <c r="Z4" s="393"/>
      <c r="AA4" s="393"/>
      <c r="AB4" s="394"/>
    </row>
    <row r="5" spans="1:219" s="18" customFormat="1" ht="12" customHeight="1">
      <c r="A5" s="10" t="s">
        <v>404</v>
      </c>
      <c r="B5" s="11">
        <v>714401204782</v>
      </c>
      <c r="C5" s="12" t="s">
        <v>458</v>
      </c>
      <c r="D5" s="12" t="s">
        <v>813</v>
      </c>
      <c r="E5" s="12" t="s">
        <v>815</v>
      </c>
      <c r="F5" s="13">
        <v>1</v>
      </c>
      <c r="G5" s="448">
        <v>62</v>
      </c>
      <c r="H5" s="448">
        <v>62</v>
      </c>
      <c r="I5" s="448">
        <v>36</v>
      </c>
      <c r="J5" s="13">
        <f>(G5*H5*I5)/1000000</f>
        <v>0.13838400000000001</v>
      </c>
      <c r="K5" s="14"/>
      <c r="L5" s="15" t="s">
        <v>418</v>
      </c>
      <c r="M5" s="16" t="s">
        <v>430</v>
      </c>
      <c r="N5" s="430">
        <v>10</v>
      </c>
      <c r="O5" s="233">
        <v>400</v>
      </c>
      <c r="P5" s="461"/>
      <c r="Q5" s="275"/>
      <c r="R5" s="301"/>
      <c r="S5" s="103"/>
      <c r="T5" s="301"/>
      <c r="U5" s="301"/>
      <c r="V5" s="446">
        <v>50</v>
      </c>
      <c r="W5" s="447">
        <v>400</v>
      </c>
      <c r="X5" s="454"/>
      <c r="Y5" s="346"/>
      <c r="Z5" s="397">
        <v>400</v>
      </c>
      <c r="AA5" s="451"/>
      <c r="AB5" s="262"/>
    </row>
    <row r="6" spans="1:219" s="18" customFormat="1" ht="12" customHeight="1">
      <c r="A6" s="10" t="s">
        <v>405</v>
      </c>
      <c r="B6" s="11">
        <v>714401204799</v>
      </c>
      <c r="C6" s="12" t="s">
        <v>458</v>
      </c>
      <c r="D6" s="12" t="s">
        <v>813</v>
      </c>
      <c r="E6" s="12" t="s">
        <v>815</v>
      </c>
      <c r="F6" s="13">
        <v>1</v>
      </c>
      <c r="G6" s="448">
        <v>64</v>
      </c>
      <c r="H6" s="448">
        <v>64</v>
      </c>
      <c r="I6" s="448">
        <v>36</v>
      </c>
      <c r="J6" s="13">
        <f t="shared" ref="J6:J41" si="0">(G6*H6*I6)/1000000</f>
        <v>0.147456</v>
      </c>
      <c r="K6" s="14"/>
      <c r="L6" s="15" t="s">
        <v>419</v>
      </c>
      <c r="M6" s="16" t="s">
        <v>431</v>
      </c>
      <c r="N6" s="430">
        <v>10</v>
      </c>
      <c r="O6" s="233">
        <v>400</v>
      </c>
      <c r="P6" s="461"/>
      <c r="Q6" s="275"/>
      <c r="R6" s="301"/>
      <c r="S6" s="103"/>
      <c r="T6" s="301"/>
      <c r="U6" s="301"/>
      <c r="V6" s="446">
        <v>50</v>
      </c>
      <c r="W6" s="447">
        <v>400</v>
      </c>
      <c r="X6" s="454"/>
      <c r="Y6" s="346"/>
      <c r="Z6" s="397">
        <v>400</v>
      </c>
      <c r="AA6" s="451"/>
      <c r="AB6" s="262"/>
    </row>
    <row r="7" spans="1:219" s="2" customFormat="1" ht="12" customHeight="1">
      <c r="A7" s="19" t="s">
        <v>533</v>
      </c>
      <c r="B7" s="20">
        <v>714401205109</v>
      </c>
      <c r="C7" s="21" t="s">
        <v>535</v>
      </c>
      <c r="D7" s="21" t="s">
        <v>791</v>
      </c>
      <c r="E7" s="12" t="s">
        <v>816</v>
      </c>
      <c r="F7" s="21">
        <v>10</v>
      </c>
      <c r="G7" s="448">
        <v>62</v>
      </c>
      <c r="H7" s="448">
        <v>62</v>
      </c>
      <c r="I7" s="448">
        <v>36</v>
      </c>
      <c r="J7" s="13">
        <f t="shared" si="0"/>
        <v>0.13838400000000001</v>
      </c>
      <c r="K7" s="22" t="s">
        <v>376</v>
      </c>
      <c r="L7" s="15" t="s">
        <v>536</v>
      </c>
      <c r="M7" s="17" t="s">
        <v>634</v>
      </c>
      <c r="N7" s="430">
        <v>100</v>
      </c>
      <c r="O7" s="235">
        <f ca="1">RAND()*10+50</f>
        <v>57.182226630384854</v>
      </c>
      <c r="P7" s="461"/>
      <c r="Q7" s="275"/>
      <c r="R7" s="301"/>
      <c r="S7" s="104"/>
      <c r="T7" s="301"/>
      <c r="U7" s="301"/>
      <c r="V7" s="345"/>
      <c r="W7" s="344" t="s">
        <v>81</v>
      </c>
      <c r="X7" s="345"/>
      <c r="Y7" s="346"/>
      <c r="Z7" s="398">
        <v>55</v>
      </c>
      <c r="AA7" s="451"/>
      <c r="AB7" s="262"/>
    </row>
    <row r="8" spans="1:219" s="2" customFormat="1" ht="12" customHeight="1">
      <c r="A8" s="19" t="s">
        <v>537</v>
      </c>
      <c r="B8" s="20">
        <v>714401205116</v>
      </c>
      <c r="C8" s="21" t="s">
        <v>535</v>
      </c>
      <c r="D8" s="21" t="s">
        <v>791</v>
      </c>
      <c r="E8" s="12" t="s">
        <v>816</v>
      </c>
      <c r="F8" s="21">
        <v>10</v>
      </c>
      <c r="G8" s="448">
        <v>64</v>
      </c>
      <c r="H8" s="448">
        <v>64</v>
      </c>
      <c r="I8" s="448">
        <v>36</v>
      </c>
      <c r="J8" s="13">
        <f t="shared" si="0"/>
        <v>0.147456</v>
      </c>
      <c r="K8" s="22" t="s">
        <v>376</v>
      </c>
      <c r="L8" s="15" t="s">
        <v>539</v>
      </c>
      <c r="M8" s="17" t="s">
        <v>635</v>
      </c>
      <c r="N8" s="430">
        <v>100</v>
      </c>
      <c r="O8" s="235">
        <f t="shared" ref="O8:O40" ca="1" si="1">RAND()*10+50</f>
        <v>53.009946459172504</v>
      </c>
      <c r="P8" s="461">
        <v>100</v>
      </c>
      <c r="Q8" s="275"/>
      <c r="R8" s="301"/>
      <c r="S8" s="104"/>
      <c r="T8" s="301"/>
      <c r="U8" s="301"/>
      <c r="V8" s="345"/>
      <c r="W8" s="347" t="s">
        <v>81</v>
      </c>
      <c r="X8" s="345"/>
      <c r="Y8" s="346"/>
      <c r="Z8" s="398">
        <v>55</v>
      </c>
      <c r="AA8" s="451"/>
      <c r="AB8" s="262"/>
    </row>
    <row r="9" spans="1:219" s="2" customFormat="1" ht="12" customHeight="1">
      <c r="A9" s="23" t="s">
        <v>540</v>
      </c>
      <c r="B9" s="20">
        <v>714401205062</v>
      </c>
      <c r="C9" s="21" t="s">
        <v>535</v>
      </c>
      <c r="D9" s="21" t="s">
        <v>791</v>
      </c>
      <c r="E9" s="12" t="s">
        <v>816</v>
      </c>
      <c r="F9" s="21">
        <v>10</v>
      </c>
      <c r="G9" s="448">
        <v>62</v>
      </c>
      <c r="H9" s="448">
        <v>62</v>
      </c>
      <c r="I9" s="448">
        <v>36</v>
      </c>
      <c r="J9" s="13">
        <f t="shared" si="0"/>
        <v>0.13838400000000001</v>
      </c>
      <c r="K9" s="24" t="s">
        <v>542</v>
      </c>
      <c r="L9" s="15" t="s">
        <v>636</v>
      </c>
      <c r="M9" s="17" t="s">
        <v>634</v>
      </c>
      <c r="N9" s="430">
        <v>100</v>
      </c>
      <c r="O9" s="235">
        <f t="shared" ca="1" si="1"/>
        <v>52.552491807778765</v>
      </c>
      <c r="P9" s="461"/>
      <c r="Q9" s="275"/>
      <c r="R9" s="301"/>
      <c r="S9" s="105" t="s">
        <v>81</v>
      </c>
      <c r="T9" s="301"/>
      <c r="U9" s="301"/>
      <c r="V9" s="345"/>
      <c r="W9" s="344" t="s">
        <v>81</v>
      </c>
      <c r="X9" s="345"/>
      <c r="Y9" s="346"/>
      <c r="Z9" s="398">
        <f ca="1">(O9+5)*1.09*1.3</f>
        <v>81.551880891622517</v>
      </c>
      <c r="AA9" s="451"/>
      <c r="AB9" s="262"/>
    </row>
    <row r="10" spans="1:219" s="2" customFormat="1" ht="12" customHeight="1">
      <c r="A10" s="23" t="s">
        <v>543</v>
      </c>
      <c r="B10" s="20">
        <v>714401205079</v>
      </c>
      <c r="C10" s="21" t="s">
        <v>535</v>
      </c>
      <c r="D10" s="21" t="s">
        <v>791</v>
      </c>
      <c r="E10" s="12" t="s">
        <v>816</v>
      </c>
      <c r="F10" s="21">
        <v>10</v>
      </c>
      <c r="G10" s="448">
        <v>64</v>
      </c>
      <c r="H10" s="448">
        <v>64</v>
      </c>
      <c r="I10" s="448">
        <v>36</v>
      </c>
      <c r="J10" s="13">
        <f t="shared" si="0"/>
        <v>0.147456</v>
      </c>
      <c r="K10" s="24" t="s">
        <v>542</v>
      </c>
      <c r="L10" s="15" t="s">
        <v>637</v>
      </c>
      <c r="M10" s="17" t="s">
        <v>635</v>
      </c>
      <c r="N10" s="430">
        <v>100</v>
      </c>
      <c r="O10" s="235">
        <f t="shared" ca="1" si="1"/>
        <v>55.934883286180877</v>
      </c>
      <c r="P10" s="461"/>
      <c r="Q10" s="275"/>
      <c r="R10" s="301"/>
      <c r="S10" s="105" t="s">
        <v>81</v>
      </c>
      <c r="T10" s="301"/>
      <c r="U10" s="301"/>
      <c r="V10" s="345"/>
      <c r="W10" s="347" t="s">
        <v>81</v>
      </c>
      <c r="X10" s="345"/>
      <c r="Y10" s="346"/>
      <c r="Z10" s="398">
        <f ca="1">(O10+5)*1.09*1.3</f>
        <v>86.344729616518308</v>
      </c>
      <c r="AA10" s="451"/>
      <c r="AB10" s="262"/>
    </row>
    <row r="11" spans="1:219" ht="12" customHeight="1">
      <c r="A11" s="25" t="s">
        <v>638</v>
      </c>
      <c r="B11" s="11">
        <v>714401204652</v>
      </c>
      <c r="C11" s="21" t="s">
        <v>535</v>
      </c>
      <c r="D11" s="21" t="s">
        <v>791</v>
      </c>
      <c r="E11" s="12" t="s">
        <v>816</v>
      </c>
      <c r="F11" s="21">
        <v>10</v>
      </c>
      <c r="G11" s="449">
        <v>60</v>
      </c>
      <c r="H11" s="449">
        <v>60</v>
      </c>
      <c r="I11" s="449">
        <v>36</v>
      </c>
      <c r="J11" s="13">
        <f t="shared" si="0"/>
        <v>0.12959999999999999</v>
      </c>
      <c r="K11" s="14" t="s">
        <v>631</v>
      </c>
      <c r="L11" s="26" t="s">
        <v>760</v>
      </c>
      <c r="M11" s="17" t="s">
        <v>313</v>
      </c>
      <c r="N11" s="430">
        <v>100</v>
      </c>
      <c r="O11" s="235">
        <f t="shared" ca="1" si="1"/>
        <v>50.041587245113924</v>
      </c>
      <c r="P11" s="461">
        <v>100</v>
      </c>
      <c r="Q11" s="275"/>
      <c r="R11" s="301"/>
      <c r="S11" s="105" t="s">
        <v>81</v>
      </c>
      <c r="T11" s="301"/>
      <c r="U11" s="301"/>
      <c r="V11" s="345"/>
      <c r="W11" s="344" t="s">
        <v>81</v>
      </c>
      <c r="X11" s="345"/>
      <c r="Y11" s="346"/>
      <c r="Z11" s="262" t="s">
        <v>81</v>
      </c>
      <c r="AA11" s="312"/>
      <c r="AB11" s="262"/>
    </row>
    <row r="12" spans="1:219" ht="12" customHeight="1">
      <c r="A12" s="25" t="s">
        <v>326</v>
      </c>
      <c r="B12" s="11">
        <v>714401204621</v>
      </c>
      <c r="C12" s="21" t="s">
        <v>535</v>
      </c>
      <c r="D12" s="21" t="s">
        <v>791</v>
      </c>
      <c r="E12" s="12" t="s">
        <v>816</v>
      </c>
      <c r="F12" s="21">
        <v>10</v>
      </c>
      <c r="G12" s="449">
        <v>60</v>
      </c>
      <c r="H12" s="449">
        <v>60</v>
      </c>
      <c r="I12" s="449">
        <v>36</v>
      </c>
      <c r="J12" s="13">
        <f t="shared" si="0"/>
        <v>0.12959999999999999</v>
      </c>
      <c r="K12" s="14" t="s">
        <v>631</v>
      </c>
      <c r="L12" s="26" t="s">
        <v>807</v>
      </c>
      <c r="M12" s="17" t="s">
        <v>639</v>
      </c>
      <c r="N12" s="430">
        <v>100</v>
      </c>
      <c r="O12" s="235">
        <f t="shared" ca="1" si="1"/>
        <v>52.675921795248122</v>
      </c>
      <c r="P12" s="461"/>
      <c r="Q12" s="275"/>
      <c r="R12" s="301"/>
      <c r="S12" s="105" t="s">
        <v>81</v>
      </c>
      <c r="T12" s="301"/>
      <c r="U12" s="301"/>
      <c r="V12" s="345"/>
      <c r="W12" s="344" t="s">
        <v>81</v>
      </c>
      <c r="X12" s="345"/>
      <c r="Y12" s="346"/>
      <c r="Z12" s="262" t="s">
        <v>81</v>
      </c>
      <c r="AA12" s="312"/>
      <c r="AB12" s="262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</row>
    <row r="13" spans="1:219" ht="12" customHeight="1">
      <c r="A13" s="25" t="s">
        <v>327</v>
      </c>
      <c r="B13" s="11">
        <v>714401204607</v>
      </c>
      <c r="C13" s="21" t="s">
        <v>535</v>
      </c>
      <c r="D13" s="21" t="s">
        <v>791</v>
      </c>
      <c r="E13" s="12" t="s">
        <v>816</v>
      </c>
      <c r="F13" s="21">
        <v>10</v>
      </c>
      <c r="G13" s="448">
        <v>62</v>
      </c>
      <c r="H13" s="448">
        <v>62</v>
      </c>
      <c r="I13" s="448">
        <v>36</v>
      </c>
      <c r="J13" s="13">
        <f t="shared" si="0"/>
        <v>0.13838400000000001</v>
      </c>
      <c r="K13" s="14" t="s">
        <v>631</v>
      </c>
      <c r="L13" s="26" t="s">
        <v>808</v>
      </c>
      <c r="M13" s="17" t="s">
        <v>640</v>
      </c>
      <c r="N13" s="430">
        <v>100</v>
      </c>
      <c r="O13" s="235">
        <f t="shared" ca="1" si="1"/>
        <v>54.836044044512441</v>
      </c>
      <c r="P13" s="461"/>
      <c r="Q13" s="275"/>
      <c r="R13" s="301"/>
      <c r="S13" s="105" t="s">
        <v>81</v>
      </c>
      <c r="T13" s="301"/>
      <c r="U13" s="301"/>
      <c r="V13" s="345"/>
      <c r="W13" s="344" t="s">
        <v>81</v>
      </c>
      <c r="X13" s="345"/>
      <c r="Y13" s="346"/>
      <c r="Z13" s="262" t="s">
        <v>81</v>
      </c>
      <c r="AA13" s="312"/>
      <c r="AB13" s="262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</row>
    <row r="14" spans="1:219" ht="12" customHeight="1">
      <c r="A14" s="25" t="s">
        <v>328</v>
      </c>
      <c r="B14" s="11">
        <v>714401204669</v>
      </c>
      <c r="C14" s="21" t="s">
        <v>535</v>
      </c>
      <c r="D14" s="21" t="s">
        <v>791</v>
      </c>
      <c r="E14" s="12" t="s">
        <v>816</v>
      </c>
      <c r="F14" s="21">
        <v>10</v>
      </c>
      <c r="G14" s="448">
        <v>62</v>
      </c>
      <c r="H14" s="448">
        <v>62</v>
      </c>
      <c r="I14" s="448">
        <v>36</v>
      </c>
      <c r="J14" s="13">
        <f t="shared" si="0"/>
        <v>0.13838400000000001</v>
      </c>
      <c r="K14" s="14"/>
      <c r="L14" s="15" t="s">
        <v>809</v>
      </c>
      <c r="M14" s="17" t="s">
        <v>641</v>
      </c>
      <c r="N14" s="430">
        <v>100</v>
      </c>
      <c r="O14" s="235">
        <f t="shared" ca="1" si="1"/>
        <v>50.962753455611718</v>
      </c>
      <c r="P14" s="461"/>
      <c r="Q14" s="275"/>
      <c r="R14" s="301"/>
      <c r="S14" s="105" t="s">
        <v>81</v>
      </c>
      <c r="T14" s="301"/>
      <c r="U14" s="301"/>
      <c r="V14" s="345"/>
      <c r="W14" s="344" t="s">
        <v>81</v>
      </c>
      <c r="X14" s="345"/>
      <c r="Y14" s="346"/>
      <c r="Z14" s="398">
        <f t="shared" ref="Z14:Z40" ca="1" si="2">O14*1.09*1.3</f>
        <v>72.214221646601814</v>
      </c>
      <c r="AA14" s="451"/>
      <c r="AB14" s="262"/>
    </row>
    <row r="15" spans="1:219" ht="12" customHeight="1">
      <c r="A15" s="25" t="s">
        <v>329</v>
      </c>
      <c r="B15" s="11">
        <v>714401204638</v>
      </c>
      <c r="C15" s="21" t="s">
        <v>535</v>
      </c>
      <c r="D15" s="21" t="s">
        <v>791</v>
      </c>
      <c r="E15" s="12" t="s">
        <v>816</v>
      </c>
      <c r="F15" s="21">
        <v>10</v>
      </c>
      <c r="G15" s="448">
        <v>62</v>
      </c>
      <c r="H15" s="448">
        <v>62</v>
      </c>
      <c r="I15" s="448">
        <v>36</v>
      </c>
      <c r="J15" s="13">
        <f t="shared" si="0"/>
        <v>0.13838400000000001</v>
      </c>
      <c r="K15" s="14"/>
      <c r="L15" s="15" t="s">
        <v>810</v>
      </c>
      <c r="M15" s="17" t="s">
        <v>395</v>
      </c>
      <c r="N15" s="430">
        <v>100</v>
      </c>
      <c r="O15" s="235">
        <f t="shared" ca="1" si="1"/>
        <v>54.978585136854264</v>
      </c>
      <c r="P15" s="461"/>
      <c r="Q15" s="275"/>
      <c r="R15" s="301"/>
      <c r="S15" s="105" t="s">
        <v>81</v>
      </c>
      <c r="T15" s="301"/>
      <c r="U15" s="301"/>
      <c r="V15" s="345"/>
      <c r="W15" s="344" t="s">
        <v>81</v>
      </c>
      <c r="X15" s="345"/>
      <c r="Y15" s="346"/>
      <c r="Z15" s="398">
        <f t="shared" ca="1" si="2"/>
        <v>77.904655138922507</v>
      </c>
      <c r="AA15" s="451"/>
      <c r="AB15" s="262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</row>
    <row r="16" spans="1:219" ht="12" customHeight="1">
      <c r="A16" s="25" t="s">
        <v>330</v>
      </c>
      <c r="B16" s="11">
        <v>714401204614</v>
      </c>
      <c r="C16" s="21" t="s">
        <v>535</v>
      </c>
      <c r="D16" s="21" t="s">
        <v>791</v>
      </c>
      <c r="E16" s="12" t="s">
        <v>816</v>
      </c>
      <c r="F16" s="21">
        <v>10</v>
      </c>
      <c r="G16" s="448">
        <v>64</v>
      </c>
      <c r="H16" s="448">
        <v>64</v>
      </c>
      <c r="I16" s="448">
        <v>36</v>
      </c>
      <c r="J16" s="13">
        <f t="shared" si="0"/>
        <v>0.147456</v>
      </c>
      <c r="K16" s="14"/>
      <c r="L16" s="15" t="s">
        <v>811</v>
      </c>
      <c r="M16" s="17" t="s">
        <v>642</v>
      </c>
      <c r="N16" s="430">
        <v>100</v>
      </c>
      <c r="O16" s="235">
        <f t="shared" ca="1" si="1"/>
        <v>59.48323742344428</v>
      </c>
      <c r="P16" s="461"/>
      <c r="Q16" s="275"/>
      <c r="R16" s="301"/>
      <c r="S16" s="105" t="s">
        <v>81</v>
      </c>
      <c r="T16" s="301"/>
      <c r="U16" s="301"/>
      <c r="V16" s="345"/>
      <c r="W16" s="344" t="s">
        <v>81</v>
      </c>
      <c r="X16" s="345"/>
      <c r="Y16" s="346"/>
      <c r="Z16" s="398">
        <f t="shared" ca="1" si="2"/>
        <v>84.287747429020541</v>
      </c>
      <c r="AA16" s="451"/>
      <c r="AB16" s="262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</row>
    <row r="17" spans="1:219" ht="12" customHeight="1">
      <c r="A17" s="25" t="s">
        <v>331</v>
      </c>
      <c r="B17" s="11">
        <v>714401204676</v>
      </c>
      <c r="C17" s="21" t="s">
        <v>535</v>
      </c>
      <c r="D17" s="21" t="s">
        <v>791</v>
      </c>
      <c r="E17" s="12" t="s">
        <v>816</v>
      </c>
      <c r="F17" s="21">
        <v>10</v>
      </c>
      <c r="G17" s="448">
        <v>64</v>
      </c>
      <c r="H17" s="448">
        <v>64</v>
      </c>
      <c r="I17" s="448">
        <v>36</v>
      </c>
      <c r="J17" s="13">
        <f t="shared" si="0"/>
        <v>0.147456</v>
      </c>
      <c r="K17" s="14"/>
      <c r="L17" s="15" t="s">
        <v>822</v>
      </c>
      <c r="M17" s="17" t="s">
        <v>205</v>
      </c>
      <c r="N17" s="430">
        <v>100</v>
      </c>
      <c r="O17" s="235">
        <f t="shared" ca="1" si="1"/>
        <v>54.675191079828565</v>
      </c>
      <c r="P17" s="461"/>
      <c r="Q17" s="275"/>
      <c r="R17" s="301"/>
      <c r="S17" s="105" t="s">
        <v>81</v>
      </c>
      <c r="T17" s="301"/>
      <c r="U17" s="301"/>
      <c r="V17" s="345"/>
      <c r="W17" s="344" t="s">
        <v>81</v>
      </c>
      <c r="X17" s="345"/>
      <c r="Y17" s="346"/>
      <c r="Z17" s="398">
        <f t="shared" ca="1" si="2"/>
        <v>77.474745760117088</v>
      </c>
      <c r="AA17" s="451"/>
      <c r="AB17" s="262"/>
    </row>
    <row r="18" spans="1:219" ht="12" customHeight="1">
      <c r="A18" s="25" t="s">
        <v>332</v>
      </c>
      <c r="B18" s="11">
        <v>714401204645</v>
      </c>
      <c r="C18" s="21" t="s">
        <v>535</v>
      </c>
      <c r="D18" s="21" t="s">
        <v>791</v>
      </c>
      <c r="E18" s="12" t="s">
        <v>816</v>
      </c>
      <c r="F18" s="21">
        <v>10</v>
      </c>
      <c r="G18" s="448">
        <v>64</v>
      </c>
      <c r="H18" s="448">
        <v>64</v>
      </c>
      <c r="I18" s="448">
        <v>36</v>
      </c>
      <c r="J18" s="13">
        <f t="shared" si="0"/>
        <v>0.147456</v>
      </c>
      <c r="K18" s="14"/>
      <c r="L18" s="15" t="s">
        <v>823</v>
      </c>
      <c r="M18" s="17" t="s">
        <v>644</v>
      </c>
      <c r="N18" s="430">
        <v>100</v>
      </c>
      <c r="O18" s="235">
        <f t="shared" ca="1" si="1"/>
        <v>58.24043739203627</v>
      </c>
      <c r="P18" s="461"/>
      <c r="Q18" s="275"/>
      <c r="R18" s="301"/>
      <c r="S18" s="105" t="s">
        <v>81</v>
      </c>
      <c r="T18" s="301"/>
      <c r="U18" s="301"/>
      <c r="V18" s="345"/>
      <c r="W18" s="344" t="s">
        <v>81</v>
      </c>
      <c r="X18" s="345"/>
      <c r="Y18" s="346"/>
      <c r="Z18" s="398">
        <f t="shared" ca="1" si="2"/>
        <v>82.526699784515401</v>
      </c>
      <c r="AA18" s="451"/>
      <c r="AB18" s="262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</row>
    <row r="19" spans="1:219" ht="12" customHeight="1">
      <c r="A19" s="23" t="s">
        <v>545</v>
      </c>
      <c r="B19" s="11">
        <v>714401205048</v>
      </c>
      <c r="C19" s="21" t="s">
        <v>535</v>
      </c>
      <c r="D19" s="21" t="s">
        <v>791</v>
      </c>
      <c r="E19" s="12" t="s">
        <v>816</v>
      </c>
      <c r="F19" s="21">
        <v>10</v>
      </c>
      <c r="G19" s="448">
        <v>62</v>
      </c>
      <c r="H19" s="448">
        <v>62</v>
      </c>
      <c r="I19" s="448">
        <v>36</v>
      </c>
      <c r="J19" s="13">
        <f t="shared" si="0"/>
        <v>0.13838400000000001</v>
      </c>
      <c r="K19" s="22" t="s">
        <v>376</v>
      </c>
      <c r="L19" s="15" t="s">
        <v>824</v>
      </c>
      <c r="M19" s="17" t="s">
        <v>426</v>
      </c>
      <c r="N19" s="430">
        <v>100</v>
      </c>
      <c r="O19" s="235">
        <f t="shared" ca="1" si="1"/>
        <v>59.992184445881165</v>
      </c>
      <c r="P19" s="461"/>
      <c r="Q19" s="275"/>
      <c r="R19" s="301"/>
      <c r="S19" s="105" t="s">
        <v>81</v>
      </c>
      <c r="T19" s="301"/>
      <c r="U19" s="301"/>
      <c r="V19" s="345"/>
      <c r="W19" s="344" t="s">
        <v>81</v>
      </c>
      <c r="X19" s="345"/>
      <c r="Y19" s="346"/>
      <c r="Z19" s="398">
        <f t="shared" ca="1" si="2"/>
        <v>85.008925359813617</v>
      </c>
      <c r="AA19" s="451"/>
      <c r="AB19" s="262"/>
      <c r="HF19" s="3"/>
      <c r="HG19" s="3"/>
      <c r="HH19" s="3"/>
      <c r="HI19" s="3"/>
      <c r="HJ19" s="3"/>
      <c r="HK19" s="3"/>
    </row>
    <row r="20" spans="1:219" ht="12" customHeight="1">
      <c r="A20" s="23" t="s">
        <v>548</v>
      </c>
      <c r="B20" s="11">
        <v>714401205055</v>
      </c>
      <c r="C20" s="21" t="s">
        <v>535</v>
      </c>
      <c r="D20" s="21" t="s">
        <v>791</v>
      </c>
      <c r="E20" s="12" t="s">
        <v>816</v>
      </c>
      <c r="F20" s="21">
        <v>10</v>
      </c>
      <c r="G20" s="448">
        <v>64</v>
      </c>
      <c r="H20" s="448">
        <v>64</v>
      </c>
      <c r="I20" s="448">
        <v>36</v>
      </c>
      <c r="J20" s="13">
        <f t="shared" si="0"/>
        <v>0.147456</v>
      </c>
      <c r="K20" s="22" t="s">
        <v>376</v>
      </c>
      <c r="L20" s="15" t="s">
        <v>825</v>
      </c>
      <c r="M20" s="17" t="s">
        <v>428</v>
      </c>
      <c r="N20" s="430">
        <v>100</v>
      </c>
      <c r="O20" s="235">
        <f t="shared" ca="1" si="1"/>
        <v>58.920139678518979</v>
      </c>
      <c r="P20" s="461"/>
      <c r="Q20" s="275"/>
      <c r="R20" s="301"/>
      <c r="S20" s="105" t="s">
        <v>81</v>
      </c>
      <c r="T20" s="301"/>
      <c r="U20" s="301"/>
      <c r="V20" s="345"/>
      <c r="W20" s="344" t="s">
        <v>81</v>
      </c>
      <c r="X20" s="345"/>
      <c r="Y20" s="346"/>
      <c r="Z20" s="398">
        <f t="shared" ca="1" si="2"/>
        <v>83.489837924461398</v>
      </c>
      <c r="AA20" s="451"/>
      <c r="AB20" s="262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</row>
    <row r="21" spans="1:219" ht="12" customHeight="1">
      <c r="A21" s="23" t="s">
        <v>472</v>
      </c>
      <c r="B21" s="11">
        <v>714401205000</v>
      </c>
      <c r="C21" s="21" t="s">
        <v>535</v>
      </c>
      <c r="D21" s="21" t="s">
        <v>791</v>
      </c>
      <c r="E21" s="12" t="s">
        <v>816</v>
      </c>
      <c r="F21" s="21">
        <v>10</v>
      </c>
      <c r="G21" s="448">
        <v>62</v>
      </c>
      <c r="H21" s="448">
        <v>62</v>
      </c>
      <c r="I21" s="448">
        <v>36</v>
      </c>
      <c r="J21" s="13">
        <f t="shared" si="0"/>
        <v>0.13838400000000001</v>
      </c>
      <c r="K21" s="24" t="s">
        <v>542</v>
      </c>
      <c r="L21" s="15" t="s">
        <v>480</v>
      </c>
      <c r="M21" s="17" t="s">
        <v>426</v>
      </c>
      <c r="N21" s="430">
        <v>100</v>
      </c>
      <c r="O21" s="235">
        <f t="shared" ca="1" si="1"/>
        <v>55.368265111321762</v>
      </c>
      <c r="P21" s="461"/>
      <c r="Q21" s="275"/>
      <c r="R21" s="301"/>
      <c r="S21" s="105" t="s">
        <v>81</v>
      </c>
      <c r="T21" s="301"/>
      <c r="U21" s="301"/>
      <c r="V21" s="345"/>
      <c r="W21" s="344" t="s">
        <v>81</v>
      </c>
      <c r="X21" s="345"/>
      <c r="Y21" s="346"/>
      <c r="Z21" s="398">
        <f t="shared" ca="1" si="2"/>
        <v>78.456831662742943</v>
      </c>
      <c r="AA21" s="451"/>
      <c r="AB21" s="262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</row>
    <row r="22" spans="1:219" ht="12" customHeight="1">
      <c r="A22" s="23" t="s">
        <v>474</v>
      </c>
      <c r="B22" s="11">
        <v>714401205024</v>
      </c>
      <c r="C22" s="21" t="s">
        <v>535</v>
      </c>
      <c r="D22" s="21" t="s">
        <v>791</v>
      </c>
      <c r="E22" s="12" t="s">
        <v>816</v>
      </c>
      <c r="F22" s="21">
        <v>8</v>
      </c>
      <c r="G22" s="448">
        <v>62</v>
      </c>
      <c r="H22" s="448">
        <v>62</v>
      </c>
      <c r="I22" s="448">
        <v>36</v>
      </c>
      <c r="J22" s="13">
        <f t="shared" si="0"/>
        <v>0.13838400000000001</v>
      </c>
      <c r="K22" s="24" t="s">
        <v>542</v>
      </c>
      <c r="L22" s="15" t="s">
        <v>481</v>
      </c>
      <c r="M22" s="17" t="s">
        <v>427</v>
      </c>
      <c r="N22" s="430">
        <v>100</v>
      </c>
      <c r="O22" s="235">
        <f t="shared" ca="1" si="1"/>
        <v>54.915973313280539</v>
      </c>
      <c r="P22" s="461"/>
      <c r="Q22" s="275"/>
      <c r="R22" s="301"/>
      <c r="S22" s="105" t="s">
        <v>81</v>
      </c>
      <c r="T22" s="301"/>
      <c r="U22" s="301"/>
      <c r="V22" s="345"/>
      <c r="W22" s="344" t="s">
        <v>81</v>
      </c>
      <c r="X22" s="345"/>
      <c r="Y22" s="346"/>
      <c r="Z22" s="398">
        <f t="shared" ca="1" si="2"/>
        <v>77.815934184918532</v>
      </c>
      <c r="AA22" s="451"/>
      <c r="AB22" s="262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</row>
    <row r="23" spans="1:219" ht="12" customHeight="1">
      <c r="A23" s="23" t="s">
        <v>476</v>
      </c>
      <c r="B23" s="11">
        <v>714401205017</v>
      </c>
      <c r="C23" s="21" t="s">
        <v>535</v>
      </c>
      <c r="D23" s="21" t="s">
        <v>791</v>
      </c>
      <c r="E23" s="12" t="s">
        <v>816</v>
      </c>
      <c r="F23" s="21">
        <v>10</v>
      </c>
      <c r="G23" s="448">
        <v>64</v>
      </c>
      <c r="H23" s="448">
        <v>64</v>
      </c>
      <c r="I23" s="448">
        <v>36</v>
      </c>
      <c r="J23" s="13">
        <f t="shared" si="0"/>
        <v>0.147456</v>
      </c>
      <c r="K23" s="24" t="s">
        <v>542</v>
      </c>
      <c r="L23" s="15" t="s">
        <v>482</v>
      </c>
      <c r="M23" s="17" t="s">
        <v>428</v>
      </c>
      <c r="N23" s="430">
        <v>100</v>
      </c>
      <c r="O23" s="235">
        <f t="shared" ca="1" si="1"/>
        <v>50.620294102227739</v>
      </c>
      <c r="P23" s="461"/>
      <c r="Q23" s="275"/>
      <c r="R23" s="301"/>
      <c r="S23" s="105" t="s">
        <v>81</v>
      </c>
      <c r="T23" s="301"/>
      <c r="U23" s="301"/>
      <c r="V23" s="345"/>
      <c r="W23" s="344" t="s">
        <v>81</v>
      </c>
      <c r="X23" s="345"/>
      <c r="Y23" s="346"/>
      <c r="Z23" s="398">
        <f t="shared" ca="1" si="2"/>
        <v>71.728956742856724</v>
      </c>
      <c r="AA23" s="451"/>
      <c r="AB23" s="262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</row>
    <row r="24" spans="1:219" ht="12" customHeight="1">
      <c r="A24" s="23" t="s">
        <v>478</v>
      </c>
      <c r="B24" s="11">
        <v>714401205031</v>
      </c>
      <c r="C24" s="21" t="s">
        <v>535</v>
      </c>
      <c r="D24" s="21" t="s">
        <v>791</v>
      </c>
      <c r="E24" s="12" t="s">
        <v>816</v>
      </c>
      <c r="F24" s="21">
        <v>8</v>
      </c>
      <c r="G24" s="448">
        <v>64</v>
      </c>
      <c r="H24" s="448">
        <v>64</v>
      </c>
      <c r="I24" s="448">
        <v>36</v>
      </c>
      <c r="J24" s="13">
        <f t="shared" si="0"/>
        <v>0.147456</v>
      </c>
      <c r="K24" s="24" t="s">
        <v>542</v>
      </c>
      <c r="L24" s="15" t="s">
        <v>483</v>
      </c>
      <c r="M24" s="17" t="s">
        <v>429</v>
      </c>
      <c r="N24" s="430">
        <v>100</v>
      </c>
      <c r="O24" s="235">
        <f t="shared" ca="1" si="1"/>
        <v>58.612114168685295</v>
      </c>
      <c r="P24" s="461"/>
      <c r="Q24" s="275"/>
      <c r="R24" s="301"/>
      <c r="S24" s="105" t="s">
        <v>81</v>
      </c>
      <c r="T24" s="301"/>
      <c r="U24" s="301"/>
      <c r="V24" s="345"/>
      <c r="W24" s="344" t="s">
        <v>81</v>
      </c>
      <c r="X24" s="345"/>
      <c r="Y24" s="346"/>
      <c r="Z24" s="398">
        <f t="shared" ca="1" si="2"/>
        <v>83.053365777027068</v>
      </c>
      <c r="AA24" s="451"/>
      <c r="AB24" s="262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</row>
    <row r="25" spans="1:219" ht="12" customHeight="1">
      <c r="A25" s="19" t="s">
        <v>406</v>
      </c>
      <c r="B25" s="20">
        <v>714401204850</v>
      </c>
      <c r="C25" s="21" t="s">
        <v>460</v>
      </c>
      <c r="D25" s="21" t="s">
        <v>790</v>
      </c>
      <c r="E25" s="21" t="s">
        <v>817</v>
      </c>
      <c r="F25" s="21">
        <v>10</v>
      </c>
      <c r="G25" s="448">
        <v>62</v>
      </c>
      <c r="H25" s="448">
        <v>62</v>
      </c>
      <c r="I25" s="448">
        <v>36</v>
      </c>
      <c r="J25" s="13">
        <f t="shared" si="0"/>
        <v>0.13838400000000001</v>
      </c>
      <c r="K25" s="14"/>
      <c r="L25" s="15" t="s">
        <v>826</v>
      </c>
      <c r="M25" s="17" t="s">
        <v>204</v>
      </c>
      <c r="N25" s="430"/>
      <c r="O25" s="235"/>
      <c r="P25" s="430"/>
      <c r="Q25" s="275"/>
      <c r="R25" s="301">
        <v>300</v>
      </c>
      <c r="S25" s="73">
        <v>48.3</v>
      </c>
      <c r="T25" s="453">
        <v>600</v>
      </c>
      <c r="U25" s="301"/>
      <c r="V25" s="345"/>
      <c r="W25" s="344" t="s">
        <v>81</v>
      </c>
      <c r="X25" s="345"/>
      <c r="Y25" s="346"/>
      <c r="Z25" s="398">
        <v>49</v>
      </c>
      <c r="AA25" s="451"/>
      <c r="AB25" s="262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</row>
    <row r="26" spans="1:219" ht="12" customHeight="1">
      <c r="A26" s="19" t="s">
        <v>351</v>
      </c>
      <c r="B26" s="20">
        <v>714401204775</v>
      </c>
      <c r="C26" s="21" t="s">
        <v>460</v>
      </c>
      <c r="D26" s="21" t="s">
        <v>790</v>
      </c>
      <c r="E26" s="21" t="s">
        <v>817</v>
      </c>
      <c r="F26" s="21">
        <v>10</v>
      </c>
      <c r="G26" s="448">
        <v>62</v>
      </c>
      <c r="H26" s="448">
        <v>62</v>
      </c>
      <c r="I26" s="448">
        <v>36</v>
      </c>
      <c r="J26" s="13">
        <f t="shared" si="0"/>
        <v>0.13838400000000001</v>
      </c>
      <c r="K26" s="14"/>
      <c r="L26" s="15" t="s">
        <v>789</v>
      </c>
      <c r="M26" s="17" t="s">
        <v>204</v>
      </c>
      <c r="N26" s="430"/>
      <c r="O26" s="235"/>
      <c r="P26" s="430"/>
      <c r="Q26" s="275"/>
      <c r="R26" s="301">
        <v>300</v>
      </c>
      <c r="S26" s="73">
        <v>48.3</v>
      </c>
      <c r="T26" s="453">
        <v>900</v>
      </c>
      <c r="U26" s="301"/>
      <c r="V26" s="345"/>
      <c r="W26" s="344" t="s">
        <v>81</v>
      </c>
      <c r="X26" s="345"/>
      <c r="Y26" s="346"/>
      <c r="Z26" s="398">
        <v>49</v>
      </c>
      <c r="AA26" s="451"/>
      <c r="AB26" s="262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</row>
    <row r="27" spans="1:219" ht="12" customHeight="1">
      <c r="A27" s="27" t="s">
        <v>352</v>
      </c>
      <c r="B27" s="28">
        <v>714401204713</v>
      </c>
      <c r="C27" s="21" t="s">
        <v>535</v>
      </c>
      <c r="D27" s="21" t="s">
        <v>791</v>
      </c>
      <c r="E27" s="12" t="s">
        <v>816</v>
      </c>
      <c r="F27" s="21">
        <v>10</v>
      </c>
      <c r="G27" s="449">
        <v>60</v>
      </c>
      <c r="H27" s="449">
        <v>60</v>
      </c>
      <c r="I27" s="449">
        <v>36</v>
      </c>
      <c r="J27" s="13">
        <f t="shared" si="0"/>
        <v>0.12959999999999999</v>
      </c>
      <c r="K27" s="14"/>
      <c r="L27" s="15" t="s">
        <v>827</v>
      </c>
      <c r="M27" s="17" t="s">
        <v>313</v>
      </c>
      <c r="N27" s="430">
        <v>100</v>
      </c>
      <c r="O27" s="235">
        <f t="shared" ca="1" si="1"/>
        <v>50.395123901626626</v>
      </c>
      <c r="P27" s="461"/>
      <c r="Q27" s="275"/>
      <c r="R27" s="301"/>
      <c r="S27" s="104" t="s">
        <v>81</v>
      </c>
      <c r="T27" s="301"/>
      <c r="U27" s="301"/>
      <c r="V27" s="345"/>
      <c r="W27" s="344" t="s">
        <v>81</v>
      </c>
      <c r="X27" s="345"/>
      <c r="Y27" s="346"/>
      <c r="Z27" s="398">
        <f t="shared" ca="1" si="2"/>
        <v>71.409890568604936</v>
      </c>
      <c r="AA27" s="451"/>
      <c r="AB27" s="262"/>
    </row>
    <row r="28" spans="1:219" ht="12" customHeight="1">
      <c r="A28" s="25" t="s">
        <v>353</v>
      </c>
      <c r="B28" s="11">
        <v>714401204744</v>
      </c>
      <c r="C28" s="21" t="s">
        <v>535</v>
      </c>
      <c r="D28" s="21" t="s">
        <v>791</v>
      </c>
      <c r="E28" s="12" t="s">
        <v>816</v>
      </c>
      <c r="F28" s="21">
        <v>10</v>
      </c>
      <c r="G28" s="449">
        <v>60</v>
      </c>
      <c r="H28" s="449">
        <v>60</v>
      </c>
      <c r="I28" s="449">
        <v>36</v>
      </c>
      <c r="J28" s="13">
        <f t="shared" si="0"/>
        <v>0.12959999999999999</v>
      </c>
      <c r="K28" s="14"/>
      <c r="L28" s="15" t="s">
        <v>828</v>
      </c>
      <c r="M28" s="17" t="s">
        <v>639</v>
      </c>
      <c r="N28" s="430">
        <v>100</v>
      </c>
      <c r="O28" s="235">
        <f t="shared" ca="1" si="1"/>
        <v>52.16381105689895</v>
      </c>
      <c r="P28" s="461"/>
      <c r="Q28" s="275"/>
      <c r="R28" s="301"/>
      <c r="S28" s="104" t="s">
        <v>81</v>
      </c>
      <c r="T28" s="301"/>
      <c r="U28" s="301"/>
      <c r="V28" s="345"/>
      <c r="W28" s="344" t="s">
        <v>81</v>
      </c>
      <c r="X28" s="345"/>
      <c r="Y28" s="346"/>
      <c r="Z28" s="398">
        <f t="shared" ca="1" si="2"/>
        <v>73.916120267625828</v>
      </c>
      <c r="AA28" s="451"/>
      <c r="AB28" s="262"/>
    </row>
    <row r="29" spans="1:219" ht="12" customHeight="1">
      <c r="A29" s="29" t="s">
        <v>354</v>
      </c>
      <c r="B29" s="11">
        <v>714401204720</v>
      </c>
      <c r="C29" s="21" t="s">
        <v>535</v>
      </c>
      <c r="D29" s="21" t="s">
        <v>791</v>
      </c>
      <c r="E29" s="12" t="s">
        <v>816</v>
      </c>
      <c r="F29" s="21">
        <v>10</v>
      </c>
      <c r="G29" s="448">
        <v>62</v>
      </c>
      <c r="H29" s="448">
        <v>62</v>
      </c>
      <c r="I29" s="448">
        <v>36</v>
      </c>
      <c r="J29" s="13">
        <f t="shared" si="0"/>
        <v>0.13838400000000001</v>
      </c>
      <c r="K29" s="21" t="s">
        <v>471</v>
      </c>
      <c r="L29" s="15" t="s">
        <v>829</v>
      </c>
      <c r="M29" s="17" t="s">
        <v>641</v>
      </c>
      <c r="N29" s="430">
        <v>100</v>
      </c>
      <c r="O29" s="235">
        <f ca="1">RAND()*10+50</f>
        <v>59.442152511650932</v>
      </c>
      <c r="P29" s="461"/>
      <c r="Q29" s="275"/>
      <c r="R29" s="301"/>
      <c r="S29" s="104" t="s">
        <v>81</v>
      </c>
      <c r="T29" s="301"/>
      <c r="U29" s="301"/>
      <c r="V29" s="345"/>
      <c r="W29" s="344" t="s">
        <v>81</v>
      </c>
      <c r="X29" s="345"/>
      <c r="Y29" s="346"/>
      <c r="Z29" s="398">
        <f t="shared" ca="1" si="2"/>
        <v>84.229530109009374</v>
      </c>
      <c r="AA29" s="451"/>
      <c r="AB29" s="262"/>
    </row>
    <row r="30" spans="1:219" ht="12" customHeight="1">
      <c r="A30" s="29" t="s">
        <v>355</v>
      </c>
      <c r="B30" s="11">
        <v>714401204751</v>
      </c>
      <c r="C30" s="21" t="s">
        <v>535</v>
      </c>
      <c r="D30" s="21" t="s">
        <v>791</v>
      </c>
      <c r="E30" s="12" t="s">
        <v>816</v>
      </c>
      <c r="F30" s="21">
        <v>10</v>
      </c>
      <c r="G30" s="448">
        <v>62</v>
      </c>
      <c r="H30" s="448">
        <v>62</v>
      </c>
      <c r="I30" s="448">
        <v>36</v>
      </c>
      <c r="J30" s="13">
        <f t="shared" si="0"/>
        <v>0.13838400000000001</v>
      </c>
      <c r="K30" s="14"/>
      <c r="L30" s="15" t="s">
        <v>830</v>
      </c>
      <c r="M30" s="17" t="s">
        <v>395</v>
      </c>
      <c r="N30" s="430">
        <v>100</v>
      </c>
      <c r="O30" s="235">
        <f t="shared" ca="1" si="1"/>
        <v>58.27459899113019</v>
      </c>
      <c r="P30" s="461"/>
      <c r="Q30" s="275"/>
      <c r="R30" s="301"/>
      <c r="S30" s="104" t="s">
        <v>81</v>
      </c>
      <c r="T30" s="301"/>
      <c r="U30" s="301"/>
      <c r="V30" s="345"/>
      <c r="W30" s="344" t="s">
        <v>81</v>
      </c>
      <c r="X30" s="345"/>
      <c r="Y30" s="346"/>
      <c r="Z30" s="398">
        <f t="shared" ca="1" si="2"/>
        <v>82.575106770431489</v>
      </c>
      <c r="AA30" s="451"/>
      <c r="AB30" s="262"/>
    </row>
    <row r="31" spans="1:219" ht="12" customHeight="1">
      <c r="A31" s="25" t="s">
        <v>356</v>
      </c>
      <c r="B31" s="11">
        <v>714401204706</v>
      </c>
      <c r="C31" s="21" t="s">
        <v>535</v>
      </c>
      <c r="D31" s="21" t="s">
        <v>791</v>
      </c>
      <c r="E31" s="12" t="s">
        <v>816</v>
      </c>
      <c r="F31" s="21">
        <v>10</v>
      </c>
      <c r="G31" s="448">
        <v>64</v>
      </c>
      <c r="H31" s="448">
        <v>64</v>
      </c>
      <c r="I31" s="448">
        <v>36</v>
      </c>
      <c r="J31" s="13">
        <f t="shared" si="0"/>
        <v>0.147456</v>
      </c>
      <c r="K31" s="14"/>
      <c r="L31" s="15" t="s">
        <v>831</v>
      </c>
      <c r="M31" s="17" t="s">
        <v>204</v>
      </c>
      <c r="N31" s="430">
        <v>100</v>
      </c>
      <c r="O31" s="235">
        <f t="shared" ca="1" si="1"/>
        <v>58.947848370474553</v>
      </c>
      <c r="P31" s="461"/>
      <c r="Q31" s="275"/>
      <c r="R31" s="301"/>
      <c r="S31" s="104" t="s">
        <v>81</v>
      </c>
      <c r="T31" s="301"/>
      <c r="U31" s="301"/>
      <c r="V31" s="345"/>
      <c r="W31" s="344" t="s">
        <v>81</v>
      </c>
      <c r="X31" s="345"/>
      <c r="Y31" s="346"/>
      <c r="Z31" s="398">
        <f t="shared" ca="1" si="2"/>
        <v>83.529101140962439</v>
      </c>
      <c r="AA31" s="451"/>
      <c r="AB31" s="262"/>
    </row>
    <row r="32" spans="1:219" ht="12" customHeight="1">
      <c r="A32" s="25" t="s">
        <v>650</v>
      </c>
      <c r="B32" s="11">
        <v>714401204737</v>
      </c>
      <c r="C32" s="21" t="s">
        <v>535</v>
      </c>
      <c r="D32" s="21" t="s">
        <v>791</v>
      </c>
      <c r="E32" s="12" t="s">
        <v>816</v>
      </c>
      <c r="F32" s="21">
        <v>10</v>
      </c>
      <c r="G32" s="448">
        <v>64</v>
      </c>
      <c r="H32" s="448">
        <v>64</v>
      </c>
      <c r="I32" s="448">
        <v>36</v>
      </c>
      <c r="J32" s="13">
        <f t="shared" si="0"/>
        <v>0.147456</v>
      </c>
      <c r="K32" s="14"/>
      <c r="L32" s="15" t="s">
        <v>832</v>
      </c>
      <c r="M32" s="17" t="s">
        <v>205</v>
      </c>
      <c r="N32" s="430">
        <v>100</v>
      </c>
      <c r="O32" s="235">
        <f t="shared" ca="1" si="1"/>
        <v>56.963118806504667</v>
      </c>
      <c r="P32" s="461"/>
      <c r="Q32" s="275"/>
      <c r="R32" s="301"/>
      <c r="S32" s="104" t="s">
        <v>81</v>
      </c>
      <c r="T32" s="301"/>
      <c r="U32" s="301"/>
      <c r="V32" s="345"/>
      <c r="W32" s="344" t="s">
        <v>81</v>
      </c>
      <c r="X32" s="345"/>
      <c r="Y32" s="346"/>
      <c r="Z32" s="398">
        <f t="shared" ca="1" si="2"/>
        <v>80.716739348817114</v>
      </c>
      <c r="AA32" s="451"/>
      <c r="AB32" s="262"/>
    </row>
    <row r="33" spans="1:219" ht="12" customHeight="1">
      <c r="A33" s="25" t="s">
        <v>652</v>
      </c>
      <c r="B33" s="11">
        <v>714401204768</v>
      </c>
      <c r="C33" s="21" t="s">
        <v>535</v>
      </c>
      <c r="D33" s="21" t="s">
        <v>791</v>
      </c>
      <c r="E33" s="12" t="s">
        <v>816</v>
      </c>
      <c r="F33" s="21">
        <v>10</v>
      </c>
      <c r="G33" s="448">
        <v>64</v>
      </c>
      <c r="H33" s="448">
        <v>64</v>
      </c>
      <c r="I33" s="448">
        <v>36</v>
      </c>
      <c r="J33" s="13">
        <f t="shared" si="0"/>
        <v>0.147456</v>
      </c>
      <c r="K33" s="21" t="s">
        <v>471</v>
      </c>
      <c r="L33" s="15" t="s">
        <v>833</v>
      </c>
      <c r="M33" s="17" t="s">
        <v>644</v>
      </c>
      <c r="N33" s="430">
        <v>100</v>
      </c>
      <c r="O33" s="235">
        <f t="shared" ca="1" si="1"/>
        <v>53.390917248261665</v>
      </c>
      <c r="P33" s="461"/>
      <c r="Q33" s="275"/>
      <c r="R33" s="301"/>
      <c r="S33" s="104" t="s">
        <v>81</v>
      </c>
      <c r="T33" s="301"/>
      <c r="U33" s="301"/>
      <c r="V33" s="345"/>
      <c r="W33" s="344" t="s">
        <v>81</v>
      </c>
      <c r="X33" s="345"/>
      <c r="Y33" s="346"/>
      <c r="Z33" s="398">
        <f t="shared" ca="1" si="2"/>
        <v>75.654929740786784</v>
      </c>
      <c r="AA33" s="451"/>
      <c r="AB33" s="262"/>
    </row>
    <row r="34" spans="1:219" ht="12" customHeight="1">
      <c r="A34" s="25" t="s">
        <v>551</v>
      </c>
      <c r="B34" s="11">
        <v>714401205123</v>
      </c>
      <c r="C34" s="21" t="s">
        <v>535</v>
      </c>
      <c r="D34" s="21" t="s">
        <v>791</v>
      </c>
      <c r="E34" s="12" t="s">
        <v>816</v>
      </c>
      <c r="F34" s="21">
        <v>10</v>
      </c>
      <c r="G34" s="448">
        <v>62</v>
      </c>
      <c r="H34" s="448">
        <v>62</v>
      </c>
      <c r="I34" s="448">
        <v>36</v>
      </c>
      <c r="J34" s="13">
        <f t="shared" si="0"/>
        <v>0.13838400000000001</v>
      </c>
      <c r="K34" s="22" t="s">
        <v>376</v>
      </c>
      <c r="L34" s="15" t="s">
        <v>834</v>
      </c>
      <c r="M34" s="17" t="s">
        <v>426</v>
      </c>
      <c r="N34" s="430">
        <v>100</v>
      </c>
      <c r="O34" s="235">
        <f t="shared" ca="1" si="1"/>
        <v>51.278886458439587</v>
      </c>
      <c r="P34" s="461"/>
      <c r="Q34" s="275"/>
      <c r="R34" s="301"/>
      <c r="S34" s="104" t="s">
        <v>81</v>
      </c>
      <c r="T34" s="301"/>
      <c r="U34" s="301"/>
      <c r="V34" s="345"/>
      <c r="W34" s="344" t="s">
        <v>81</v>
      </c>
      <c r="X34" s="345"/>
      <c r="Y34" s="346"/>
      <c r="Z34" s="398">
        <f t="shared" ca="1" si="2"/>
        <v>72.6621821116089</v>
      </c>
      <c r="AA34" s="451"/>
      <c r="AB34" s="262"/>
      <c r="HF34" s="3"/>
      <c r="HG34" s="3"/>
      <c r="HH34" s="3"/>
      <c r="HI34" s="3"/>
      <c r="HJ34" s="3"/>
      <c r="HK34" s="3"/>
    </row>
    <row r="35" spans="1:219" ht="12" customHeight="1">
      <c r="A35" s="25" t="s">
        <v>554</v>
      </c>
      <c r="B35" s="11">
        <v>714401205130</v>
      </c>
      <c r="C35" s="21" t="s">
        <v>535</v>
      </c>
      <c r="D35" s="21" t="s">
        <v>791</v>
      </c>
      <c r="E35" s="12" t="s">
        <v>816</v>
      </c>
      <c r="F35" s="21">
        <v>10</v>
      </c>
      <c r="G35" s="448">
        <v>64</v>
      </c>
      <c r="H35" s="448">
        <v>64</v>
      </c>
      <c r="I35" s="448">
        <v>36</v>
      </c>
      <c r="J35" s="13">
        <f t="shared" si="0"/>
        <v>0.147456</v>
      </c>
      <c r="K35" s="22" t="s">
        <v>376</v>
      </c>
      <c r="L35" s="15" t="s">
        <v>835</v>
      </c>
      <c r="M35" s="17" t="s">
        <v>428</v>
      </c>
      <c r="N35" s="430">
        <v>100</v>
      </c>
      <c r="O35" s="235">
        <f t="shared" ca="1" si="1"/>
        <v>50.751400075694015</v>
      </c>
      <c r="P35" s="461"/>
      <c r="Q35" s="275"/>
      <c r="R35" s="301"/>
      <c r="S35" s="104" t="s">
        <v>81</v>
      </c>
      <c r="T35" s="301"/>
      <c r="U35" s="301"/>
      <c r="V35" s="345"/>
      <c r="W35" s="344" t="s">
        <v>81</v>
      </c>
      <c r="X35" s="345"/>
      <c r="Y35" s="346"/>
      <c r="Z35" s="398">
        <f t="shared" ca="1" si="2"/>
        <v>71.914733907258423</v>
      </c>
      <c r="AA35" s="451"/>
      <c r="AB35" s="262"/>
      <c r="HF35" s="3"/>
      <c r="HG35" s="3"/>
      <c r="HH35" s="3"/>
      <c r="HI35" s="3"/>
      <c r="HJ35" s="3"/>
      <c r="HK35" s="3"/>
    </row>
    <row r="36" spans="1:219" ht="12" customHeight="1">
      <c r="A36" s="19" t="s">
        <v>127</v>
      </c>
      <c r="B36" s="20">
        <v>714401204300</v>
      </c>
      <c r="C36" s="21" t="s">
        <v>535</v>
      </c>
      <c r="D36" s="21" t="s">
        <v>791</v>
      </c>
      <c r="E36" s="12" t="s">
        <v>816</v>
      </c>
      <c r="F36" s="21">
        <v>10</v>
      </c>
      <c r="G36" s="449">
        <v>60</v>
      </c>
      <c r="H36" s="449">
        <v>60</v>
      </c>
      <c r="I36" s="449">
        <v>36</v>
      </c>
      <c r="J36" s="13">
        <f t="shared" si="0"/>
        <v>0.12959999999999999</v>
      </c>
      <c r="K36" s="14"/>
      <c r="L36" s="15" t="s">
        <v>836</v>
      </c>
      <c r="M36" s="17" t="s">
        <v>639</v>
      </c>
      <c r="N36" s="430">
        <v>100</v>
      </c>
      <c r="O36" s="235">
        <f t="shared" ca="1" si="1"/>
        <v>59.314204415437906</v>
      </c>
      <c r="P36" s="461"/>
      <c r="Q36" s="275"/>
      <c r="R36" s="301"/>
      <c r="S36" s="104" t="s">
        <v>81</v>
      </c>
      <c r="T36" s="301"/>
      <c r="U36" s="301"/>
      <c r="V36" s="345"/>
      <c r="W36" s="344" t="s">
        <v>81</v>
      </c>
      <c r="X36" s="345"/>
      <c r="Y36" s="346"/>
      <c r="Z36" s="398">
        <f t="shared" ca="1" si="2"/>
        <v>84.048227656675508</v>
      </c>
      <c r="AA36" s="451"/>
      <c r="AB36" s="262"/>
    </row>
    <row r="37" spans="1:219" ht="12" customHeight="1">
      <c r="A37" s="30" t="s">
        <v>311</v>
      </c>
      <c r="B37" s="31">
        <v>714401204461</v>
      </c>
      <c r="C37" s="21" t="s">
        <v>535</v>
      </c>
      <c r="D37" s="21" t="s">
        <v>791</v>
      </c>
      <c r="E37" s="12" t="s">
        <v>816</v>
      </c>
      <c r="F37" s="21">
        <v>10</v>
      </c>
      <c r="G37" s="448">
        <v>62</v>
      </c>
      <c r="H37" s="448">
        <v>62</v>
      </c>
      <c r="I37" s="448">
        <v>36</v>
      </c>
      <c r="J37" s="13">
        <f t="shared" si="0"/>
        <v>0.13838400000000001</v>
      </c>
      <c r="K37" s="14"/>
      <c r="L37" s="15" t="s">
        <v>837</v>
      </c>
      <c r="M37" s="32" t="s">
        <v>641</v>
      </c>
      <c r="N37" s="431">
        <v>100</v>
      </c>
      <c r="O37" s="235">
        <f t="shared" ca="1" si="1"/>
        <v>51.24987097299995</v>
      </c>
      <c r="P37" s="461"/>
      <c r="Q37" s="276"/>
      <c r="R37" s="302"/>
      <c r="S37" s="104" t="s">
        <v>81</v>
      </c>
      <c r="T37" s="302"/>
      <c r="U37" s="302"/>
      <c r="V37" s="349"/>
      <c r="W37" s="348" t="s">
        <v>81</v>
      </c>
      <c r="X37" s="345"/>
      <c r="Y37" s="350"/>
      <c r="Z37" s="398">
        <f t="shared" ca="1" si="2"/>
        <v>72.621067168740936</v>
      </c>
      <c r="AA37" s="452"/>
      <c r="AB37" s="263"/>
    </row>
    <row r="38" spans="1:219" ht="12" customHeight="1">
      <c r="A38" s="30" t="s">
        <v>420</v>
      </c>
      <c r="B38" s="31">
        <v>714401204997</v>
      </c>
      <c r="C38" s="21" t="s">
        <v>535</v>
      </c>
      <c r="D38" s="21" t="s">
        <v>791</v>
      </c>
      <c r="E38" s="12" t="s">
        <v>816</v>
      </c>
      <c r="F38" s="21">
        <v>10</v>
      </c>
      <c r="G38" s="448">
        <v>62</v>
      </c>
      <c r="H38" s="448">
        <v>62</v>
      </c>
      <c r="I38" s="448">
        <v>36</v>
      </c>
      <c r="J38" s="13">
        <f t="shared" si="0"/>
        <v>0.13838400000000001</v>
      </c>
      <c r="K38" s="33"/>
      <c r="L38" s="15" t="s">
        <v>421</v>
      </c>
      <c r="M38" s="32" t="s">
        <v>395</v>
      </c>
      <c r="N38" s="431">
        <v>100</v>
      </c>
      <c r="O38" s="235">
        <f t="shared" ca="1" si="1"/>
        <v>59.010670144180828</v>
      </c>
      <c r="P38" s="461"/>
      <c r="Q38" s="276"/>
      <c r="R38" s="302"/>
      <c r="S38" s="104" t="s">
        <v>81</v>
      </c>
      <c r="T38" s="302"/>
      <c r="U38" s="302"/>
      <c r="V38" s="349"/>
      <c r="W38" s="348" t="s">
        <v>81</v>
      </c>
      <c r="X38" s="345"/>
      <c r="Y38" s="350"/>
      <c r="Z38" s="398">
        <f t="shared" ca="1" si="2"/>
        <v>83.618119594304247</v>
      </c>
      <c r="AA38" s="452"/>
      <c r="AB38" s="263"/>
    </row>
    <row r="39" spans="1:219" ht="12" customHeight="1">
      <c r="A39" s="19" t="s">
        <v>126</v>
      </c>
      <c r="B39" s="20">
        <v>714401204485</v>
      </c>
      <c r="C39" s="21" t="s">
        <v>535</v>
      </c>
      <c r="D39" s="21" t="s">
        <v>791</v>
      </c>
      <c r="E39" s="12" t="s">
        <v>816</v>
      </c>
      <c r="F39" s="21">
        <v>10</v>
      </c>
      <c r="G39" s="448">
        <v>64</v>
      </c>
      <c r="H39" s="448">
        <v>64</v>
      </c>
      <c r="I39" s="448">
        <v>36</v>
      </c>
      <c r="J39" s="13">
        <f t="shared" si="0"/>
        <v>0.147456</v>
      </c>
      <c r="K39" s="14"/>
      <c r="L39" s="15" t="s">
        <v>838</v>
      </c>
      <c r="M39" s="17" t="s">
        <v>205</v>
      </c>
      <c r="N39" s="430">
        <v>100</v>
      </c>
      <c r="O39" s="235">
        <f t="shared" ca="1" si="1"/>
        <v>50.8510991905016</v>
      </c>
      <c r="P39" s="461"/>
      <c r="Q39" s="275"/>
      <c r="R39" s="301"/>
      <c r="S39" s="104" t="s">
        <v>81</v>
      </c>
      <c r="T39" s="301"/>
      <c r="U39" s="301"/>
      <c r="V39" s="345"/>
      <c r="W39" s="344" t="s">
        <v>81</v>
      </c>
      <c r="X39" s="345"/>
      <c r="Y39" s="346"/>
      <c r="Z39" s="398">
        <f t="shared" ca="1" si="2"/>
        <v>72.05600755294077</v>
      </c>
      <c r="AA39" s="451"/>
      <c r="AB39" s="262"/>
    </row>
    <row r="40" spans="1:219" ht="12" customHeight="1">
      <c r="A40" s="19" t="s">
        <v>229</v>
      </c>
      <c r="B40" s="20">
        <v>714401204317</v>
      </c>
      <c r="C40" s="21" t="s">
        <v>535</v>
      </c>
      <c r="D40" s="21" t="s">
        <v>791</v>
      </c>
      <c r="E40" s="12" t="s">
        <v>816</v>
      </c>
      <c r="F40" s="21">
        <v>10</v>
      </c>
      <c r="G40" s="448">
        <v>64</v>
      </c>
      <c r="H40" s="448">
        <v>64</v>
      </c>
      <c r="I40" s="448">
        <v>36</v>
      </c>
      <c r="J40" s="13">
        <f t="shared" si="0"/>
        <v>0.147456</v>
      </c>
      <c r="K40" s="33"/>
      <c r="L40" s="15" t="s">
        <v>839</v>
      </c>
      <c r="M40" s="17" t="s">
        <v>644</v>
      </c>
      <c r="N40" s="430">
        <v>100</v>
      </c>
      <c r="O40" s="235">
        <f t="shared" ca="1" si="1"/>
        <v>53.367299371066778</v>
      </c>
      <c r="P40" s="461"/>
      <c r="Q40" s="275"/>
      <c r="R40" s="301"/>
      <c r="S40" s="104" t="s">
        <v>81</v>
      </c>
      <c r="T40" s="301"/>
      <c r="U40" s="301"/>
      <c r="V40" s="345"/>
      <c r="W40" s="344" t="s">
        <v>81</v>
      </c>
      <c r="X40" s="345"/>
      <c r="Y40" s="346"/>
      <c r="Z40" s="398">
        <f t="shared" ca="1" si="2"/>
        <v>75.621463208801629</v>
      </c>
      <c r="AA40" s="451"/>
      <c r="AB40" s="262"/>
    </row>
    <row r="41" spans="1:219" s="18" customFormat="1" ht="12" customHeight="1">
      <c r="A41" s="19" t="s">
        <v>357</v>
      </c>
      <c r="B41" s="20">
        <v>714401204553</v>
      </c>
      <c r="C41" s="21" t="s">
        <v>460</v>
      </c>
      <c r="D41" s="21" t="s">
        <v>790</v>
      </c>
      <c r="E41" s="21" t="s">
        <v>817</v>
      </c>
      <c r="F41" s="21">
        <v>10</v>
      </c>
      <c r="G41" s="449"/>
      <c r="H41" s="449"/>
      <c r="I41" s="449"/>
      <c r="J41" s="13">
        <f t="shared" si="0"/>
        <v>0</v>
      </c>
      <c r="K41" s="14"/>
      <c r="L41" s="15" t="s">
        <v>237</v>
      </c>
      <c r="M41" s="17" t="s">
        <v>204</v>
      </c>
      <c r="N41" s="430"/>
      <c r="O41" s="235" t="s">
        <v>81</v>
      </c>
      <c r="P41" s="462"/>
      <c r="Q41" s="275"/>
      <c r="R41" s="301">
        <v>300</v>
      </c>
      <c r="S41" s="73">
        <v>32.4</v>
      </c>
      <c r="T41" s="453"/>
      <c r="U41" s="301"/>
      <c r="V41" s="345"/>
      <c r="W41" s="344" t="s">
        <v>81</v>
      </c>
      <c r="X41" s="345"/>
      <c r="Y41" s="346"/>
      <c r="Z41" s="398">
        <f>S41*1.09*1.3</f>
        <v>45.910800000000002</v>
      </c>
      <c r="AA41" s="451"/>
      <c r="AB41" s="262"/>
    </row>
    <row r="42" spans="1:219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463"/>
      <c r="Q42"/>
      <c r="R42"/>
      <c r="S42"/>
      <c r="T42" s="463"/>
      <c r="U42"/>
      <c r="V42"/>
      <c r="W42"/>
      <c r="X42" s="463"/>
      <c r="Y42"/>
      <c r="Z42"/>
      <c r="AA42" s="463"/>
      <c r="AB42"/>
      <c r="AC42"/>
    </row>
    <row r="43" spans="1:219" ht="12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463"/>
      <c r="Q43"/>
      <c r="R43"/>
      <c r="S43"/>
      <c r="T43" s="463"/>
      <c r="U43"/>
      <c r="V43"/>
      <c r="W43"/>
      <c r="X43" s="463"/>
      <c r="Y43"/>
      <c r="Z43"/>
      <c r="AA43" s="463"/>
      <c r="AB43"/>
      <c r="AC4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</row>
    <row r="44" spans="1:219" ht="12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463"/>
      <c r="Q44"/>
      <c r="R44"/>
      <c r="S44"/>
      <c r="T44" s="463"/>
      <c r="U44"/>
      <c r="V44"/>
      <c r="W44"/>
      <c r="X44" s="463"/>
      <c r="Y44"/>
      <c r="Z44"/>
      <c r="AA44" s="463"/>
      <c r="AB44"/>
      <c r="AC44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</row>
    <row r="45" spans="1:219" ht="12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463"/>
      <c r="Q45"/>
      <c r="R45"/>
      <c r="S45"/>
      <c r="T45" s="463"/>
      <c r="U45"/>
      <c r="V45"/>
      <c r="W45"/>
      <c r="X45" s="463"/>
      <c r="Y45"/>
      <c r="Z45"/>
      <c r="AA45" s="463"/>
      <c r="AB45"/>
      <c r="AC45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</row>
    <row r="46" spans="1:219" s="41" customFormat="1" ht="12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463"/>
      <c r="Q46"/>
      <c r="R46"/>
      <c r="S46"/>
      <c r="T46" s="463"/>
      <c r="U46"/>
      <c r="V46"/>
      <c r="W46"/>
      <c r="X46" s="463"/>
      <c r="Y46"/>
      <c r="Z46"/>
      <c r="AA46" s="463"/>
      <c r="AB46"/>
      <c r="AC46"/>
    </row>
    <row r="47" spans="1:219" s="41" customFormat="1" ht="12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463"/>
      <c r="Q47"/>
      <c r="R47"/>
      <c r="S47"/>
      <c r="T47" s="463"/>
      <c r="U47"/>
      <c r="V47"/>
      <c r="W47"/>
      <c r="X47" s="463"/>
      <c r="Y47"/>
      <c r="Z47"/>
      <c r="AA47" s="463"/>
      <c r="AB47"/>
      <c r="AC47"/>
    </row>
    <row r="48" spans="1:219" s="41" customFormat="1" ht="12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 s="463"/>
      <c r="Q48"/>
      <c r="R48"/>
      <c r="S48"/>
      <c r="T48" s="463"/>
      <c r="U48"/>
      <c r="V48"/>
      <c r="W48"/>
      <c r="X48" s="463"/>
      <c r="Y48"/>
      <c r="Z48"/>
      <c r="AA48" s="463"/>
      <c r="AB48"/>
      <c r="AC48"/>
    </row>
    <row r="49" spans="1:219" s="41" customFormat="1" ht="12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463"/>
      <c r="Q49"/>
      <c r="R49"/>
      <c r="S49"/>
      <c r="T49" s="463"/>
      <c r="U49"/>
      <c r="V49"/>
      <c r="W49"/>
      <c r="X49" s="463"/>
      <c r="Y49"/>
      <c r="Z49"/>
      <c r="AA49" s="463"/>
      <c r="AB49"/>
      <c r="AC49"/>
    </row>
    <row r="50" spans="1:219" s="41" customFormat="1" ht="12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463"/>
      <c r="Q50"/>
      <c r="R50"/>
      <c r="S50"/>
      <c r="T50" s="463"/>
      <c r="U50"/>
      <c r="V50"/>
      <c r="W50"/>
      <c r="X50" s="463"/>
      <c r="Y50"/>
      <c r="Z50"/>
      <c r="AA50" s="463"/>
      <c r="AB50"/>
      <c r="AC50"/>
    </row>
    <row r="51" spans="1:219" s="41" customFormat="1" ht="12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463"/>
      <c r="Q51"/>
      <c r="R51"/>
      <c r="S51"/>
      <c r="T51" s="463"/>
      <c r="U51"/>
      <c r="V51"/>
      <c r="W51"/>
      <c r="X51" s="463"/>
      <c r="Y51"/>
      <c r="Z51"/>
      <c r="AA51" s="463"/>
      <c r="AB51"/>
      <c r="AC51"/>
    </row>
    <row r="52" spans="1:219" s="41" customFormat="1" ht="12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 s="463"/>
      <c r="Q52"/>
      <c r="R52"/>
      <c r="S52"/>
      <c r="T52" s="463"/>
      <c r="U52"/>
      <c r="V52"/>
      <c r="W52"/>
      <c r="X52" s="463"/>
      <c r="Y52"/>
      <c r="Z52"/>
      <c r="AA52" s="463"/>
      <c r="AB52"/>
      <c r="AC52"/>
    </row>
    <row r="53" spans="1:219" s="41" customFormat="1" ht="12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463"/>
      <c r="Q53"/>
      <c r="R53"/>
      <c r="S53"/>
      <c r="T53" s="463"/>
      <c r="U53"/>
      <c r="V53"/>
      <c r="W53"/>
      <c r="X53" s="463"/>
      <c r="Y53"/>
      <c r="Z53"/>
      <c r="AA53" s="463"/>
      <c r="AB53"/>
      <c r="AC53"/>
    </row>
    <row r="54" spans="1:219" s="41" customFormat="1" ht="12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463"/>
      <c r="Q54"/>
      <c r="R54"/>
      <c r="S54"/>
      <c r="T54" s="463"/>
      <c r="U54"/>
      <c r="V54"/>
      <c r="W54"/>
      <c r="X54" s="463"/>
      <c r="Y54"/>
      <c r="Z54"/>
      <c r="AA54" s="463"/>
      <c r="AB54"/>
      <c r="AC54"/>
    </row>
    <row r="55" spans="1:219" s="41" customFormat="1" ht="12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463"/>
      <c r="Q55"/>
      <c r="R55"/>
      <c r="S55"/>
      <c r="T55" s="463"/>
      <c r="U55"/>
      <c r="V55"/>
      <c r="W55"/>
      <c r="X55" s="463"/>
      <c r="Y55"/>
      <c r="Z55"/>
      <c r="AA55" s="463"/>
      <c r="AB55"/>
      <c r="AC55"/>
    </row>
    <row r="56" spans="1:219" s="41" customFormat="1" ht="12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463"/>
      <c r="Q56"/>
      <c r="R56"/>
      <c r="S56"/>
      <c r="T56" s="463"/>
      <c r="U56"/>
      <c r="V56"/>
      <c r="W56"/>
      <c r="X56" s="463"/>
      <c r="Y56"/>
      <c r="Z56"/>
      <c r="AA56" s="463"/>
      <c r="AB56"/>
      <c r="AC56"/>
    </row>
    <row r="57" spans="1:219" ht="12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463"/>
      <c r="Q57"/>
      <c r="R57"/>
      <c r="S57"/>
      <c r="T57" s="463"/>
      <c r="U57"/>
      <c r="V57"/>
      <c r="W57"/>
      <c r="X57" s="463"/>
      <c r="Y57"/>
      <c r="Z57"/>
      <c r="AA57" s="463"/>
      <c r="AB57"/>
      <c r="AC57"/>
      <c r="HF57" s="3"/>
      <c r="HG57" s="3"/>
      <c r="HH57" s="3"/>
      <c r="HI57" s="3"/>
      <c r="HJ57" s="3"/>
      <c r="HK57" s="3"/>
    </row>
    <row r="58" spans="1:219" ht="12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 s="463"/>
      <c r="Q58"/>
      <c r="R58"/>
      <c r="S58"/>
      <c r="T58" s="463"/>
      <c r="U58"/>
      <c r="V58"/>
      <c r="W58"/>
      <c r="X58" s="463"/>
      <c r="Y58"/>
      <c r="Z58"/>
      <c r="AA58" s="463"/>
      <c r="AB58"/>
      <c r="AC58"/>
      <c r="HF58" s="3"/>
      <c r="HG58" s="3"/>
      <c r="HH58" s="3"/>
      <c r="HI58" s="3"/>
      <c r="HJ58" s="3"/>
      <c r="HK58" s="3"/>
    </row>
    <row r="59" spans="1:219" ht="12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 s="463"/>
      <c r="Q59"/>
      <c r="R59"/>
      <c r="S59"/>
      <c r="T59" s="463"/>
      <c r="U59"/>
      <c r="V59"/>
      <c r="W59"/>
      <c r="X59" s="463"/>
      <c r="Y59"/>
      <c r="Z59"/>
      <c r="AA59" s="463"/>
      <c r="AB59"/>
      <c r="AC59"/>
    </row>
    <row r="60" spans="1:219" s="45" customFormat="1" ht="12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463"/>
      <c r="Q60"/>
      <c r="R60"/>
      <c r="S60"/>
      <c r="T60" s="463"/>
      <c r="U60"/>
      <c r="V60"/>
      <c r="W60"/>
      <c r="X60" s="463"/>
      <c r="Y60"/>
      <c r="Z60"/>
      <c r="AA60" s="463"/>
      <c r="AB60"/>
      <c r="AC60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</row>
    <row r="61" spans="1:219" ht="12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463"/>
      <c r="Q61"/>
      <c r="R61"/>
      <c r="S61"/>
      <c r="T61" s="463"/>
      <c r="U61"/>
      <c r="V61"/>
      <c r="W61"/>
      <c r="X61" s="463"/>
      <c r="Y61"/>
      <c r="Z61"/>
      <c r="AA61" s="463"/>
      <c r="AB61"/>
      <c r="AC61"/>
    </row>
    <row r="62" spans="1:219" ht="12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463"/>
      <c r="Q62"/>
      <c r="R62"/>
      <c r="S62"/>
      <c r="T62" s="463"/>
      <c r="U62"/>
      <c r="V62"/>
      <c r="W62"/>
      <c r="X62" s="463"/>
      <c r="Y62"/>
      <c r="Z62"/>
      <c r="AA62" s="463"/>
      <c r="AB62"/>
      <c r="AC62"/>
      <c r="HF62" s="3"/>
      <c r="HG62" s="3"/>
      <c r="HH62" s="3"/>
      <c r="HI62" s="3"/>
      <c r="HJ62" s="3"/>
      <c r="HK62" s="3"/>
    </row>
    <row r="63" spans="1:219" ht="12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463"/>
      <c r="Q63"/>
      <c r="R63"/>
      <c r="S63"/>
      <c r="T63" s="463"/>
      <c r="U63"/>
      <c r="V63"/>
      <c r="W63"/>
      <c r="X63" s="463"/>
      <c r="Y63"/>
      <c r="Z63"/>
      <c r="AA63" s="463"/>
      <c r="AB63"/>
      <c r="AC63"/>
      <c r="HF63" s="3"/>
      <c r="HG63" s="3"/>
      <c r="HH63" s="3"/>
      <c r="HI63" s="3"/>
      <c r="HJ63" s="3"/>
      <c r="HK63" s="3"/>
    </row>
    <row r="64" spans="1:219" ht="12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463"/>
      <c r="Q64"/>
      <c r="R64"/>
      <c r="S64"/>
      <c r="T64" s="463"/>
      <c r="U64"/>
      <c r="V64"/>
      <c r="W64"/>
      <c r="X64" s="463"/>
      <c r="Y64"/>
      <c r="Z64"/>
      <c r="AA64" s="463"/>
      <c r="AB64"/>
      <c r="AC64"/>
      <c r="HF64" s="3"/>
      <c r="HG64" s="3"/>
      <c r="HH64" s="3"/>
      <c r="HI64" s="3"/>
      <c r="HJ64" s="3"/>
      <c r="HK64" s="3"/>
    </row>
    <row r="65" spans="1:250" ht="12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 s="463"/>
      <c r="Q65"/>
      <c r="R65"/>
      <c r="S65"/>
      <c r="T65" s="463"/>
      <c r="U65"/>
      <c r="V65"/>
      <c r="W65"/>
      <c r="X65" s="463"/>
      <c r="Y65"/>
      <c r="Z65"/>
      <c r="AA65" s="463"/>
      <c r="AB65"/>
      <c r="AC65"/>
      <c r="HF65" s="3"/>
      <c r="HG65" s="3"/>
      <c r="HH65" s="3"/>
      <c r="HI65" s="3"/>
      <c r="HJ65" s="3"/>
      <c r="HK65" s="3"/>
    </row>
    <row r="66" spans="1:250" ht="12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463"/>
      <c r="Q66"/>
      <c r="R66"/>
      <c r="S66"/>
      <c r="T66" s="463"/>
      <c r="U66"/>
      <c r="V66"/>
      <c r="W66"/>
      <c r="X66" s="463"/>
      <c r="Y66"/>
      <c r="Z66"/>
      <c r="AA66" s="463"/>
      <c r="AB66"/>
      <c r="AC66"/>
      <c r="HF66" s="3"/>
      <c r="HG66" s="3"/>
      <c r="HH66" s="3"/>
      <c r="HI66" s="3"/>
      <c r="HJ66" s="3"/>
      <c r="HK66" s="3"/>
    </row>
    <row r="67" spans="1:250" ht="12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463"/>
      <c r="Q67"/>
      <c r="R67"/>
      <c r="S67"/>
      <c r="T67" s="463"/>
      <c r="U67"/>
      <c r="V67"/>
      <c r="W67"/>
      <c r="X67" s="463"/>
      <c r="Y67"/>
      <c r="Z67"/>
      <c r="AA67" s="463"/>
      <c r="AB67"/>
      <c r="AC67"/>
    </row>
    <row r="68" spans="1:250" ht="12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463"/>
      <c r="Q68"/>
      <c r="R68"/>
      <c r="S68"/>
      <c r="T68" s="463"/>
      <c r="U68"/>
      <c r="V68"/>
      <c r="W68"/>
      <c r="X68" s="463"/>
      <c r="Y68"/>
      <c r="Z68"/>
      <c r="AA68" s="463"/>
      <c r="AB68"/>
      <c r="AC68"/>
    </row>
    <row r="69" spans="1:250" ht="12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 s="463"/>
      <c r="Q69"/>
      <c r="R69"/>
      <c r="S69"/>
      <c r="T69" s="463"/>
      <c r="U69"/>
      <c r="V69"/>
      <c r="W69"/>
      <c r="X69" s="463"/>
      <c r="Y69"/>
      <c r="Z69"/>
      <c r="AA69" s="463"/>
      <c r="AB69"/>
      <c r="AC69"/>
    </row>
    <row r="70" spans="1:250" s="2" customFormat="1" ht="12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 s="463"/>
      <c r="Q70"/>
      <c r="R70"/>
      <c r="S70"/>
      <c r="T70" s="463"/>
      <c r="U70"/>
      <c r="V70"/>
      <c r="W70"/>
      <c r="X70" s="463"/>
      <c r="Y70"/>
      <c r="Z70"/>
      <c r="AA70" s="463"/>
      <c r="AB70"/>
      <c r="AC70"/>
    </row>
    <row r="71" spans="1:250" s="2" customFormat="1" ht="12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 s="463"/>
      <c r="Q71"/>
      <c r="R71"/>
      <c r="S71"/>
      <c r="T71" s="463"/>
      <c r="U71"/>
      <c r="V71"/>
      <c r="W71"/>
      <c r="X71" s="463"/>
      <c r="Y71"/>
      <c r="Z71"/>
      <c r="AA71" s="463"/>
      <c r="AB71"/>
      <c r="AC71"/>
    </row>
    <row r="72" spans="1:250" s="2" customFormat="1" ht="12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 s="463"/>
      <c r="Q72"/>
      <c r="R72"/>
      <c r="S72"/>
      <c r="T72" s="463"/>
      <c r="U72"/>
      <c r="V72"/>
      <c r="W72"/>
      <c r="X72" s="463"/>
      <c r="Y72"/>
      <c r="Z72"/>
      <c r="AA72" s="463"/>
      <c r="AB72"/>
      <c r="AC72"/>
    </row>
    <row r="73" spans="1:250" ht="12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 s="463"/>
      <c r="Q73"/>
      <c r="R73"/>
      <c r="S73"/>
      <c r="T73" s="463"/>
      <c r="U73"/>
      <c r="V73"/>
      <c r="W73"/>
      <c r="X73" s="463"/>
      <c r="Y73"/>
      <c r="Z73"/>
      <c r="AA73" s="463"/>
      <c r="AB73"/>
      <c r="AC73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</row>
    <row r="74" spans="1:250" ht="12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 s="463"/>
      <c r="Q74"/>
      <c r="R74"/>
      <c r="S74"/>
      <c r="T74" s="463"/>
      <c r="U74"/>
      <c r="V74"/>
      <c r="W74"/>
      <c r="X74" s="463"/>
      <c r="Y74"/>
      <c r="Z74"/>
      <c r="AA74" s="463"/>
      <c r="AB74"/>
      <c r="AC74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</row>
    <row r="75" spans="1:250" ht="12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463"/>
      <c r="Q75"/>
      <c r="R75"/>
      <c r="S75"/>
      <c r="T75" s="463"/>
      <c r="U75"/>
      <c r="V75"/>
      <c r="W75"/>
      <c r="X75" s="463"/>
      <c r="Y75"/>
      <c r="Z75"/>
      <c r="AA75" s="463"/>
      <c r="AB75"/>
      <c r="AC75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</row>
    <row r="76" spans="1:250" s="41" customFormat="1" ht="12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 s="463"/>
      <c r="Q76"/>
      <c r="R76"/>
      <c r="S76"/>
      <c r="T76" s="463"/>
      <c r="U76"/>
      <c r="V76"/>
      <c r="W76"/>
      <c r="X76" s="463"/>
      <c r="Y76"/>
      <c r="Z76"/>
      <c r="AA76" s="463"/>
      <c r="AB76"/>
      <c r="AC76"/>
    </row>
    <row r="77" spans="1:250" s="41" customFormat="1" ht="12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463"/>
      <c r="Q77"/>
      <c r="R77"/>
      <c r="S77"/>
      <c r="T77" s="463"/>
      <c r="U77"/>
      <c r="V77"/>
      <c r="W77"/>
      <c r="X77" s="463"/>
      <c r="Y77"/>
      <c r="Z77"/>
      <c r="AA77" s="463"/>
      <c r="AB77"/>
      <c r="AC77"/>
    </row>
    <row r="78" spans="1:250" s="41" customFormat="1" ht="12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 s="463"/>
      <c r="Q78"/>
      <c r="R78"/>
      <c r="S78"/>
      <c r="T78" s="463"/>
      <c r="U78"/>
      <c r="V78"/>
      <c r="W78"/>
      <c r="X78" s="463"/>
      <c r="Y78"/>
      <c r="Z78"/>
      <c r="AA78" s="463"/>
      <c r="AB78"/>
      <c r="AC78"/>
    </row>
    <row r="79" spans="1:250" ht="12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 s="463"/>
      <c r="Q79"/>
      <c r="R79"/>
      <c r="S79"/>
      <c r="T79" s="463"/>
      <c r="U79"/>
      <c r="V79"/>
      <c r="W79"/>
      <c r="X79" s="463"/>
      <c r="Y79"/>
      <c r="Z79"/>
      <c r="AA79" s="463"/>
      <c r="AB79"/>
      <c r="AC79"/>
    </row>
    <row r="80" spans="1:250" ht="12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 s="463"/>
      <c r="Q80"/>
      <c r="R80"/>
      <c r="S80"/>
      <c r="T80" s="463"/>
      <c r="U80"/>
      <c r="V80"/>
      <c r="W80"/>
      <c r="X80" s="463"/>
      <c r="Y80"/>
      <c r="Z80"/>
      <c r="AA80" s="463"/>
      <c r="AB80"/>
      <c r="AC80"/>
    </row>
    <row r="81" spans="1:29" s="2" customFormat="1" ht="12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463"/>
      <c r="Q81"/>
      <c r="R81"/>
      <c r="S81"/>
      <c r="T81" s="463"/>
      <c r="U81"/>
      <c r="V81"/>
      <c r="W81"/>
      <c r="X81" s="463"/>
      <c r="Y81"/>
      <c r="Z81"/>
      <c r="AA81" s="463"/>
      <c r="AB81"/>
      <c r="AC81"/>
    </row>
    <row r="82" spans="1:29" s="2" customFormat="1" ht="12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 s="463"/>
      <c r="Q82"/>
      <c r="R82"/>
      <c r="S82"/>
      <c r="T82" s="463"/>
      <c r="U82"/>
      <c r="V82"/>
      <c r="W82"/>
      <c r="X82" s="463"/>
      <c r="Y82"/>
      <c r="Z82"/>
      <c r="AA82" s="463"/>
      <c r="AB82"/>
      <c r="AC82"/>
    </row>
    <row r="83" spans="1:29" s="2" customFormat="1" ht="12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463"/>
      <c r="Q83"/>
      <c r="R83"/>
      <c r="S83"/>
      <c r="T83" s="463"/>
      <c r="U83"/>
      <c r="V83"/>
      <c r="W83"/>
      <c r="X83" s="463"/>
      <c r="Y83"/>
      <c r="Z83"/>
      <c r="AA83" s="463"/>
      <c r="AB83"/>
      <c r="AC83"/>
    </row>
    <row r="84" spans="1:29" s="2" customFormat="1" ht="12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463"/>
      <c r="Q84"/>
      <c r="R84"/>
      <c r="S84"/>
      <c r="T84" s="463"/>
      <c r="U84"/>
      <c r="V84"/>
      <c r="W84"/>
      <c r="X84" s="463"/>
      <c r="Y84"/>
      <c r="Z84"/>
      <c r="AA84" s="463"/>
      <c r="AB84"/>
      <c r="AC84"/>
    </row>
    <row r="85" spans="1:29" s="2" customFormat="1" ht="12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 s="463"/>
      <c r="Q85"/>
      <c r="R85"/>
      <c r="S85"/>
      <c r="T85" s="463"/>
      <c r="U85"/>
      <c r="V85"/>
      <c r="W85"/>
      <c r="X85" s="463"/>
      <c r="Y85"/>
      <c r="Z85"/>
      <c r="AA85" s="463"/>
      <c r="AB85"/>
      <c r="AC85"/>
    </row>
    <row r="86" spans="1:29" s="2" customFormat="1" ht="12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 s="463"/>
      <c r="Q86"/>
      <c r="R86"/>
      <c r="S86"/>
      <c r="T86" s="463"/>
      <c r="U86"/>
      <c r="V86"/>
      <c r="W86"/>
      <c r="X86" s="463"/>
      <c r="Y86"/>
      <c r="Z86"/>
      <c r="AA86" s="463"/>
      <c r="AB86"/>
      <c r="AC86"/>
    </row>
    <row r="87" spans="1:29" s="2" customFormat="1" ht="12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 s="463"/>
      <c r="Q87"/>
      <c r="R87"/>
      <c r="S87"/>
      <c r="T87" s="463"/>
      <c r="U87"/>
      <c r="V87"/>
      <c r="W87"/>
      <c r="X87" s="463"/>
      <c r="Y87"/>
      <c r="Z87"/>
      <c r="AA87" s="463"/>
      <c r="AB87"/>
      <c r="AC87"/>
    </row>
    <row r="88" spans="1:29" s="2" customFormat="1" ht="14.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 s="463"/>
      <c r="Q88"/>
      <c r="R88"/>
      <c r="S88"/>
      <c r="T88" s="463"/>
      <c r="U88"/>
      <c r="V88"/>
      <c r="W88"/>
      <c r="X88" s="463"/>
      <c r="Y88"/>
      <c r="Z88"/>
      <c r="AA88" s="463"/>
      <c r="AB88"/>
      <c r="AC88"/>
    </row>
    <row r="89" spans="1:29" ht="12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 s="463"/>
      <c r="Q89"/>
      <c r="R89"/>
      <c r="S89"/>
      <c r="T89" s="463"/>
      <c r="U89"/>
      <c r="V89"/>
      <c r="W89"/>
      <c r="X89" s="463"/>
      <c r="Y89"/>
      <c r="Z89"/>
      <c r="AA89" s="463"/>
      <c r="AB89"/>
      <c r="AC89"/>
    </row>
    <row r="90" spans="1:29" ht="12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 s="463"/>
      <c r="Q90"/>
      <c r="R90"/>
      <c r="S90"/>
      <c r="T90" s="463"/>
      <c r="U90"/>
      <c r="V90"/>
      <c r="W90"/>
      <c r="X90" s="463"/>
      <c r="Y90"/>
      <c r="Z90"/>
      <c r="AA90" s="463"/>
      <c r="AB90"/>
      <c r="AC90"/>
    </row>
    <row r="91" spans="1:29" ht="12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 s="463"/>
      <c r="Q91"/>
      <c r="R91"/>
      <c r="S91"/>
      <c r="T91" s="463"/>
      <c r="U91"/>
      <c r="V91"/>
      <c r="W91"/>
      <c r="X91" s="463"/>
      <c r="Y91"/>
      <c r="Z91"/>
      <c r="AA91" s="463"/>
      <c r="AB91"/>
      <c r="AC91"/>
    </row>
    <row r="92" spans="1:29" ht="12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 s="463"/>
      <c r="Q92"/>
      <c r="R92"/>
      <c r="S92"/>
      <c r="T92" s="463"/>
      <c r="U92"/>
      <c r="V92"/>
      <c r="W92"/>
      <c r="X92" s="463"/>
      <c r="Y92"/>
      <c r="Z92"/>
      <c r="AA92" s="463"/>
      <c r="AB92"/>
      <c r="AC92"/>
    </row>
    <row r="93" spans="1:29" s="18" customFormat="1" ht="12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 s="463"/>
      <c r="Q93"/>
      <c r="R93"/>
      <c r="S93"/>
      <c r="T93" s="463"/>
      <c r="U93"/>
      <c r="V93"/>
      <c r="W93"/>
      <c r="X93" s="463"/>
      <c r="Y93"/>
      <c r="Z93"/>
      <c r="AA93" s="463"/>
      <c r="AB93"/>
      <c r="AC93"/>
    </row>
    <row r="94" spans="1:29" ht="12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 s="463"/>
      <c r="Q94"/>
      <c r="R94"/>
      <c r="S94"/>
      <c r="T94" s="463"/>
      <c r="U94"/>
      <c r="V94"/>
      <c r="W94"/>
      <c r="X94" s="463"/>
      <c r="Y94"/>
      <c r="Z94"/>
      <c r="AA94" s="463"/>
      <c r="AB94"/>
      <c r="AC94"/>
    </row>
    <row r="95" spans="1:29" ht="12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463"/>
      <c r="Q95"/>
      <c r="R95"/>
      <c r="S95"/>
      <c r="T95" s="463"/>
      <c r="U95"/>
      <c r="V95"/>
      <c r="W95"/>
      <c r="X95" s="463"/>
      <c r="Y95"/>
      <c r="Z95"/>
      <c r="AA95" s="463"/>
      <c r="AB95"/>
      <c r="AC95"/>
    </row>
    <row r="96" spans="1:29" ht="12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463"/>
      <c r="Q96"/>
      <c r="R96"/>
      <c r="S96"/>
      <c r="T96" s="463"/>
      <c r="U96"/>
      <c r="V96"/>
      <c r="W96"/>
      <c r="X96" s="463"/>
      <c r="Y96"/>
      <c r="Z96"/>
      <c r="AA96" s="463"/>
      <c r="AB96"/>
      <c r="AC96"/>
    </row>
    <row r="97" spans="1:219" s="2" customFormat="1" ht="12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463"/>
      <c r="Q97"/>
      <c r="R97"/>
      <c r="S97"/>
      <c r="T97" s="463"/>
      <c r="U97"/>
      <c r="V97"/>
      <c r="W97"/>
      <c r="X97" s="463"/>
      <c r="Y97"/>
      <c r="Z97"/>
      <c r="AA97" s="463"/>
      <c r="AB97"/>
      <c r="AC97"/>
    </row>
    <row r="98" spans="1:219" s="2" customFormat="1" ht="12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463"/>
      <c r="Q98"/>
      <c r="R98"/>
      <c r="S98"/>
      <c r="T98" s="463"/>
      <c r="U98"/>
      <c r="V98"/>
      <c r="W98"/>
      <c r="X98" s="463"/>
      <c r="Y98"/>
      <c r="Z98"/>
      <c r="AA98" s="463"/>
      <c r="AB98"/>
      <c r="AC98"/>
    </row>
    <row r="99" spans="1:219" s="2" customFormat="1" ht="12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463"/>
      <c r="Q99"/>
      <c r="R99"/>
      <c r="S99"/>
      <c r="T99" s="463"/>
      <c r="U99"/>
      <c r="V99"/>
      <c r="W99"/>
      <c r="X99" s="463"/>
      <c r="Y99"/>
      <c r="Z99"/>
      <c r="AA99" s="463"/>
      <c r="AB99"/>
      <c r="AC99"/>
    </row>
    <row r="100" spans="1:219" s="2" customFormat="1" ht="12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463"/>
      <c r="Q100"/>
      <c r="R100"/>
      <c r="S100"/>
      <c r="T100" s="463"/>
      <c r="U100"/>
      <c r="V100"/>
      <c r="W100"/>
      <c r="X100" s="463"/>
      <c r="Y100"/>
      <c r="Z100"/>
      <c r="AA100" s="463"/>
      <c r="AB100"/>
      <c r="AC100"/>
    </row>
    <row r="101" spans="1:219" ht="12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463"/>
      <c r="Q101"/>
      <c r="R101"/>
      <c r="S101"/>
      <c r="T101" s="463"/>
      <c r="U101"/>
      <c r="V101"/>
      <c r="W101"/>
      <c r="X101" s="463"/>
      <c r="Y101"/>
      <c r="Z101"/>
      <c r="AA101" s="463"/>
      <c r="AB101"/>
      <c r="AC101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</row>
    <row r="102" spans="1:219" ht="12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463"/>
      <c r="Q102"/>
      <c r="R102"/>
      <c r="S102"/>
      <c r="T102" s="463"/>
      <c r="U102"/>
      <c r="V102"/>
      <c r="W102"/>
      <c r="X102" s="463"/>
      <c r="Y102"/>
      <c r="Z102"/>
      <c r="AA102" s="463"/>
      <c r="AB102"/>
      <c r="AC102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</row>
    <row r="103" spans="1:219" ht="12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463"/>
      <c r="Q103"/>
      <c r="R103"/>
      <c r="S103"/>
      <c r="T103" s="463"/>
      <c r="U103"/>
      <c r="V103"/>
      <c r="W103"/>
      <c r="X103" s="463"/>
      <c r="Y103"/>
      <c r="Z103"/>
      <c r="AA103" s="463"/>
      <c r="AB103"/>
      <c r="AC10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</row>
    <row r="104" spans="1:219" ht="12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463"/>
      <c r="Q104"/>
      <c r="R104"/>
      <c r="S104"/>
      <c r="T104" s="463"/>
      <c r="U104"/>
      <c r="V104"/>
      <c r="W104"/>
      <c r="X104" s="463"/>
      <c r="Y104"/>
      <c r="Z104"/>
      <c r="AA104" s="463"/>
      <c r="AB104"/>
      <c r="AC104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</row>
    <row r="105" spans="1:219" ht="12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463"/>
      <c r="Q105"/>
      <c r="R105"/>
      <c r="S105"/>
      <c r="T105" s="463"/>
      <c r="U105"/>
      <c r="V105"/>
      <c r="W105"/>
      <c r="X105" s="463"/>
      <c r="Y105"/>
      <c r="Z105"/>
      <c r="AA105" s="463"/>
      <c r="AB105"/>
      <c r="AC105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</row>
    <row r="106" spans="1:219" ht="12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463"/>
      <c r="Q106"/>
      <c r="R106"/>
      <c r="S106"/>
      <c r="T106" s="463"/>
      <c r="U106"/>
      <c r="V106"/>
      <c r="W106"/>
      <c r="X106" s="463"/>
      <c r="Y106"/>
      <c r="Z106"/>
      <c r="AA106" s="463"/>
      <c r="AB106"/>
      <c r="AC106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</row>
    <row r="107" spans="1:219" ht="12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463"/>
      <c r="Q107"/>
      <c r="R107"/>
      <c r="S107"/>
      <c r="T107" s="463"/>
      <c r="U107"/>
      <c r="V107"/>
      <c r="W107"/>
      <c r="X107" s="463"/>
      <c r="Y107"/>
      <c r="Z107"/>
      <c r="AA107" s="463"/>
      <c r="AB107"/>
      <c r="AC107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</row>
    <row r="108" spans="1:219" ht="12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463"/>
      <c r="Q108"/>
      <c r="R108"/>
      <c r="S108"/>
      <c r="T108" s="463"/>
      <c r="U108"/>
      <c r="V108"/>
      <c r="W108"/>
      <c r="X108" s="463"/>
      <c r="Y108"/>
      <c r="Z108"/>
      <c r="AA108" s="463"/>
      <c r="AB108"/>
      <c r="AC108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</row>
    <row r="109" spans="1:219" ht="12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463"/>
      <c r="Q109"/>
      <c r="R109"/>
      <c r="S109"/>
      <c r="T109" s="463"/>
      <c r="U109"/>
      <c r="V109"/>
      <c r="W109"/>
      <c r="X109" s="463"/>
      <c r="Y109"/>
      <c r="Z109"/>
      <c r="AA109" s="463"/>
      <c r="AB109"/>
      <c r="AC109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</row>
    <row r="110" spans="1:219" ht="12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463"/>
      <c r="Q110"/>
      <c r="R110"/>
      <c r="S110"/>
      <c r="T110" s="463"/>
      <c r="U110"/>
      <c r="V110"/>
      <c r="W110"/>
      <c r="X110" s="463"/>
      <c r="Y110"/>
      <c r="Z110"/>
      <c r="AA110" s="463"/>
      <c r="AB110"/>
      <c r="AC110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</row>
    <row r="111" spans="1:219" ht="12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463"/>
      <c r="Q111"/>
      <c r="R111"/>
      <c r="S111"/>
      <c r="T111" s="463"/>
      <c r="U111"/>
      <c r="V111"/>
      <c r="W111"/>
      <c r="X111" s="463"/>
      <c r="Y111"/>
      <c r="Z111"/>
      <c r="AA111" s="463"/>
      <c r="AB111"/>
      <c r="AC111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</row>
    <row r="112" spans="1:219" ht="12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463"/>
      <c r="Q112"/>
      <c r="R112"/>
      <c r="S112"/>
      <c r="T112" s="463"/>
      <c r="U112"/>
      <c r="V112"/>
      <c r="W112"/>
      <c r="X112" s="463"/>
      <c r="Y112"/>
      <c r="Z112"/>
      <c r="AA112" s="463"/>
      <c r="AB112"/>
      <c r="AC112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</row>
    <row r="113" spans="1:219" ht="12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463"/>
      <c r="Q113"/>
      <c r="R113"/>
      <c r="S113"/>
      <c r="T113" s="463"/>
      <c r="U113"/>
      <c r="V113"/>
      <c r="W113"/>
      <c r="X113" s="463"/>
      <c r="Y113"/>
      <c r="Z113"/>
      <c r="AA113" s="463"/>
      <c r="AB113"/>
      <c r="AC11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</row>
    <row r="114" spans="1:2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463"/>
      <c r="Q114"/>
      <c r="R114"/>
      <c r="S114"/>
      <c r="T114" s="463"/>
      <c r="U114"/>
      <c r="V114"/>
      <c r="W114"/>
      <c r="X114" s="463"/>
      <c r="Y114"/>
      <c r="Z114"/>
      <c r="AA114" s="463"/>
      <c r="AB114"/>
      <c r="AC114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</row>
    <row r="115" spans="1:219" ht="12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463"/>
      <c r="Q115"/>
      <c r="R115"/>
      <c r="S115"/>
      <c r="T115" s="463"/>
      <c r="U115"/>
      <c r="V115"/>
      <c r="W115"/>
      <c r="X115" s="463"/>
      <c r="Y115"/>
      <c r="Z115"/>
      <c r="AA115" s="463"/>
      <c r="AB115"/>
      <c r="AC115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</row>
    <row r="116" spans="1:219" ht="12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463"/>
      <c r="Q116"/>
      <c r="R116"/>
      <c r="S116"/>
      <c r="T116" s="463"/>
      <c r="U116"/>
      <c r="V116"/>
      <c r="W116"/>
      <c r="X116" s="463"/>
      <c r="Y116"/>
      <c r="Z116"/>
      <c r="AA116" s="463"/>
      <c r="AB116"/>
      <c r="AC116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</row>
    <row r="117" spans="1:219" ht="12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463"/>
      <c r="Q117"/>
      <c r="R117"/>
      <c r="S117"/>
      <c r="T117" s="463"/>
      <c r="U117"/>
      <c r="V117"/>
      <c r="W117"/>
      <c r="X117" s="463"/>
      <c r="Y117"/>
      <c r="Z117"/>
      <c r="AA117" s="463"/>
      <c r="AB117"/>
      <c r="AC117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</row>
    <row r="118" spans="1:219" ht="12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463"/>
      <c r="Q118"/>
      <c r="R118"/>
      <c r="S118"/>
      <c r="T118" s="463"/>
      <c r="U118"/>
      <c r="V118"/>
      <c r="W118"/>
      <c r="X118" s="463"/>
      <c r="Y118"/>
      <c r="Z118"/>
      <c r="AA118" s="463"/>
      <c r="AB118"/>
      <c r="AC118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</row>
    <row r="119" spans="1:219" ht="12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463"/>
      <c r="Q119"/>
      <c r="R119"/>
      <c r="S119"/>
      <c r="T119" s="463"/>
      <c r="U119"/>
      <c r="V119"/>
      <c r="W119"/>
      <c r="X119" s="463"/>
      <c r="Y119"/>
      <c r="Z119"/>
      <c r="AA119" s="463"/>
      <c r="AB119"/>
      <c r="AC119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</row>
    <row r="120" spans="1:219" s="2" customFormat="1" ht="12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463"/>
      <c r="Q120"/>
      <c r="R120"/>
      <c r="S120"/>
      <c r="T120" s="463"/>
      <c r="U120"/>
      <c r="V120"/>
      <c r="W120"/>
      <c r="X120" s="463"/>
      <c r="Y120"/>
      <c r="Z120"/>
      <c r="AA120" s="463"/>
      <c r="AB120"/>
      <c r="AC120"/>
    </row>
    <row r="121" spans="1:219" s="2" customFormat="1" ht="12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463"/>
      <c r="Q121"/>
      <c r="R121"/>
      <c r="S121"/>
      <c r="T121" s="463"/>
      <c r="U121"/>
      <c r="V121"/>
      <c r="W121"/>
      <c r="X121" s="463"/>
      <c r="Y121"/>
      <c r="Z121"/>
      <c r="AA121" s="463"/>
      <c r="AB121"/>
      <c r="AC121"/>
    </row>
    <row r="122" spans="1:219" s="2" customFormat="1" ht="12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463"/>
      <c r="Q122"/>
      <c r="R122"/>
      <c r="S122"/>
      <c r="T122" s="463"/>
      <c r="U122"/>
      <c r="V122"/>
      <c r="W122"/>
      <c r="X122" s="463"/>
      <c r="Y122"/>
      <c r="Z122"/>
      <c r="AA122" s="463"/>
      <c r="AB122"/>
      <c r="AC122"/>
    </row>
    <row r="123" spans="1:219" ht="12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 s="463"/>
      <c r="Q123"/>
      <c r="R123"/>
      <c r="S123"/>
      <c r="T123" s="463"/>
      <c r="U123"/>
      <c r="V123"/>
      <c r="W123"/>
      <c r="X123" s="463"/>
      <c r="Y123"/>
      <c r="Z123"/>
      <c r="AA123" s="463"/>
      <c r="AB123"/>
      <c r="AC12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</row>
    <row r="124" spans="1:219" ht="12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463"/>
      <c r="Q124"/>
      <c r="R124"/>
      <c r="S124"/>
      <c r="T124" s="463"/>
      <c r="U124"/>
      <c r="V124"/>
      <c r="W124"/>
      <c r="X124" s="463"/>
      <c r="Y124"/>
      <c r="Z124"/>
      <c r="AA124" s="463"/>
      <c r="AB124"/>
      <c r="AC124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</row>
    <row r="125" spans="1:219" ht="12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 s="463"/>
      <c r="Q125"/>
      <c r="R125"/>
      <c r="S125"/>
      <c r="T125" s="463"/>
      <c r="U125"/>
      <c r="V125"/>
      <c r="W125"/>
      <c r="X125" s="463"/>
      <c r="Y125"/>
      <c r="Z125"/>
      <c r="AA125" s="463"/>
      <c r="AB125"/>
      <c r="AC125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</row>
    <row r="126" spans="1:219" ht="12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 s="463"/>
      <c r="Q126"/>
      <c r="R126"/>
      <c r="S126"/>
      <c r="T126" s="463"/>
      <c r="U126"/>
      <c r="V126"/>
      <c r="W126"/>
      <c r="X126" s="463"/>
      <c r="Y126"/>
      <c r="Z126"/>
      <c r="AA126" s="463"/>
      <c r="AB126"/>
      <c r="AC126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</row>
    <row r="127" spans="1:219" ht="12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 s="463"/>
      <c r="Q127"/>
      <c r="R127"/>
      <c r="S127"/>
      <c r="T127" s="463"/>
      <c r="U127"/>
      <c r="V127"/>
      <c r="W127"/>
      <c r="X127" s="463"/>
      <c r="Y127"/>
      <c r="Z127"/>
      <c r="AA127" s="463"/>
      <c r="AB127"/>
      <c r="AC127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</row>
    <row r="128" spans="1:219" ht="12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 s="463"/>
      <c r="Q128"/>
      <c r="R128"/>
      <c r="S128"/>
      <c r="T128" s="463"/>
      <c r="U128"/>
      <c r="V128"/>
      <c r="W128"/>
      <c r="X128" s="463"/>
      <c r="Y128"/>
      <c r="Z128"/>
      <c r="AA128" s="463"/>
      <c r="AB128"/>
      <c r="AC128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</row>
    <row r="129" spans="1:219" ht="12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 s="463"/>
      <c r="Q129"/>
      <c r="R129"/>
      <c r="S129"/>
      <c r="T129" s="463"/>
      <c r="U129"/>
      <c r="V129"/>
      <c r="W129"/>
      <c r="X129" s="463"/>
      <c r="Y129"/>
      <c r="Z129"/>
      <c r="AA129" s="463"/>
      <c r="AB129"/>
      <c r="AC129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</row>
    <row r="130" spans="1:219" ht="12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 s="463"/>
      <c r="Q130"/>
      <c r="R130"/>
      <c r="S130"/>
      <c r="T130" s="463"/>
      <c r="U130"/>
      <c r="V130"/>
      <c r="W130"/>
      <c r="X130" s="463"/>
      <c r="Y130"/>
      <c r="Z130"/>
      <c r="AA130" s="463"/>
      <c r="AB130"/>
      <c r="AC130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</row>
    <row r="131" spans="1:219" ht="12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 s="463"/>
      <c r="Q131"/>
      <c r="R131"/>
      <c r="S131"/>
      <c r="T131" s="463"/>
      <c r="U131"/>
      <c r="V131"/>
      <c r="W131"/>
      <c r="X131" s="463"/>
      <c r="Y131"/>
      <c r="Z131"/>
      <c r="AA131" s="463"/>
      <c r="AB131"/>
      <c r="AC131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</row>
    <row r="132" spans="1:219" ht="12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 s="463"/>
      <c r="Q132"/>
      <c r="R132"/>
      <c r="S132"/>
      <c r="T132" s="463"/>
      <c r="U132"/>
      <c r="V132"/>
      <c r="W132"/>
      <c r="X132" s="463"/>
      <c r="Y132"/>
      <c r="Z132"/>
      <c r="AA132" s="463"/>
      <c r="AB132"/>
      <c r="AC132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</row>
    <row r="133" spans="1:219" ht="12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 s="463"/>
      <c r="Q133"/>
      <c r="R133"/>
      <c r="S133"/>
      <c r="T133" s="463"/>
      <c r="U133"/>
      <c r="V133"/>
      <c r="W133"/>
      <c r="X133" s="463"/>
      <c r="Y133"/>
      <c r="Z133"/>
      <c r="AA133" s="463"/>
      <c r="AB133"/>
      <c r="AC133"/>
    </row>
    <row r="134" spans="1:219" ht="12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 s="463"/>
      <c r="Q134"/>
      <c r="R134"/>
      <c r="S134"/>
      <c r="T134" s="463"/>
      <c r="U134"/>
      <c r="V134"/>
      <c r="W134"/>
      <c r="X134" s="463"/>
      <c r="Y134"/>
      <c r="Z134"/>
      <c r="AA134" s="463"/>
      <c r="AB134"/>
      <c r="AC134"/>
    </row>
    <row r="135" spans="1:219" ht="12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 s="463"/>
      <c r="Q135"/>
      <c r="R135"/>
      <c r="S135"/>
      <c r="T135" s="463"/>
      <c r="U135"/>
      <c r="V135"/>
      <c r="W135"/>
      <c r="X135" s="463"/>
      <c r="Y135"/>
      <c r="Z135"/>
      <c r="AA135" s="463"/>
      <c r="AB135"/>
      <c r="AC135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</row>
    <row r="136" spans="1:219" ht="12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 s="463"/>
      <c r="Q136"/>
      <c r="R136"/>
      <c r="S136"/>
      <c r="T136" s="463"/>
      <c r="U136"/>
      <c r="V136"/>
      <c r="W136"/>
      <c r="X136" s="463"/>
      <c r="Y136"/>
      <c r="Z136"/>
      <c r="AA136" s="463"/>
      <c r="AB136"/>
      <c r="AC136"/>
    </row>
    <row r="137" spans="1:219" ht="12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 s="463"/>
      <c r="Q137"/>
      <c r="R137"/>
      <c r="S137"/>
      <c r="T137" s="463"/>
      <c r="U137"/>
      <c r="V137"/>
      <c r="W137"/>
      <c r="X137" s="463"/>
      <c r="Y137"/>
      <c r="Z137"/>
      <c r="AA137" s="463"/>
      <c r="AB137"/>
      <c r="AC137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</row>
    <row r="138" spans="1:219" ht="12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 s="463"/>
      <c r="Q138"/>
      <c r="R138"/>
      <c r="S138"/>
      <c r="T138" s="463"/>
      <c r="U138"/>
      <c r="V138"/>
      <c r="W138"/>
      <c r="X138" s="463"/>
      <c r="Y138"/>
      <c r="Z138"/>
      <c r="AA138" s="463"/>
      <c r="AB138"/>
      <c r="AC138"/>
    </row>
    <row r="139" spans="1:219" ht="12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 s="463"/>
      <c r="Q139"/>
      <c r="R139"/>
      <c r="S139"/>
      <c r="T139" s="463"/>
      <c r="U139"/>
      <c r="V139"/>
      <c r="W139"/>
      <c r="X139" s="463"/>
      <c r="Y139"/>
      <c r="Z139"/>
      <c r="AA139" s="463"/>
      <c r="AB139"/>
      <c r="AC139"/>
    </row>
    <row r="140" spans="1:219" ht="12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 s="463"/>
      <c r="Q140"/>
      <c r="R140"/>
      <c r="S140"/>
      <c r="T140" s="463"/>
      <c r="U140"/>
      <c r="V140"/>
      <c r="W140"/>
      <c r="X140" s="463"/>
      <c r="Y140"/>
      <c r="Z140"/>
      <c r="AA140" s="463"/>
      <c r="AB140"/>
      <c r="AC140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</row>
    <row r="141" spans="1:219" ht="12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 s="463"/>
      <c r="Q141"/>
      <c r="R141"/>
      <c r="S141"/>
      <c r="T141" s="463"/>
      <c r="U141"/>
      <c r="V141"/>
      <c r="W141"/>
      <c r="X141" s="463"/>
      <c r="Y141"/>
      <c r="Z141"/>
      <c r="AA141" s="463"/>
      <c r="AB141"/>
      <c r="AC141"/>
    </row>
    <row r="142" spans="1:219" ht="12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 s="463"/>
      <c r="Q142"/>
      <c r="R142"/>
      <c r="S142"/>
      <c r="T142" s="463"/>
      <c r="U142"/>
      <c r="V142"/>
      <c r="W142"/>
      <c r="X142" s="463"/>
      <c r="Y142"/>
      <c r="Z142"/>
      <c r="AA142" s="463"/>
      <c r="AB142"/>
      <c r="AC142"/>
    </row>
    <row r="143" spans="1:219" ht="12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 s="463"/>
      <c r="Q143"/>
      <c r="R143"/>
      <c r="S143"/>
      <c r="T143" s="463"/>
      <c r="U143"/>
      <c r="V143"/>
      <c r="W143"/>
      <c r="X143" s="463"/>
      <c r="Y143"/>
      <c r="Z143"/>
      <c r="AA143" s="463"/>
      <c r="AB143"/>
      <c r="AC14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</row>
    <row r="144" spans="1:219" ht="12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 s="463"/>
      <c r="Q144"/>
      <c r="R144"/>
      <c r="S144"/>
      <c r="T144" s="463"/>
      <c r="U144"/>
      <c r="V144"/>
      <c r="W144"/>
      <c r="X144" s="463"/>
      <c r="Y144"/>
      <c r="Z144"/>
      <c r="AA144" s="463"/>
      <c r="AB144"/>
      <c r="AC144"/>
      <c r="HF144" s="3"/>
      <c r="HG144" s="3"/>
      <c r="HH144" s="3"/>
      <c r="HI144" s="3"/>
      <c r="HJ144" s="3"/>
      <c r="HK144" s="3"/>
    </row>
    <row r="145" spans="1:219" ht="12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 s="463"/>
      <c r="Q145"/>
      <c r="R145"/>
      <c r="S145"/>
      <c r="T145" s="463"/>
      <c r="U145"/>
      <c r="V145"/>
      <c r="W145"/>
      <c r="X145" s="463"/>
      <c r="Y145"/>
      <c r="Z145"/>
      <c r="AA145" s="463"/>
      <c r="AB145"/>
      <c r="AC145"/>
      <c r="HF145" s="3"/>
      <c r="HG145" s="3"/>
      <c r="HH145" s="3"/>
      <c r="HI145" s="3"/>
      <c r="HJ145" s="3"/>
      <c r="HK145" s="3"/>
    </row>
    <row r="146" spans="1:219" ht="12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 s="463"/>
      <c r="Q146"/>
      <c r="R146"/>
      <c r="S146"/>
      <c r="T146" s="463"/>
      <c r="U146"/>
      <c r="V146"/>
      <c r="W146"/>
      <c r="X146" s="463"/>
      <c r="Y146"/>
      <c r="Z146"/>
      <c r="AA146" s="463"/>
      <c r="AB146"/>
      <c r="AC146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</row>
    <row r="147" spans="1:219" ht="12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 s="463"/>
      <c r="Q147"/>
      <c r="R147"/>
      <c r="S147"/>
      <c r="T147" s="463"/>
      <c r="U147"/>
      <c r="V147"/>
      <c r="W147"/>
      <c r="X147" s="463"/>
      <c r="Y147"/>
      <c r="Z147"/>
      <c r="AA147" s="463"/>
      <c r="AB147"/>
      <c r="AC147"/>
    </row>
    <row r="148" spans="1:219" ht="12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 s="463"/>
      <c r="Q148"/>
      <c r="R148"/>
      <c r="S148"/>
      <c r="T148" s="463"/>
      <c r="U148"/>
      <c r="V148"/>
      <c r="W148"/>
      <c r="X148" s="463"/>
      <c r="Y148"/>
      <c r="Z148"/>
      <c r="AA148" s="463"/>
      <c r="AB148"/>
      <c r="AC148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</row>
    <row r="149" spans="1:219" ht="12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 s="463"/>
      <c r="Q149"/>
      <c r="R149"/>
      <c r="S149"/>
      <c r="T149" s="463"/>
      <c r="U149"/>
      <c r="V149"/>
      <c r="W149"/>
      <c r="X149" s="463"/>
      <c r="Y149"/>
      <c r="Z149"/>
      <c r="AA149" s="463"/>
      <c r="AB149"/>
      <c r="AC149"/>
    </row>
    <row r="150" spans="1:219" ht="12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 s="463"/>
      <c r="Q150"/>
      <c r="R150"/>
      <c r="S150"/>
      <c r="T150" s="463"/>
      <c r="U150"/>
      <c r="V150"/>
      <c r="W150"/>
      <c r="X150" s="463"/>
      <c r="Y150"/>
      <c r="Z150"/>
      <c r="AA150" s="463"/>
      <c r="AB150"/>
      <c r="AC150"/>
    </row>
    <row r="151" spans="1:219" ht="12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 s="463"/>
      <c r="Q151"/>
      <c r="R151"/>
      <c r="S151"/>
      <c r="T151" s="463"/>
      <c r="U151"/>
      <c r="V151"/>
      <c r="W151"/>
      <c r="X151" s="463"/>
      <c r="Y151"/>
      <c r="Z151"/>
      <c r="AA151" s="463"/>
      <c r="AB151"/>
      <c r="AC151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</row>
    <row r="152" spans="1:219" ht="12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 s="463"/>
      <c r="Q152"/>
      <c r="R152"/>
      <c r="S152"/>
      <c r="T152" s="463"/>
      <c r="U152"/>
      <c r="V152"/>
      <c r="W152"/>
      <c r="X152" s="463"/>
      <c r="Y152"/>
      <c r="Z152"/>
      <c r="AA152" s="463"/>
      <c r="AB152"/>
      <c r="AC152"/>
    </row>
    <row r="153" spans="1:219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 s="463"/>
      <c r="Q153"/>
      <c r="R153"/>
      <c r="S153"/>
      <c r="T153" s="463"/>
      <c r="U153"/>
      <c r="V153"/>
      <c r="W153"/>
      <c r="X153" s="463"/>
      <c r="Y153"/>
      <c r="Z153"/>
      <c r="AA153" s="463"/>
      <c r="AB153"/>
      <c r="AC153"/>
    </row>
    <row r="154" spans="1:219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 s="463"/>
      <c r="Q154"/>
      <c r="R154"/>
      <c r="S154"/>
      <c r="T154" s="463"/>
      <c r="U154"/>
      <c r="V154"/>
      <c r="W154"/>
      <c r="X154" s="463"/>
      <c r="Y154"/>
      <c r="Z154"/>
      <c r="AA154" s="463"/>
      <c r="AB154"/>
      <c r="AC154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</row>
    <row r="155" spans="1:219" ht="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 s="463"/>
      <c r="Q155"/>
      <c r="R155"/>
      <c r="S155"/>
      <c r="T155" s="463"/>
      <c r="U155"/>
      <c r="V155"/>
      <c r="W155"/>
      <c r="X155" s="463"/>
      <c r="Y155"/>
      <c r="Z155"/>
      <c r="AA155" s="463"/>
      <c r="AB155"/>
      <c r="AC155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</row>
    <row r="156" spans="1:219" s="2" customFormat="1" ht="12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 s="463"/>
      <c r="Q156"/>
      <c r="R156"/>
      <c r="S156"/>
      <c r="T156" s="463"/>
      <c r="U156"/>
      <c r="V156"/>
      <c r="W156"/>
      <c r="X156" s="463"/>
      <c r="Y156"/>
      <c r="Z156"/>
      <c r="AA156" s="463"/>
      <c r="AB156"/>
      <c r="AC156"/>
    </row>
    <row r="157" spans="1:219" s="2" customFormat="1" ht="12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 s="463"/>
      <c r="Q157"/>
      <c r="R157"/>
      <c r="S157"/>
      <c r="T157" s="463"/>
      <c r="U157"/>
      <c r="V157"/>
      <c r="W157"/>
      <c r="X157" s="463"/>
      <c r="Y157"/>
      <c r="Z157"/>
      <c r="AA157" s="463"/>
      <c r="AB157"/>
      <c r="AC157"/>
    </row>
    <row r="158" spans="1:219" ht="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 s="463"/>
      <c r="Q158"/>
      <c r="R158"/>
      <c r="S158"/>
      <c r="T158" s="463"/>
      <c r="U158"/>
      <c r="V158"/>
      <c r="W158"/>
      <c r="X158" s="463"/>
      <c r="Y158"/>
      <c r="Z158"/>
      <c r="AA158" s="463"/>
      <c r="AB158"/>
      <c r="AC158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</row>
    <row r="159" spans="1:219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 s="463"/>
      <c r="Q159"/>
      <c r="R159"/>
      <c r="S159"/>
      <c r="T159" s="463"/>
      <c r="U159"/>
      <c r="V159"/>
      <c r="W159"/>
      <c r="X159" s="463"/>
      <c r="Y159"/>
      <c r="Z159"/>
      <c r="AA159" s="463"/>
      <c r="AB159"/>
      <c r="AC159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</row>
    <row r="160" spans="1:219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 s="463"/>
      <c r="Q160"/>
      <c r="R160"/>
      <c r="S160"/>
      <c r="T160" s="463"/>
      <c r="U160"/>
      <c r="V160"/>
      <c r="W160"/>
      <c r="X160" s="463"/>
      <c r="Y160"/>
      <c r="Z160"/>
      <c r="AA160" s="463"/>
      <c r="AB160"/>
      <c r="AC160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</row>
    <row r="161" spans="1:219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 s="463"/>
      <c r="Q161"/>
      <c r="R161"/>
      <c r="S161"/>
      <c r="T161" s="463"/>
      <c r="U161"/>
      <c r="V161"/>
      <c r="W161"/>
      <c r="X161" s="463"/>
      <c r="Y161"/>
      <c r="Z161"/>
      <c r="AA161" s="463"/>
      <c r="AB161"/>
      <c r="AC161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</row>
    <row r="162" spans="1:219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 s="463"/>
      <c r="Q162"/>
      <c r="R162"/>
      <c r="S162"/>
      <c r="T162" s="463"/>
      <c r="U162"/>
      <c r="V162"/>
      <c r="W162"/>
      <c r="X162" s="463"/>
      <c r="Y162"/>
      <c r="Z162"/>
      <c r="AA162" s="463"/>
      <c r="AB162"/>
      <c r="AC162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</row>
    <row r="163" spans="1:219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 s="463"/>
      <c r="Q163"/>
      <c r="R163"/>
      <c r="S163"/>
      <c r="T163" s="463"/>
      <c r="U163"/>
      <c r="V163"/>
      <c r="W163"/>
      <c r="X163" s="463"/>
      <c r="Y163"/>
      <c r="Z163"/>
      <c r="AA163" s="463"/>
      <c r="AB163"/>
      <c r="AC16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</row>
    <row r="164" spans="1:219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 s="463"/>
      <c r="Q164"/>
      <c r="R164"/>
      <c r="S164"/>
      <c r="T164" s="463"/>
      <c r="U164"/>
      <c r="V164"/>
      <c r="W164"/>
      <c r="X164" s="463"/>
      <c r="Y164"/>
      <c r="Z164"/>
      <c r="AA164" s="463"/>
      <c r="AB164"/>
      <c r="AC164"/>
    </row>
    <row r="165" spans="1:219" ht="12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 s="463"/>
      <c r="Q165"/>
      <c r="R165"/>
      <c r="S165"/>
      <c r="T165" s="463"/>
      <c r="U165"/>
      <c r="V165"/>
      <c r="W165"/>
      <c r="X165" s="463"/>
      <c r="Y165"/>
      <c r="Z165"/>
      <c r="AA165" s="463"/>
      <c r="AB165"/>
      <c r="AC165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</row>
    <row r="166" spans="1:219" ht="12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 s="463"/>
      <c r="Q166"/>
      <c r="R166"/>
      <c r="S166"/>
      <c r="T166" s="463"/>
      <c r="U166"/>
      <c r="V166"/>
      <c r="W166"/>
      <c r="X166" s="463"/>
      <c r="Y166"/>
      <c r="Z166"/>
      <c r="AA166" s="463"/>
      <c r="AB166"/>
      <c r="AC166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</row>
    <row r="167" spans="1:219" ht="12.9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 s="463"/>
      <c r="Q167"/>
      <c r="R167"/>
      <c r="S167"/>
      <c r="T167" s="463"/>
      <c r="U167"/>
      <c r="V167"/>
      <c r="W167"/>
      <c r="X167" s="463"/>
      <c r="Y167"/>
      <c r="Z167"/>
      <c r="AA167" s="463"/>
      <c r="AB167"/>
      <c r="AC167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</row>
    <row r="168" spans="1:219" ht="12.9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 s="463"/>
      <c r="Q168"/>
      <c r="R168"/>
      <c r="S168"/>
      <c r="T168" s="463"/>
      <c r="U168"/>
      <c r="V168"/>
      <c r="W168"/>
      <c r="X168" s="463"/>
      <c r="Y168"/>
      <c r="Z168"/>
      <c r="AA168" s="463"/>
      <c r="AB168"/>
      <c r="AC168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</row>
    <row r="169" spans="1:219" ht="12.9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 s="463"/>
      <c r="Q169"/>
      <c r="R169"/>
      <c r="S169"/>
      <c r="T169" s="463"/>
      <c r="U169"/>
      <c r="V169"/>
      <c r="W169"/>
      <c r="X169" s="463"/>
      <c r="Y169"/>
      <c r="Z169"/>
      <c r="AA169" s="463"/>
      <c r="AB169"/>
      <c r="AC169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</row>
    <row r="170" spans="1:219" ht="12.9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 s="463"/>
      <c r="Q170"/>
      <c r="R170"/>
      <c r="S170"/>
      <c r="T170" s="463"/>
      <c r="U170"/>
      <c r="V170"/>
      <c r="W170"/>
      <c r="X170" s="463"/>
      <c r="Y170"/>
      <c r="Z170"/>
      <c r="AA170" s="463"/>
      <c r="AB170"/>
      <c r="AC170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</row>
    <row r="171" spans="1:219" s="18" customFormat="1" ht="12.9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 s="463"/>
      <c r="Q171"/>
      <c r="R171"/>
      <c r="S171"/>
      <c r="T171" s="463"/>
      <c r="U171"/>
      <c r="V171"/>
      <c r="W171"/>
      <c r="X171" s="463"/>
      <c r="Y171"/>
      <c r="Z171"/>
      <c r="AA171" s="463"/>
      <c r="AB171"/>
      <c r="AC171"/>
    </row>
    <row r="172" spans="1:219" s="18" customFormat="1" ht="12.9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 s="463"/>
      <c r="Q172"/>
      <c r="R172"/>
      <c r="S172"/>
      <c r="T172" s="463"/>
      <c r="U172"/>
      <c r="V172"/>
      <c r="W172"/>
      <c r="X172" s="463"/>
      <c r="Y172"/>
      <c r="Z172"/>
      <c r="AA172" s="463"/>
      <c r="AB172"/>
      <c r="AC172"/>
    </row>
    <row r="173" spans="1:219" s="18" customFormat="1" ht="12.9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 s="463"/>
      <c r="Q173"/>
      <c r="R173"/>
      <c r="S173"/>
      <c r="T173" s="463"/>
      <c r="U173"/>
      <c r="V173"/>
      <c r="W173"/>
      <c r="X173" s="463"/>
      <c r="Y173"/>
      <c r="Z173"/>
      <c r="AA173" s="463"/>
      <c r="AB173"/>
      <c r="AC173"/>
    </row>
    <row r="174" spans="1:219" s="41" customFormat="1" ht="12.9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 s="463"/>
      <c r="Q174"/>
      <c r="R174"/>
      <c r="S174"/>
      <c r="T174" s="463"/>
      <c r="U174"/>
      <c r="V174"/>
      <c r="W174"/>
      <c r="X174" s="463"/>
      <c r="Y174"/>
      <c r="Z174"/>
      <c r="AA174" s="463"/>
      <c r="AB174"/>
      <c r="AC174"/>
    </row>
    <row r="175" spans="1:219" s="41" customFormat="1" ht="12.9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 s="463"/>
      <c r="Q175"/>
      <c r="R175"/>
      <c r="S175"/>
      <c r="T175" s="463"/>
      <c r="U175"/>
      <c r="V175"/>
      <c r="W175"/>
      <c r="X175" s="463"/>
      <c r="Y175"/>
      <c r="Z175"/>
      <c r="AA175" s="463"/>
      <c r="AB175"/>
      <c r="AC175"/>
    </row>
    <row r="176" spans="1:219" s="41" customFormat="1" ht="12.9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 s="463"/>
      <c r="Q176"/>
      <c r="R176"/>
      <c r="S176"/>
      <c r="T176" s="463"/>
      <c r="U176"/>
      <c r="V176"/>
      <c r="W176"/>
      <c r="X176" s="463"/>
      <c r="Y176"/>
      <c r="Z176"/>
      <c r="AA176" s="463"/>
      <c r="AB176"/>
      <c r="AC176"/>
    </row>
    <row r="177" spans="1:29" s="18" customFormat="1" ht="12.9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 s="463"/>
      <c r="Q177"/>
      <c r="R177"/>
      <c r="S177"/>
      <c r="T177" s="463"/>
      <c r="U177"/>
      <c r="V177"/>
      <c r="W177"/>
      <c r="X177" s="463"/>
      <c r="Y177"/>
      <c r="Z177"/>
      <c r="AA177" s="463"/>
      <c r="AB177"/>
      <c r="AC177"/>
    </row>
    <row r="178" spans="1:29" s="18" customFormat="1" ht="12.9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 s="463"/>
      <c r="Q178"/>
      <c r="R178"/>
      <c r="S178"/>
      <c r="T178" s="463"/>
      <c r="U178"/>
      <c r="V178"/>
      <c r="W178"/>
      <c r="X178" s="463"/>
      <c r="Y178"/>
      <c r="Z178"/>
      <c r="AA178" s="463"/>
      <c r="AB178"/>
      <c r="AC178"/>
    </row>
    <row r="179" spans="1:29" s="41" customFormat="1" ht="12.9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 s="463"/>
      <c r="Q179"/>
      <c r="R179"/>
      <c r="S179"/>
      <c r="T179" s="463"/>
      <c r="U179"/>
      <c r="V179"/>
      <c r="W179"/>
      <c r="X179" s="463"/>
      <c r="Y179"/>
      <c r="Z179"/>
      <c r="AA179" s="463"/>
      <c r="AB179"/>
      <c r="AC179"/>
    </row>
    <row r="180" spans="1:29" s="41" customFormat="1" ht="12.9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 s="463"/>
      <c r="Q180"/>
      <c r="R180"/>
      <c r="S180"/>
      <c r="T180" s="463"/>
      <c r="U180"/>
      <c r="V180"/>
      <c r="W180"/>
      <c r="X180" s="463"/>
      <c r="Y180"/>
      <c r="Z180"/>
      <c r="AA180" s="463"/>
      <c r="AB180"/>
      <c r="AC180"/>
    </row>
    <row r="181" spans="1:29" s="41" customFormat="1" ht="12.9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 s="463"/>
      <c r="Q181"/>
      <c r="R181"/>
      <c r="S181"/>
      <c r="T181" s="463"/>
      <c r="U181"/>
      <c r="V181"/>
      <c r="W181"/>
      <c r="X181" s="463"/>
      <c r="Y181"/>
      <c r="Z181"/>
      <c r="AA181" s="463"/>
      <c r="AB181"/>
      <c r="AC181"/>
    </row>
    <row r="182" spans="1:29" s="18" customFormat="1" ht="12.9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 s="463"/>
      <c r="Q182"/>
      <c r="R182"/>
      <c r="S182"/>
      <c r="T182" s="463"/>
      <c r="U182"/>
      <c r="V182"/>
      <c r="W182"/>
      <c r="X182" s="463"/>
      <c r="Y182"/>
      <c r="Z182"/>
      <c r="AA182" s="463"/>
      <c r="AB182"/>
      <c r="AC182"/>
    </row>
    <row r="183" spans="1:29" s="18" customFormat="1" ht="12.9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 s="463"/>
      <c r="Q183"/>
      <c r="R183"/>
      <c r="S183"/>
      <c r="T183" s="463"/>
      <c r="U183"/>
      <c r="V183"/>
      <c r="W183"/>
      <c r="X183" s="463"/>
      <c r="Y183"/>
      <c r="Z183"/>
      <c r="AA183" s="463"/>
      <c r="AB183"/>
      <c r="AC183"/>
    </row>
    <row r="184" spans="1:29" s="41" customFormat="1" ht="12.9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 s="463"/>
      <c r="Q184"/>
      <c r="R184"/>
      <c r="S184"/>
      <c r="T184" s="463"/>
      <c r="U184"/>
      <c r="V184"/>
      <c r="W184"/>
      <c r="X184" s="463"/>
      <c r="Y184"/>
      <c r="Z184"/>
      <c r="AA184" s="463"/>
      <c r="AB184"/>
      <c r="AC184"/>
    </row>
    <row r="185" spans="1:29" s="41" customFormat="1" ht="12.9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 s="463"/>
      <c r="Q185"/>
      <c r="R185"/>
      <c r="S185"/>
      <c r="T185" s="463"/>
      <c r="U185"/>
      <c r="V185"/>
      <c r="W185"/>
      <c r="X185" s="463"/>
      <c r="Y185"/>
      <c r="Z185"/>
      <c r="AA185" s="463"/>
      <c r="AB185"/>
      <c r="AC185"/>
    </row>
    <row r="186" spans="1:29" s="41" customFormat="1" ht="12.9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 s="463"/>
      <c r="Q186"/>
      <c r="R186"/>
      <c r="S186"/>
      <c r="T186" s="463"/>
      <c r="U186"/>
      <c r="V186"/>
      <c r="W186"/>
      <c r="X186" s="463"/>
      <c r="Y186"/>
      <c r="Z186"/>
      <c r="AA186" s="463"/>
      <c r="AB186"/>
      <c r="AC186"/>
    </row>
    <row r="187" spans="1:29" s="2" customFormat="1" ht="12.9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 s="463"/>
      <c r="Q187"/>
      <c r="R187"/>
      <c r="S187"/>
      <c r="T187" s="463"/>
      <c r="U187"/>
      <c r="V187"/>
      <c r="W187"/>
      <c r="X187" s="463"/>
      <c r="Y187"/>
      <c r="Z187"/>
      <c r="AA187" s="463"/>
      <c r="AB187"/>
      <c r="AC187"/>
    </row>
    <row r="188" spans="1:29" s="18" customFormat="1" ht="12.9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 s="463"/>
      <c r="Q188"/>
      <c r="R188"/>
      <c r="S188"/>
      <c r="T188" s="463"/>
      <c r="U188"/>
      <c r="V188"/>
      <c r="W188"/>
      <c r="X188" s="463"/>
      <c r="Y188"/>
      <c r="Z188"/>
      <c r="AA188" s="463"/>
      <c r="AB188"/>
      <c r="AC188"/>
    </row>
    <row r="189" spans="1:29" s="18" customFormat="1" ht="12.9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 s="463"/>
      <c r="Q189"/>
      <c r="R189"/>
      <c r="S189"/>
      <c r="T189" s="463"/>
      <c r="U189"/>
      <c r="V189"/>
      <c r="W189"/>
      <c r="X189" s="463"/>
      <c r="Y189"/>
      <c r="Z189"/>
      <c r="AA189" s="463"/>
      <c r="AB189"/>
      <c r="AC189"/>
    </row>
    <row r="190" spans="1:29" s="41" customFormat="1" ht="12.9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 s="463"/>
      <c r="Q190"/>
      <c r="R190"/>
      <c r="S190"/>
      <c r="T190" s="463"/>
      <c r="U190"/>
      <c r="V190"/>
      <c r="W190"/>
      <c r="X190" s="463"/>
      <c r="Y190"/>
      <c r="Z190"/>
      <c r="AA190" s="463"/>
      <c r="AB190"/>
      <c r="AC190"/>
    </row>
    <row r="191" spans="1:29" s="41" customFormat="1" ht="12.9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 s="463"/>
      <c r="Q191"/>
      <c r="R191"/>
      <c r="S191"/>
      <c r="T191" s="463"/>
      <c r="U191"/>
      <c r="V191"/>
      <c r="W191"/>
      <c r="X191" s="463"/>
      <c r="Y191"/>
      <c r="Z191"/>
      <c r="AA191" s="463"/>
      <c r="AB191"/>
      <c r="AC191"/>
    </row>
    <row r="192" spans="1:29" s="41" customFormat="1" ht="12.9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 s="463"/>
      <c r="Q192"/>
      <c r="R192"/>
      <c r="S192"/>
      <c r="T192" s="463"/>
      <c r="U192"/>
      <c r="V192"/>
      <c r="W192"/>
      <c r="X192" s="463"/>
      <c r="Y192"/>
      <c r="Z192"/>
      <c r="AA192" s="463"/>
      <c r="AB192"/>
      <c r="AC192"/>
    </row>
    <row r="193" spans="1:29" s="18" customFormat="1" ht="12.9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 s="463"/>
      <c r="Q193"/>
      <c r="R193"/>
      <c r="S193"/>
      <c r="T193" s="463"/>
      <c r="U193"/>
      <c r="V193"/>
      <c r="W193"/>
      <c r="X193" s="463"/>
      <c r="Y193"/>
      <c r="Z193"/>
      <c r="AA193" s="463"/>
      <c r="AB193"/>
      <c r="AC193"/>
    </row>
    <row r="194" spans="1:29" s="18" customFormat="1" ht="12.9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 s="463"/>
      <c r="Q194"/>
      <c r="R194"/>
      <c r="S194"/>
      <c r="T194" s="463"/>
      <c r="U194"/>
      <c r="V194"/>
      <c r="W194"/>
      <c r="X194" s="463"/>
      <c r="Y194"/>
      <c r="Z194"/>
      <c r="AA194" s="463"/>
      <c r="AB194"/>
      <c r="AC194"/>
    </row>
    <row r="195" spans="1:29" s="41" customFormat="1" ht="12.9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 s="463"/>
      <c r="Q195"/>
      <c r="R195"/>
      <c r="S195"/>
      <c r="T195" s="463"/>
      <c r="U195"/>
      <c r="V195"/>
      <c r="W195"/>
      <c r="X195" s="463"/>
      <c r="Y195"/>
      <c r="Z195"/>
      <c r="AA195" s="463"/>
      <c r="AB195"/>
      <c r="AC195"/>
    </row>
    <row r="196" spans="1:29" s="41" customFormat="1" ht="12.9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 s="463"/>
      <c r="Q196"/>
      <c r="R196"/>
      <c r="S196"/>
      <c r="T196" s="463"/>
      <c r="U196"/>
      <c r="V196"/>
      <c r="W196"/>
      <c r="X196" s="463"/>
      <c r="Y196"/>
      <c r="Z196"/>
      <c r="AA196" s="463"/>
      <c r="AB196"/>
      <c r="AC196"/>
    </row>
    <row r="197" spans="1:29" s="41" customFormat="1" ht="12.9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 s="463"/>
      <c r="Q197"/>
      <c r="R197"/>
      <c r="S197"/>
      <c r="T197" s="463"/>
      <c r="U197"/>
      <c r="V197"/>
      <c r="W197"/>
      <c r="X197" s="463"/>
      <c r="Y197"/>
      <c r="Z197"/>
      <c r="AA197" s="463"/>
      <c r="AB197"/>
      <c r="AC197"/>
    </row>
    <row r="198" spans="1:29" s="18" customFormat="1" ht="12.9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 s="463"/>
      <c r="Q198"/>
      <c r="R198"/>
      <c r="S198"/>
      <c r="T198" s="463"/>
      <c r="U198"/>
      <c r="V198"/>
      <c r="W198"/>
      <c r="X198" s="463"/>
      <c r="Y198"/>
      <c r="Z198"/>
      <c r="AA198" s="463"/>
      <c r="AB198"/>
      <c r="AC198"/>
    </row>
    <row r="199" spans="1:29" s="18" customFormat="1" ht="12.9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 s="463"/>
      <c r="Q199"/>
      <c r="R199"/>
      <c r="S199"/>
      <c r="T199" s="463"/>
      <c r="U199"/>
      <c r="V199"/>
      <c r="W199"/>
      <c r="X199" s="463"/>
      <c r="Y199"/>
      <c r="Z199"/>
      <c r="AA199" s="463"/>
      <c r="AB199"/>
      <c r="AC199"/>
    </row>
    <row r="200" spans="1:29" s="41" customFormat="1" ht="12.9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 s="463"/>
      <c r="Q200"/>
      <c r="R200"/>
      <c r="S200"/>
      <c r="T200" s="463"/>
      <c r="U200"/>
      <c r="V200"/>
      <c r="W200"/>
      <c r="X200" s="463"/>
      <c r="Y200"/>
      <c r="Z200"/>
      <c r="AA200" s="463"/>
      <c r="AB200"/>
      <c r="AC200"/>
    </row>
    <row r="201" spans="1:29" s="41" customFormat="1" ht="12.9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 s="463"/>
      <c r="Q201"/>
      <c r="R201"/>
      <c r="S201"/>
      <c r="T201" s="463"/>
      <c r="U201"/>
      <c r="V201"/>
      <c r="W201"/>
      <c r="X201" s="463"/>
      <c r="Y201"/>
      <c r="Z201"/>
      <c r="AA201" s="463"/>
      <c r="AB201"/>
      <c r="AC201"/>
    </row>
    <row r="202" spans="1:29" s="41" customFormat="1" ht="12.9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 s="463"/>
      <c r="Q202"/>
      <c r="R202"/>
      <c r="S202"/>
      <c r="T202" s="463"/>
      <c r="U202"/>
      <c r="V202"/>
      <c r="W202"/>
      <c r="X202" s="463"/>
      <c r="Y202"/>
      <c r="Z202"/>
      <c r="AA202" s="463"/>
      <c r="AB202"/>
      <c r="AC202"/>
    </row>
    <row r="203" spans="1:29" s="2" customFormat="1" ht="12.9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 s="463"/>
      <c r="Q203"/>
      <c r="R203"/>
      <c r="S203"/>
      <c r="T203" s="463"/>
      <c r="U203"/>
      <c r="V203"/>
      <c r="W203"/>
      <c r="X203" s="463"/>
      <c r="Y203"/>
      <c r="Z203"/>
      <c r="AA203" s="463"/>
      <c r="AB203"/>
      <c r="AC203"/>
    </row>
    <row r="204" spans="1:29" s="18" customFormat="1" ht="12.9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 s="463"/>
      <c r="Q204"/>
      <c r="R204"/>
      <c r="S204"/>
      <c r="T204" s="463"/>
      <c r="U204"/>
      <c r="V204"/>
      <c r="W204"/>
      <c r="X204" s="463"/>
      <c r="Y204"/>
      <c r="Z204"/>
      <c r="AA204" s="463"/>
      <c r="AB204"/>
      <c r="AC204"/>
    </row>
    <row r="205" spans="1:29" s="18" customFormat="1" ht="12.9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 s="463"/>
      <c r="Q205"/>
      <c r="R205"/>
      <c r="S205"/>
      <c r="T205" s="463"/>
      <c r="U205"/>
      <c r="V205"/>
      <c r="W205"/>
      <c r="X205" s="463"/>
      <c r="Y205"/>
      <c r="Z205"/>
      <c r="AA205" s="463"/>
      <c r="AB205"/>
      <c r="AC205"/>
    </row>
    <row r="206" spans="1:29" s="2" customFormat="1" ht="12.9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 s="463"/>
      <c r="Q206"/>
      <c r="R206"/>
      <c r="S206"/>
      <c r="T206" s="463"/>
      <c r="U206"/>
      <c r="V206"/>
      <c r="W206"/>
      <c r="X206" s="463"/>
      <c r="Y206"/>
      <c r="Z206"/>
      <c r="AA206" s="463"/>
      <c r="AB206"/>
      <c r="AC206"/>
    </row>
    <row r="207" spans="1:29" s="18" customFormat="1" ht="12.9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 s="463"/>
      <c r="Q207"/>
      <c r="R207"/>
      <c r="S207"/>
      <c r="T207" s="463"/>
      <c r="U207"/>
      <c r="V207"/>
      <c r="W207"/>
      <c r="X207" s="463"/>
      <c r="Y207"/>
      <c r="Z207"/>
      <c r="AA207" s="463"/>
      <c r="AB207"/>
      <c r="AC207"/>
    </row>
    <row r="208" spans="1:29" s="18" customFormat="1" ht="12.9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 s="463"/>
      <c r="Q208"/>
      <c r="R208"/>
      <c r="S208"/>
      <c r="T208" s="463"/>
      <c r="U208"/>
      <c r="V208"/>
      <c r="W208"/>
      <c r="X208" s="463"/>
      <c r="Y208"/>
      <c r="Z208"/>
      <c r="AA208" s="463"/>
      <c r="AB208"/>
      <c r="AC208"/>
    </row>
    <row r="209" spans="1:219" ht="12.9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 s="463"/>
      <c r="Q209"/>
      <c r="R209"/>
      <c r="S209"/>
      <c r="T209" s="463"/>
      <c r="U209"/>
      <c r="V209"/>
      <c r="W209"/>
      <c r="X209" s="463"/>
      <c r="Y209"/>
      <c r="Z209"/>
      <c r="AA209" s="463"/>
      <c r="AB209"/>
      <c r="AC209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</row>
    <row r="210" spans="1:219" ht="12.9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 s="463"/>
      <c r="Q210"/>
      <c r="R210"/>
      <c r="S210"/>
      <c r="T210" s="463"/>
      <c r="U210"/>
      <c r="V210"/>
      <c r="W210"/>
      <c r="X210" s="463"/>
      <c r="Y210"/>
      <c r="Z210"/>
      <c r="AA210" s="463"/>
      <c r="AB210"/>
      <c r="AC210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</row>
    <row r="211" spans="1:219" ht="12.9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 s="463"/>
      <c r="Q211"/>
      <c r="R211"/>
      <c r="S211"/>
      <c r="T211" s="463"/>
      <c r="U211"/>
      <c r="V211"/>
      <c r="W211"/>
      <c r="X211" s="463"/>
      <c r="Y211"/>
      <c r="Z211"/>
      <c r="AA211" s="463"/>
      <c r="AB211"/>
      <c r="AC211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</row>
    <row r="212" spans="1:219" ht="12.9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 s="463"/>
      <c r="Q212"/>
      <c r="R212"/>
      <c r="S212"/>
      <c r="T212" s="463"/>
      <c r="U212"/>
      <c r="V212"/>
      <c r="W212"/>
      <c r="X212" s="463"/>
      <c r="Y212"/>
      <c r="Z212"/>
      <c r="AA212" s="463"/>
      <c r="AB212"/>
      <c r="AC212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  <c r="CN212" s="80"/>
      <c r="CO212" s="80"/>
      <c r="CP212" s="80"/>
      <c r="CQ212" s="80"/>
      <c r="CR212" s="80"/>
      <c r="CS212" s="80"/>
      <c r="CT212" s="80"/>
      <c r="CU212" s="80"/>
      <c r="CV212" s="80"/>
      <c r="CW212" s="80"/>
      <c r="CX212" s="80"/>
      <c r="CY212" s="80"/>
      <c r="CZ212" s="80"/>
      <c r="DA212" s="80"/>
      <c r="DB212" s="80"/>
      <c r="DC212" s="80"/>
      <c r="DD212" s="80"/>
      <c r="DE212" s="80"/>
      <c r="DF212" s="80"/>
      <c r="DG212" s="80"/>
      <c r="DH212" s="80"/>
      <c r="DI212" s="80"/>
      <c r="DJ212" s="80"/>
      <c r="DK212" s="80"/>
      <c r="DL212" s="80"/>
      <c r="DM212" s="80"/>
      <c r="DN212" s="80"/>
      <c r="DO212" s="80"/>
      <c r="DP212" s="80"/>
      <c r="DQ212" s="80"/>
      <c r="DR212" s="80"/>
      <c r="DS212" s="80"/>
      <c r="DT212" s="80"/>
      <c r="DU212" s="80"/>
      <c r="DV212" s="80"/>
      <c r="DW212" s="80"/>
      <c r="DX212" s="80"/>
      <c r="DY212" s="80"/>
      <c r="DZ212" s="80"/>
      <c r="EA212" s="80"/>
      <c r="EB212" s="80"/>
      <c r="EC212" s="80"/>
      <c r="ED212" s="80"/>
      <c r="EE212" s="80"/>
      <c r="EF212" s="80"/>
      <c r="EG212" s="80"/>
      <c r="EH212" s="80"/>
      <c r="EI212" s="80"/>
      <c r="EJ212" s="80"/>
      <c r="EK212" s="80"/>
      <c r="EL212" s="80"/>
      <c r="EM212" s="80"/>
      <c r="EN212" s="80"/>
      <c r="EO212" s="80"/>
      <c r="EP212" s="80"/>
      <c r="EQ212" s="80"/>
      <c r="ER212" s="80"/>
      <c r="ES212" s="80"/>
      <c r="ET212" s="80"/>
      <c r="EU212" s="80"/>
      <c r="EV212" s="80"/>
      <c r="EW212" s="80"/>
      <c r="EX212" s="80"/>
      <c r="EY212" s="80"/>
      <c r="EZ212" s="80"/>
      <c r="FA212" s="80"/>
      <c r="FB212" s="80"/>
      <c r="FC212" s="80"/>
      <c r="FD212" s="80"/>
      <c r="FE212" s="80"/>
      <c r="FF212" s="80"/>
      <c r="FG212" s="80"/>
      <c r="FH212" s="80"/>
      <c r="FI212" s="80"/>
      <c r="FJ212" s="80"/>
      <c r="FK212" s="80"/>
      <c r="FL212" s="80"/>
      <c r="FM212" s="80"/>
      <c r="FN212" s="80"/>
      <c r="FO212" s="80"/>
      <c r="FP212" s="80"/>
      <c r="FQ212" s="80"/>
      <c r="FR212" s="80"/>
      <c r="FS212" s="80"/>
      <c r="FT212" s="80"/>
      <c r="FU212" s="80"/>
      <c r="FV212" s="80"/>
      <c r="FW212" s="80"/>
      <c r="FX212" s="80"/>
      <c r="FY212" s="80"/>
      <c r="FZ212" s="80"/>
      <c r="GA212" s="80"/>
      <c r="GB212" s="80"/>
      <c r="GC212" s="80"/>
      <c r="GD212" s="80"/>
      <c r="GE212" s="80"/>
      <c r="GF212" s="80"/>
      <c r="GG212" s="80"/>
      <c r="GH212" s="80"/>
      <c r="GI212" s="80"/>
      <c r="GJ212" s="80"/>
      <c r="GK212" s="80"/>
      <c r="GL212" s="80"/>
      <c r="GM212" s="80"/>
      <c r="GN212" s="80"/>
      <c r="GO212" s="80"/>
      <c r="GP212" s="80"/>
      <c r="GQ212" s="80"/>
      <c r="GR212" s="80"/>
      <c r="GS212" s="80"/>
      <c r="GT212" s="80"/>
      <c r="GU212" s="80"/>
      <c r="GV212" s="80"/>
      <c r="GW212" s="80"/>
      <c r="GX212" s="80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</row>
    <row r="213" spans="1:219" s="41" customFormat="1" ht="12.9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 s="463"/>
      <c r="Q213"/>
      <c r="R213"/>
      <c r="S213"/>
      <c r="T213" s="463"/>
      <c r="U213"/>
      <c r="V213"/>
      <c r="W213"/>
      <c r="X213" s="463"/>
      <c r="Y213"/>
      <c r="Z213"/>
      <c r="AA213" s="463"/>
      <c r="AB213"/>
      <c r="AC213"/>
    </row>
    <row r="214" spans="1:219" s="45" customFormat="1" ht="12.9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 s="463"/>
      <c r="Q214"/>
      <c r="R214"/>
      <c r="S214"/>
      <c r="T214" s="463"/>
      <c r="U214"/>
      <c r="V214"/>
      <c r="W214"/>
      <c r="X214" s="463"/>
      <c r="Y214"/>
      <c r="Z214"/>
      <c r="AA214" s="463"/>
      <c r="AB214"/>
      <c r="AC214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</row>
    <row r="215" spans="1:219" s="45" customFormat="1" ht="12.9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 s="463"/>
      <c r="Q215"/>
      <c r="R215"/>
      <c r="S215"/>
      <c r="T215" s="463"/>
      <c r="U215"/>
      <c r="V215"/>
      <c r="W215"/>
      <c r="X215" s="463"/>
      <c r="Y215"/>
      <c r="Z215"/>
      <c r="AA215" s="463"/>
      <c r="AB215"/>
      <c r="AC215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</row>
    <row r="216" spans="1:219" ht="12.9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 s="463"/>
      <c r="Q216"/>
      <c r="R216"/>
      <c r="S216"/>
      <c r="T216" s="463"/>
      <c r="U216"/>
      <c r="V216"/>
      <c r="W216"/>
      <c r="X216" s="463"/>
      <c r="Y216"/>
      <c r="Z216"/>
      <c r="AA216" s="463"/>
      <c r="AB216"/>
      <c r="AC216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</row>
    <row r="217" spans="1:219" ht="12.9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 s="463"/>
      <c r="Q217"/>
      <c r="R217"/>
      <c r="S217"/>
      <c r="T217" s="463"/>
      <c r="U217"/>
      <c r="V217"/>
      <c r="W217"/>
      <c r="X217" s="463"/>
      <c r="Y217"/>
      <c r="Z217"/>
      <c r="AA217" s="463"/>
      <c r="AB217"/>
      <c r="AC217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</row>
    <row r="218" spans="1:219" ht="12.9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 s="463"/>
      <c r="Q218"/>
      <c r="R218"/>
      <c r="S218"/>
      <c r="T218" s="463"/>
      <c r="U218"/>
      <c r="V218"/>
      <c r="W218"/>
      <c r="X218" s="463"/>
      <c r="Y218"/>
      <c r="Z218"/>
      <c r="AA218" s="463"/>
      <c r="AB218"/>
      <c r="AC218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</row>
    <row r="219" spans="1:219" s="41" customFormat="1" ht="12.9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 s="463"/>
      <c r="Q219"/>
      <c r="R219"/>
      <c r="S219"/>
      <c r="T219" s="463"/>
      <c r="U219"/>
      <c r="V219"/>
      <c r="W219"/>
      <c r="X219" s="463"/>
      <c r="Y219"/>
      <c r="Z219"/>
      <c r="AA219" s="463"/>
      <c r="AB219"/>
      <c r="AC219"/>
    </row>
    <row r="220" spans="1:219" ht="12.9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 s="463"/>
      <c r="Q220"/>
      <c r="R220"/>
      <c r="S220"/>
      <c r="T220" s="463"/>
      <c r="U220"/>
      <c r="V220"/>
      <c r="W220"/>
      <c r="X220" s="463"/>
      <c r="Y220"/>
      <c r="Z220"/>
      <c r="AA220" s="463"/>
      <c r="AB220"/>
      <c r="AC220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</row>
    <row r="221" spans="1:219" ht="12.9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 s="463"/>
      <c r="Q221"/>
      <c r="R221"/>
      <c r="S221"/>
      <c r="T221" s="463"/>
      <c r="U221"/>
      <c r="V221"/>
      <c r="W221"/>
      <c r="X221" s="463"/>
      <c r="Y221"/>
      <c r="Z221"/>
      <c r="AA221" s="463"/>
      <c r="AB221"/>
      <c r="AC221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</row>
    <row r="222" spans="1:219" ht="12.9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 s="463"/>
      <c r="Q222"/>
      <c r="R222"/>
      <c r="S222"/>
      <c r="T222" s="463"/>
      <c r="U222"/>
      <c r="V222"/>
      <c r="W222"/>
      <c r="X222" s="463"/>
      <c r="Y222"/>
      <c r="Z222"/>
      <c r="AA222" s="463"/>
      <c r="AB222"/>
      <c r="AC222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</row>
    <row r="223" spans="1:219" ht="12.9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 s="463"/>
      <c r="Q223"/>
      <c r="R223"/>
      <c r="S223"/>
      <c r="T223" s="463"/>
      <c r="U223"/>
      <c r="V223"/>
      <c r="W223"/>
      <c r="X223" s="463"/>
      <c r="Y223"/>
      <c r="Z223"/>
      <c r="AA223" s="463"/>
      <c r="AB223"/>
      <c r="AC22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</row>
    <row r="224" spans="1:219" ht="12.9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 s="463"/>
      <c r="Q224"/>
      <c r="R224"/>
      <c r="S224"/>
      <c r="T224" s="463"/>
      <c r="U224"/>
      <c r="V224"/>
      <c r="W224"/>
      <c r="X224" s="463"/>
      <c r="Y224"/>
      <c r="Z224"/>
      <c r="AA224" s="463"/>
      <c r="AB224"/>
      <c r="AC224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</row>
    <row r="225" spans="1:219" ht="12.9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 s="463"/>
      <c r="Q225"/>
      <c r="R225"/>
      <c r="S225"/>
      <c r="T225" s="463"/>
      <c r="U225"/>
      <c r="V225"/>
      <c r="W225"/>
      <c r="X225" s="463"/>
      <c r="Y225"/>
      <c r="Z225"/>
      <c r="AA225" s="463"/>
      <c r="AB225"/>
      <c r="AC225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</row>
    <row r="226" spans="1:219" s="7" customFormat="1" ht="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 s="463"/>
      <c r="Q226"/>
      <c r="R226"/>
      <c r="S226"/>
      <c r="T226" s="463"/>
      <c r="U226"/>
      <c r="V226"/>
      <c r="W226"/>
      <c r="X226" s="463"/>
      <c r="Y226"/>
      <c r="Z226"/>
      <c r="AA226" s="463"/>
      <c r="AB226"/>
      <c r="AC22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</row>
    <row r="227" spans="1:219" s="2" customFormat="1" ht="12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 s="463"/>
      <c r="Q227"/>
      <c r="R227"/>
      <c r="S227"/>
      <c r="T227" s="463"/>
      <c r="U227"/>
      <c r="V227"/>
      <c r="W227"/>
      <c r="X227" s="463"/>
      <c r="Y227"/>
      <c r="Z227"/>
      <c r="AA227" s="463"/>
      <c r="AB227"/>
      <c r="AC227"/>
    </row>
    <row r="228" spans="1:219" s="2" customFormat="1" ht="12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 s="463"/>
      <c r="Q228"/>
      <c r="R228"/>
      <c r="S228"/>
      <c r="T228" s="463"/>
      <c r="U228"/>
      <c r="V228"/>
      <c r="W228"/>
      <c r="X228" s="463"/>
      <c r="Y228"/>
      <c r="Z228"/>
      <c r="AA228" s="463"/>
      <c r="AB228"/>
      <c r="AC228"/>
    </row>
    <row r="229" spans="1:219" s="2" customFormat="1" ht="12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 s="463"/>
      <c r="Q229"/>
      <c r="R229"/>
      <c r="S229"/>
      <c r="T229" s="463"/>
      <c r="U229"/>
      <c r="V229"/>
      <c r="W229"/>
      <c r="X229" s="463"/>
      <c r="Y229"/>
      <c r="Z229"/>
      <c r="AA229" s="463"/>
      <c r="AB229"/>
      <c r="AC229"/>
    </row>
    <row r="230" spans="1:219" s="2" customFormat="1" ht="12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 s="463"/>
      <c r="Q230"/>
      <c r="R230"/>
      <c r="S230"/>
      <c r="T230" s="463"/>
      <c r="U230"/>
      <c r="V230"/>
      <c r="W230"/>
      <c r="X230" s="463"/>
      <c r="Y230"/>
      <c r="Z230"/>
      <c r="AA230" s="463"/>
      <c r="AB230"/>
      <c r="AC230"/>
    </row>
    <row r="231" spans="1:219" s="2" customFormat="1" ht="12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 s="463"/>
      <c r="Q231"/>
      <c r="R231"/>
      <c r="S231"/>
      <c r="T231" s="463"/>
      <c r="U231"/>
      <c r="V231"/>
      <c r="W231"/>
      <c r="X231" s="463"/>
      <c r="Y231"/>
      <c r="Z231"/>
      <c r="AA231" s="463"/>
      <c r="AB231"/>
      <c r="AC231"/>
    </row>
    <row r="232" spans="1:219" s="2" customFormat="1" ht="12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 s="463"/>
      <c r="Q232"/>
      <c r="R232"/>
      <c r="S232"/>
      <c r="T232" s="463"/>
      <c r="U232"/>
      <c r="V232"/>
      <c r="W232"/>
      <c r="X232" s="463"/>
      <c r="Y232"/>
      <c r="Z232"/>
      <c r="AA232" s="463"/>
      <c r="AB232"/>
      <c r="AC232"/>
    </row>
    <row r="233" spans="1:219" s="2" customFormat="1" ht="12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 s="463"/>
      <c r="Q233"/>
      <c r="R233"/>
      <c r="S233"/>
      <c r="T233" s="463"/>
      <c r="U233"/>
      <c r="V233"/>
      <c r="W233"/>
      <c r="X233" s="463"/>
      <c r="Y233"/>
      <c r="Z233"/>
      <c r="AA233" s="463"/>
      <c r="AB233"/>
      <c r="AC233"/>
    </row>
    <row r="234" spans="1:219" s="2" customFormat="1" ht="12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 s="463"/>
      <c r="Q234"/>
      <c r="R234"/>
      <c r="S234"/>
      <c r="T234" s="463"/>
      <c r="U234"/>
      <c r="V234"/>
      <c r="W234"/>
      <c r="X234" s="463"/>
      <c r="Y234"/>
      <c r="Z234"/>
      <c r="AA234" s="463"/>
      <c r="AB234"/>
      <c r="AC234"/>
    </row>
    <row r="235" spans="1:219" s="2" customFormat="1" ht="12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 s="463"/>
      <c r="Q235"/>
      <c r="R235"/>
      <c r="S235"/>
      <c r="T235" s="463"/>
      <c r="U235"/>
      <c r="V235"/>
      <c r="W235"/>
      <c r="X235" s="463"/>
      <c r="Y235"/>
      <c r="Z235"/>
      <c r="AA235" s="463"/>
      <c r="AB235"/>
      <c r="AC235"/>
    </row>
    <row r="236" spans="1:219" s="2" customFormat="1" ht="12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 s="463"/>
      <c r="Q236"/>
      <c r="R236"/>
      <c r="S236"/>
      <c r="T236" s="463"/>
      <c r="U236"/>
      <c r="V236"/>
      <c r="W236"/>
      <c r="X236" s="463"/>
      <c r="Y236"/>
      <c r="Z236"/>
      <c r="AA236" s="463"/>
      <c r="AB236"/>
      <c r="AC236"/>
    </row>
    <row r="237" spans="1:219" s="2" customFormat="1" ht="12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 s="463"/>
      <c r="Q237"/>
      <c r="R237"/>
      <c r="S237"/>
      <c r="T237" s="463"/>
      <c r="U237"/>
      <c r="V237"/>
      <c r="W237"/>
      <c r="X237" s="463"/>
      <c r="Y237"/>
      <c r="Z237"/>
      <c r="AA237" s="463"/>
      <c r="AB237"/>
      <c r="AC237"/>
    </row>
    <row r="238" spans="1:219" s="2" customFormat="1" ht="12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 s="463"/>
      <c r="Q238"/>
      <c r="R238"/>
      <c r="S238"/>
      <c r="T238" s="463"/>
      <c r="U238"/>
      <c r="V238"/>
      <c r="W238"/>
      <c r="X238" s="463"/>
      <c r="Y238"/>
      <c r="Z238"/>
      <c r="AA238" s="463"/>
      <c r="AB238"/>
      <c r="AC238"/>
    </row>
    <row r="239" spans="1:219" s="2" customFormat="1" ht="12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 s="463"/>
      <c r="Q239"/>
      <c r="R239"/>
      <c r="S239"/>
      <c r="T239" s="463"/>
      <c r="U239"/>
      <c r="V239"/>
      <c r="W239"/>
      <c r="X239" s="463"/>
      <c r="Y239"/>
      <c r="Z239"/>
      <c r="AA239" s="463"/>
      <c r="AB239"/>
      <c r="AC239"/>
    </row>
    <row r="240" spans="1:219" s="2" customFormat="1" ht="12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 s="463"/>
      <c r="Q240"/>
      <c r="R240"/>
      <c r="S240"/>
      <c r="T240" s="463"/>
      <c r="U240"/>
      <c r="V240"/>
      <c r="W240"/>
      <c r="X240" s="463"/>
      <c r="Y240"/>
      <c r="Z240"/>
      <c r="AA240" s="463"/>
      <c r="AB240"/>
      <c r="AC240"/>
    </row>
    <row r="241" spans="1:219" s="2" customFormat="1" ht="12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 s="463"/>
      <c r="Q241"/>
      <c r="R241"/>
      <c r="S241"/>
      <c r="T241" s="463"/>
      <c r="U241"/>
      <c r="V241"/>
      <c r="W241"/>
      <c r="X241" s="463"/>
      <c r="Y241"/>
      <c r="Z241"/>
      <c r="AA241" s="463"/>
      <c r="AB241"/>
      <c r="AC241"/>
    </row>
    <row r="242" spans="1:219" s="2" customFormat="1" ht="12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 s="463"/>
      <c r="Q242"/>
      <c r="R242"/>
      <c r="S242"/>
      <c r="T242" s="463"/>
      <c r="U242"/>
      <c r="V242"/>
      <c r="W242"/>
      <c r="X242" s="463"/>
      <c r="Y242"/>
      <c r="Z242"/>
      <c r="AA242" s="463"/>
      <c r="AB242"/>
      <c r="AC242"/>
    </row>
    <row r="243" spans="1:219" s="2" customFormat="1" ht="12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 s="463"/>
      <c r="Q243"/>
      <c r="R243"/>
      <c r="S243"/>
      <c r="T243" s="463"/>
      <c r="U243"/>
      <c r="V243"/>
      <c r="W243"/>
      <c r="X243" s="463"/>
      <c r="Y243"/>
      <c r="Z243"/>
      <c r="AA243" s="463"/>
      <c r="AB243"/>
      <c r="AC243"/>
    </row>
    <row r="244" spans="1:219" s="2" customFormat="1" ht="12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 s="463"/>
      <c r="Q244"/>
      <c r="R244"/>
      <c r="S244"/>
      <c r="T244" s="463"/>
      <c r="U244"/>
      <c r="V244"/>
      <c r="W244"/>
      <c r="X244" s="463"/>
      <c r="Y244"/>
      <c r="Z244"/>
      <c r="AA244" s="463"/>
      <c r="AB244"/>
      <c r="AC244"/>
    </row>
    <row r="245" spans="1:219" ht="12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 s="463"/>
      <c r="Q245"/>
      <c r="R245"/>
      <c r="S245"/>
      <c r="T245" s="463"/>
      <c r="U245"/>
      <c r="V245"/>
      <c r="W245"/>
      <c r="X245" s="463"/>
      <c r="Y245"/>
      <c r="Z245"/>
      <c r="AA245" s="463"/>
      <c r="AB245"/>
      <c r="AC245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</row>
    <row r="246" spans="1:219" s="2" customFormat="1" ht="12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 s="463"/>
      <c r="Q246"/>
      <c r="R246"/>
      <c r="S246"/>
      <c r="T246" s="463"/>
      <c r="U246"/>
      <c r="V246"/>
      <c r="W246"/>
      <c r="X246" s="463"/>
      <c r="Y246"/>
      <c r="Z246"/>
      <c r="AA246" s="463"/>
      <c r="AB246"/>
      <c r="AC246"/>
    </row>
    <row r="247" spans="1:219" ht="12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 s="463"/>
      <c r="Q247"/>
      <c r="R247"/>
      <c r="S247"/>
      <c r="T247" s="463"/>
      <c r="U247"/>
      <c r="V247"/>
      <c r="W247"/>
      <c r="X247" s="463"/>
      <c r="Y247"/>
      <c r="Z247"/>
      <c r="AA247" s="463"/>
      <c r="AB247"/>
      <c r="AC247"/>
      <c r="HF247" s="3"/>
      <c r="HG247" s="3"/>
      <c r="HH247" s="3"/>
      <c r="HI247" s="3"/>
      <c r="HJ247" s="3"/>
      <c r="HK247" s="3"/>
    </row>
    <row r="248" spans="1:219" ht="12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 s="463"/>
      <c r="Q248"/>
      <c r="R248"/>
      <c r="S248"/>
      <c r="T248" s="463"/>
      <c r="U248"/>
      <c r="V248"/>
      <c r="W248"/>
      <c r="X248" s="463"/>
      <c r="Y248"/>
      <c r="Z248"/>
      <c r="AA248" s="463"/>
      <c r="AB248"/>
      <c r="AC248"/>
    </row>
    <row r="249" spans="1:219" ht="12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 s="463"/>
      <c r="Q249"/>
      <c r="R249"/>
      <c r="S249"/>
      <c r="T249" s="463"/>
      <c r="U249"/>
      <c r="V249"/>
      <c r="W249"/>
      <c r="X249" s="463"/>
      <c r="Y249"/>
      <c r="Z249"/>
      <c r="AA249" s="463"/>
      <c r="AB249"/>
      <c r="AC249"/>
    </row>
    <row r="250" spans="1:219" ht="12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 s="463"/>
      <c r="Q250"/>
      <c r="R250"/>
      <c r="S250"/>
      <c r="T250" s="463"/>
      <c r="U250"/>
      <c r="V250"/>
      <c r="W250"/>
      <c r="X250" s="463"/>
      <c r="Y250"/>
      <c r="Z250"/>
      <c r="AA250" s="463"/>
      <c r="AB250"/>
      <c r="AC250"/>
    </row>
    <row r="251" spans="1:219" ht="12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 s="463"/>
      <c r="Q251"/>
      <c r="R251"/>
      <c r="S251"/>
      <c r="T251" s="463"/>
      <c r="U251"/>
      <c r="V251"/>
      <c r="W251"/>
      <c r="X251" s="463"/>
      <c r="Y251"/>
      <c r="Z251"/>
      <c r="AA251" s="463"/>
      <c r="AB251"/>
      <c r="AC251"/>
    </row>
    <row r="252" spans="1:219" s="7" customFormat="1" ht="12.7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 s="463"/>
      <c r="Q252"/>
      <c r="R252"/>
      <c r="S252"/>
      <c r="T252" s="463"/>
      <c r="U252"/>
      <c r="V252"/>
      <c r="W252"/>
      <c r="X252" s="463"/>
      <c r="Y252"/>
      <c r="Z252"/>
      <c r="AA252" s="463"/>
      <c r="AB252"/>
      <c r="AC252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</row>
    <row r="253" spans="1:219" ht="12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 s="463"/>
      <c r="Q253"/>
      <c r="R253"/>
      <c r="S253"/>
      <c r="T253" s="463"/>
      <c r="U253"/>
      <c r="V253"/>
      <c r="W253"/>
      <c r="X253" s="463"/>
      <c r="Y253"/>
      <c r="Z253"/>
      <c r="AA253" s="463"/>
      <c r="AB253"/>
      <c r="AC253"/>
    </row>
    <row r="254" spans="1:219" ht="12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 s="463"/>
      <c r="Q254"/>
      <c r="R254"/>
      <c r="S254"/>
      <c r="T254" s="463"/>
      <c r="U254"/>
      <c r="V254"/>
      <c r="W254"/>
      <c r="X254" s="463"/>
      <c r="Y254"/>
      <c r="Z254"/>
      <c r="AA254" s="463"/>
      <c r="AB254"/>
      <c r="AC254"/>
    </row>
    <row r="255" spans="1:219" ht="12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 s="463"/>
      <c r="Q255"/>
      <c r="R255"/>
      <c r="S255"/>
      <c r="T255" s="463"/>
      <c r="U255"/>
      <c r="V255"/>
      <c r="W255"/>
      <c r="X255" s="463"/>
      <c r="Y255"/>
      <c r="Z255"/>
      <c r="AA255" s="463"/>
      <c r="AB255"/>
      <c r="AC255"/>
    </row>
    <row r="256" spans="1:219" ht="12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 s="463"/>
      <c r="Q256"/>
      <c r="R256"/>
      <c r="S256"/>
      <c r="T256" s="463"/>
      <c r="U256"/>
      <c r="V256"/>
      <c r="W256"/>
      <c r="X256" s="463"/>
      <c r="Y256"/>
      <c r="Z256"/>
      <c r="AA256" s="463"/>
      <c r="AB256"/>
      <c r="AC256"/>
    </row>
    <row r="257" spans="1:29" ht="12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 s="463"/>
      <c r="Q257"/>
      <c r="R257"/>
      <c r="S257"/>
      <c r="T257" s="463"/>
      <c r="U257"/>
      <c r="V257"/>
      <c r="W257"/>
      <c r="X257" s="463"/>
      <c r="Y257"/>
      <c r="Z257"/>
      <c r="AA257" s="463"/>
      <c r="AB257"/>
      <c r="AC257"/>
    </row>
    <row r="258" spans="1:29" ht="12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 s="463"/>
      <c r="Q258"/>
      <c r="R258"/>
      <c r="S258"/>
      <c r="T258" s="463"/>
      <c r="U258"/>
      <c r="V258"/>
      <c r="W258"/>
      <c r="X258" s="463"/>
      <c r="Y258"/>
      <c r="Z258"/>
      <c r="AA258" s="463"/>
      <c r="AB258"/>
      <c r="AC258"/>
    </row>
    <row r="259" spans="1:29" ht="12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 s="463"/>
      <c r="Q259"/>
      <c r="R259"/>
      <c r="S259"/>
      <c r="T259" s="463"/>
      <c r="U259"/>
      <c r="V259"/>
      <c r="W259"/>
      <c r="X259" s="463"/>
      <c r="Y259"/>
      <c r="Z259"/>
      <c r="AA259" s="463"/>
      <c r="AB259"/>
      <c r="AC259"/>
    </row>
    <row r="260" spans="1:29" ht="12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 s="463"/>
      <c r="Q260"/>
      <c r="R260"/>
      <c r="S260"/>
      <c r="T260" s="463"/>
      <c r="U260"/>
      <c r="V260"/>
      <c r="W260"/>
      <c r="X260" s="463"/>
      <c r="Y260"/>
      <c r="Z260"/>
      <c r="AA260" s="463"/>
      <c r="AB260"/>
      <c r="AC260"/>
    </row>
    <row r="261" spans="1:29" ht="12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 s="463"/>
      <c r="Q261"/>
      <c r="R261"/>
      <c r="S261"/>
      <c r="T261" s="463"/>
      <c r="U261"/>
      <c r="V261"/>
      <c r="W261"/>
      <c r="X261" s="463"/>
      <c r="Y261"/>
      <c r="Z261"/>
      <c r="AA261" s="463"/>
      <c r="AB261"/>
      <c r="AC261"/>
    </row>
    <row r="262" spans="1:29" ht="12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 s="463"/>
      <c r="Q262"/>
      <c r="R262"/>
      <c r="S262"/>
      <c r="T262" s="463"/>
      <c r="U262"/>
      <c r="V262"/>
      <c r="W262"/>
      <c r="X262" s="463"/>
      <c r="Y262"/>
      <c r="Z262"/>
      <c r="AA262" s="463"/>
      <c r="AB262"/>
      <c r="AC262"/>
    </row>
    <row r="263" spans="1:29" ht="12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 s="463"/>
      <c r="Q263"/>
      <c r="R263"/>
      <c r="S263"/>
      <c r="T263" s="463"/>
      <c r="U263"/>
      <c r="V263"/>
      <c r="W263"/>
      <c r="X263" s="463"/>
      <c r="Y263"/>
      <c r="Z263"/>
      <c r="AA263" s="463"/>
      <c r="AB263"/>
      <c r="AC263"/>
    </row>
    <row r="264" spans="1:29" ht="12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 s="463"/>
      <c r="Q264"/>
      <c r="R264"/>
      <c r="S264"/>
      <c r="T264" s="463"/>
      <c r="U264"/>
      <c r="V264"/>
      <c r="W264"/>
      <c r="X264" s="463"/>
      <c r="Y264"/>
      <c r="Z264"/>
      <c r="AA264" s="463"/>
      <c r="AB264"/>
      <c r="AC264"/>
    </row>
    <row r="265" spans="1:29" ht="12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 s="463"/>
      <c r="Q265"/>
      <c r="R265"/>
      <c r="S265"/>
      <c r="T265" s="463"/>
      <c r="U265"/>
      <c r="V265"/>
      <c r="W265"/>
      <c r="X265" s="463"/>
      <c r="Y265"/>
      <c r="Z265"/>
      <c r="AA265" s="463"/>
      <c r="AB265"/>
      <c r="AC265"/>
    </row>
    <row r="266" spans="1:29" ht="12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 s="463"/>
      <c r="Q266"/>
      <c r="R266"/>
      <c r="S266"/>
      <c r="T266" s="463"/>
      <c r="U266"/>
      <c r="V266"/>
      <c r="W266"/>
      <c r="X266" s="463"/>
      <c r="Y266"/>
      <c r="Z266"/>
      <c r="AA266" s="463"/>
      <c r="AB266"/>
      <c r="AC266"/>
    </row>
    <row r="267" spans="1:29" ht="12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 s="463"/>
      <c r="Q267"/>
      <c r="R267"/>
      <c r="S267"/>
      <c r="T267" s="463"/>
      <c r="U267"/>
      <c r="V267"/>
      <c r="W267"/>
      <c r="X267" s="463"/>
      <c r="Y267"/>
      <c r="Z267"/>
      <c r="AA267" s="463"/>
      <c r="AB267"/>
      <c r="AC267"/>
    </row>
    <row r="268" spans="1:29" ht="12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 s="463"/>
      <c r="Q268"/>
      <c r="R268"/>
      <c r="S268"/>
      <c r="T268" s="463"/>
      <c r="U268"/>
      <c r="V268"/>
      <c r="W268"/>
      <c r="X268" s="463"/>
      <c r="Y268"/>
      <c r="Z268"/>
      <c r="AA268" s="463"/>
      <c r="AB268"/>
      <c r="AC268"/>
    </row>
    <row r="269" spans="1:29" ht="12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 s="463"/>
      <c r="Q269"/>
      <c r="R269"/>
      <c r="S269"/>
      <c r="T269" s="463"/>
      <c r="U269"/>
      <c r="V269"/>
      <c r="W269"/>
      <c r="X269" s="463"/>
      <c r="Y269"/>
      <c r="Z269"/>
      <c r="AA269" s="463"/>
      <c r="AB269"/>
      <c r="AC269"/>
    </row>
    <row r="270" spans="1:29" ht="12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 s="463"/>
      <c r="Q270"/>
      <c r="R270"/>
      <c r="S270"/>
      <c r="T270" s="463"/>
      <c r="U270"/>
      <c r="V270"/>
      <c r="W270"/>
      <c r="X270" s="463"/>
      <c r="Y270"/>
      <c r="Z270"/>
      <c r="AA270" s="463"/>
      <c r="AB270"/>
      <c r="AC270"/>
    </row>
    <row r="271" spans="1:29" ht="12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 s="463"/>
      <c r="Q271"/>
      <c r="R271"/>
      <c r="S271"/>
      <c r="T271" s="463"/>
      <c r="U271"/>
      <c r="V271"/>
      <c r="W271"/>
      <c r="X271" s="463"/>
      <c r="Y271"/>
      <c r="Z271"/>
      <c r="AA271" s="463"/>
      <c r="AB271"/>
      <c r="AC271"/>
    </row>
    <row r="272" spans="1:29" ht="12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 s="463"/>
      <c r="Q272"/>
      <c r="R272"/>
      <c r="S272"/>
      <c r="T272" s="463"/>
      <c r="U272"/>
      <c r="V272"/>
      <c r="W272"/>
      <c r="X272" s="463"/>
      <c r="Y272"/>
      <c r="Z272"/>
      <c r="AA272" s="463"/>
      <c r="AB272"/>
      <c r="AC272"/>
    </row>
    <row r="273" spans="1:29" ht="12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 s="463"/>
      <c r="Q273"/>
      <c r="R273"/>
      <c r="S273"/>
      <c r="T273" s="463"/>
      <c r="U273"/>
      <c r="V273"/>
      <c r="W273"/>
      <c r="X273" s="463"/>
      <c r="Y273"/>
      <c r="Z273"/>
      <c r="AA273" s="463"/>
      <c r="AB273"/>
      <c r="AC273"/>
    </row>
    <row r="274" spans="1:29" ht="12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 s="463"/>
      <c r="Q274"/>
      <c r="R274"/>
      <c r="S274"/>
      <c r="T274" s="463"/>
      <c r="U274"/>
      <c r="V274"/>
      <c r="W274"/>
      <c r="X274" s="463"/>
      <c r="Y274"/>
      <c r="Z274"/>
      <c r="AA274" s="463"/>
      <c r="AB274"/>
      <c r="AC274"/>
    </row>
    <row r="275" spans="1:29" ht="12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 s="463"/>
      <c r="Q275"/>
      <c r="R275"/>
      <c r="S275"/>
      <c r="T275" s="463"/>
      <c r="U275"/>
      <c r="V275"/>
      <c r="W275"/>
      <c r="X275" s="463"/>
      <c r="Y275"/>
      <c r="Z275"/>
      <c r="AA275" s="463"/>
      <c r="AB275"/>
      <c r="AC275"/>
    </row>
    <row r="276" spans="1:29" ht="12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 s="463"/>
      <c r="Q276"/>
      <c r="R276"/>
      <c r="S276"/>
      <c r="T276" s="463"/>
      <c r="U276"/>
      <c r="V276"/>
      <c r="W276"/>
      <c r="X276" s="463"/>
      <c r="Y276"/>
      <c r="Z276"/>
      <c r="AA276" s="463"/>
      <c r="AB276"/>
      <c r="AC276"/>
    </row>
    <row r="277" spans="1:29" ht="12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 s="463"/>
      <c r="Q277"/>
      <c r="R277"/>
      <c r="S277"/>
      <c r="T277" s="463"/>
      <c r="U277"/>
      <c r="V277"/>
      <c r="W277"/>
      <c r="X277" s="463"/>
      <c r="Y277"/>
      <c r="Z277"/>
      <c r="AA277" s="463"/>
      <c r="AB277"/>
      <c r="AC277"/>
    </row>
    <row r="278" spans="1:29" ht="12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 s="463"/>
      <c r="Q278"/>
      <c r="R278"/>
      <c r="S278"/>
      <c r="T278" s="463"/>
      <c r="U278"/>
      <c r="V278"/>
      <c r="W278"/>
      <c r="X278" s="463"/>
      <c r="Y278"/>
      <c r="Z278"/>
      <c r="AA278" s="463"/>
      <c r="AB278"/>
      <c r="AC278"/>
    </row>
    <row r="279" spans="1:29" ht="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 s="463"/>
      <c r="Q279"/>
      <c r="R279"/>
      <c r="S279"/>
      <c r="T279" s="463"/>
      <c r="U279"/>
      <c r="V279"/>
      <c r="W279"/>
      <c r="X279" s="463"/>
      <c r="Y279"/>
      <c r="Z279"/>
      <c r="AA279" s="463"/>
      <c r="AB279"/>
      <c r="AC279"/>
    </row>
    <row r="289" spans="39:219">
      <c r="AM289" s="9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</row>
  </sheetData>
  <sheetProtection password="C0C1" sheet="1" objects="1" scenarios="1"/>
  <mergeCells count="25">
    <mergeCell ref="Z2:Z3"/>
    <mergeCell ref="AA2:AA3"/>
    <mergeCell ref="AB2:AB3"/>
    <mergeCell ref="G2:J2"/>
    <mergeCell ref="F2:F3"/>
    <mergeCell ref="R2:R3"/>
    <mergeCell ref="U2:U3"/>
    <mergeCell ref="Y2:Y3"/>
    <mergeCell ref="S2:S3"/>
    <mergeCell ref="T2:T3"/>
    <mergeCell ref="N2:N3"/>
    <mergeCell ref="O2:O3"/>
    <mergeCell ref="P2:P3"/>
    <mergeCell ref="K2:K3"/>
    <mergeCell ref="L2:L3"/>
    <mergeCell ref="M2:M3"/>
    <mergeCell ref="V2:V3"/>
    <mergeCell ref="W2:W3"/>
    <mergeCell ref="X2:X3"/>
    <mergeCell ref="Q2:Q3"/>
    <mergeCell ref="A2:A3"/>
    <mergeCell ref="B2:B3"/>
    <mergeCell ref="C2:C3"/>
    <mergeCell ref="D2:D3"/>
    <mergeCell ref="E2:E3"/>
  </mergeCells>
  <dataValidations count="9">
    <dataValidation type="whole" operator="greaterThanOrEqual" allowBlank="1" showInputMessage="1" showErrorMessage="1" errorTitle="MOQ" error="Please increase the quantity of your order. It's under MOQ" sqref="X7:X41">
      <formula1>V7</formula1>
    </dataValidation>
    <dataValidation type="whole" operator="greaterThanOrEqual" allowBlank="1" showInputMessage="1" showErrorMessage="1" errorTitle="Ordered quantity is under MOQ" error="Please increse order or order EXW EU WH" sqref="P5 P27:P40">
      <formula1>N5</formula1>
    </dataValidation>
    <dataValidation type="whole" operator="greaterThanOrEqual" allowBlank="1" showInputMessage="1" showErrorMessage="1" errorTitle="Ordered quantity is under MOQ" error="Please increse order or order EXW EU WH" sqref="P6">
      <formula1>N5</formula1>
    </dataValidation>
    <dataValidation type="whole" operator="greaterThanOrEqual" allowBlank="1" showInputMessage="1" showErrorMessage="1" errorTitle="Ordered quantity is under MOQ" error="Please increse order or order EXW EU WH" sqref="P7:P24">
      <formula1>N7</formula1>
    </dataValidation>
    <dataValidation type="whole" operator="greaterThanOrEqual" allowBlank="1" showInputMessage="1" showErrorMessage="1" errorTitle="Ordered quantity is under MOQ" error="Please increse order or order EXW EU WH" sqref="P41:P44">
      <formula1>N21</formula1>
    </dataValidation>
    <dataValidation type="whole" operator="greaterThanOrEqual" allowBlank="1" showInputMessage="1" showErrorMessage="1" errorTitle="Ordered quantity is under MOQ" error="Please increse order or order EXW EU WH" sqref="T25:T26">
      <formula1>R25</formula1>
    </dataValidation>
    <dataValidation type="whole" operator="greaterThanOrEqual" allowBlank="1" showInputMessage="1" showErrorMessage="1" errorTitle="Ordered quantity is under MOQ" error="Please increse order or order EXW EU WH" sqref="T41">
      <formula1>R41</formula1>
    </dataValidation>
    <dataValidation type="whole" operator="greaterThanOrEqual" allowBlank="1" showInputMessage="1" showErrorMessage="1" errorTitle="Ordered quantity is under MOQ" error="Please increse order or order EXW EU WH" sqref="X5:X6">
      <formula1>V5</formula1>
    </dataValidation>
    <dataValidation operator="greaterThanOrEqual" allowBlank="1" showInputMessage="1" showErrorMessage="1" errorTitle="Ordered quantity is under MOQ" error="Please increse order or order EXW EU WH" sqref="AA5"/>
  </dataValidations>
  <printOptions horizontalCentered="1"/>
  <pageMargins left="0.2" right="0.2" top="0.41" bottom="0.34" header="0.16" footer="0.19"/>
  <pageSetup scale="60" fitToHeight="4" orientation="landscape" horizontalDpi="4294967292" verticalDpi="4294967292" r:id="rId1"/>
  <headerFooter>
    <oddHeader xml:space="preserve">&amp;C&amp;"Calibri,Bold"&amp;12WTB 2016 International Distributor Price List_x000D_&amp;"Calibri,Regular"&amp;18_x000D_&amp;11 &amp;R_x000D_ </oddHeader>
    <oddFooter>&amp;L&amp;8Prices Subject to Change&amp;C&amp;8&amp;P&amp;R&amp;8Prices effective  Junet 1,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theme="4" tint="-0.249977111117893"/>
    <pageSetUpPr fitToPage="1"/>
  </sheetPr>
  <dimension ref="A1:IL136"/>
  <sheetViews>
    <sheetView zoomScaleSheetLayoutView="80" zoomScalePageLayoutView="90" workbookViewId="0">
      <pane ySplit="3" topLeftCell="A31" activePane="bottomLeft" state="frozen"/>
      <selection pane="bottomLeft" activeCell="L4" sqref="L4"/>
    </sheetView>
  </sheetViews>
  <sheetFormatPr defaultColWidth="17.42578125" defaultRowHeight="12.75"/>
  <cols>
    <col min="1" max="1" width="10.140625" style="95" customWidth="1"/>
    <col min="2" max="2" width="13.42578125" style="96" bestFit="1" customWidth="1"/>
    <col min="3" max="3" width="9.28515625" style="97" bestFit="1" customWidth="1"/>
    <col min="4" max="4" width="8" style="97" customWidth="1"/>
    <col min="5" max="5" width="9.5703125" style="97" customWidth="1"/>
    <col min="6" max="6" width="5.42578125" style="97" bestFit="1" customWidth="1"/>
    <col min="7" max="10" width="5.42578125" style="97" customWidth="1"/>
    <col min="11" max="11" width="8.5703125" style="98" bestFit="1" customWidth="1"/>
    <col min="12" max="12" width="52.7109375" style="95" bestFit="1" customWidth="1"/>
    <col min="13" max="13" width="11.7109375" style="97" bestFit="1" customWidth="1"/>
    <col min="14" max="14" width="8.85546875" style="299" customWidth="1"/>
    <col min="15" max="15" width="8.7109375" style="101" customWidth="1"/>
    <col min="16" max="17" width="10.140625" style="299" customWidth="1"/>
    <col min="18" max="18" width="9.42578125" style="427" customWidth="1"/>
    <col min="19" max="19" width="8.42578125" style="338" customWidth="1"/>
    <col min="20" max="20" width="9.28515625" style="339" customWidth="1"/>
    <col min="21" max="21" width="7.42578125" style="340" customWidth="1"/>
    <col min="22" max="22" width="11.42578125" style="406" customWidth="1"/>
    <col min="23" max="23" width="9.5703125" style="310" customWidth="1"/>
    <col min="24" max="24" width="10.28515625" style="260" customWidth="1"/>
    <col min="25" max="215" width="17.42578125" style="2"/>
    <col min="216" max="16384" width="17.42578125" style="3"/>
  </cols>
  <sheetData>
    <row r="1" spans="1:215" s="334" customFormat="1" ht="13.5" thickBot="1">
      <c r="A1" s="322" t="s">
        <v>765</v>
      </c>
      <c r="B1" s="323"/>
      <c r="C1" s="324"/>
      <c r="D1" s="324"/>
      <c r="E1" s="324"/>
      <c r="F1" s="324"/>
      <c r="G1" s="324"/>
      <c r="H1" s="324"/>
      <c r="I1" s="324"/>
      <c r="J1" s="324"/>
      <c r="K1" s="172"/>
      <c r="L1" s="322"/>
      <c r="M1" s="324"/>
      <c r="N1" s="326"/>
      <c r="O1" s="325"/>
      <c r="P1" s="326"/>
      <c r="Q1" s="326"/>
      <c r="R1" s="422"/>
      <c r="S1" s="335"/>
      <c r="T1" s="336"/>
      <c r="U1" s="337"/>
      <c r="V1" s="395"/>
      <c r="W1" s="331"/>
      <c r="X1" s="332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</row>
    <row r="2" spans="1:215" ht="15" customHeight="1" thickBot="1">
      <c r="A2" s="481" t="s">
        <v>633</v>
      </c>
      <c r="B2" s="483" t="s">
        <v>134</v>
      </c>
      <c r="C2" s="483" t="s">
        <v>462</v>
      </c>
      <c r="D2" s="485" t="s">
        <v>457</v>
      </c>
      <c r="E2" s="485" t="s">
        <v>814</v>
      </c>
      <c r="F2" s="496" t="s">
        <v>798</v>
      </c>
      <c r="G2" s="493" t="s">
        <v>799</v>
      </c>
      <c r="H2" s="494"/>
      <c r="I2" s="494"/>
      <c r="J2" s="495"/>
      <c r="K2" s="510" t="s">
        <v>169</v>
      </c>
      <c r="L2" s="512" t="s">
        <v>208</v>
      </c>
      <c r="M2" s="512" t="s">
        <v>289</v>
      </c>
      <c r="N2" s="498" t="s">
        <v>820</v>
      </c>
      <c r="O2" s="504" t="s">
        <v>632</v>
      </c>
      <c r="P2" s="498" t="s">
        <v>801</v>
      </c>
      <c r="Q2" s="500" t="s">
        <v>794</v>
      </c>
      <c r="R2" s="473" t="s">
        <v>990</v>
      </c>
      <c r="S2" s="475" t="s">
        <v>991</v>
      </c>
      <c r="T2" s="477" t="s">
        <v>801</v>
      </c>
      <c r="U2" s="502" t="s">
        <v>794</v>
      </c>
      <c r="V2" s="487" t="s">
        <v>764</v>
      </c>
      <c r="W2" s="489" t="s">
        <v>802</v>
      </c>
      <c r="X2" s="491" t="s">
        <v>794</v>
      </c>
    </row>
    <row r="3" spans="1:215" s="100" customFormat="1" ht="65.25" customHeight="1" thickBot="1">
      <c r="A3" s="482"/>
      <c r="B3" s="484"/>
      <c r="C3" s="484"/>
      <c r="D3" s="486"/>
      <c r="E3" s="486"/>
      <c r="F3" s="497"/>
      <c r="G3" s="408" t="s">
        <v>795</v>
      </c>
      <c r="H3" s="408" t="s">
        <v>796</v>
      </c>
      <c r="I3" s="408" t="s">
        <v>797</v>
      </c>
      <c r="J3" s="409" t="s">
        <v>812</v>
      </c>
      <c r="K3" s="511"/>
      <c r="L3" s="513"/>
      <c r="M3" s="513"/>
      <c r="N3" s="499"/>
      <c r="O3" s="505"/>
      <c r="P3" s="499"/>
      <c r="Q3" s="501"/>
      <c r="R3" s="474"/>
      <c r="S3" s="476"/>
      <c r="T3" s="478"/>
      <c r="U3" s="503"/>
      <c r="V3" s="488"/>
      <c r="W3" s="490"/>
      <c r="X3" s="492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</row>
    <row r="4" spans="1:215">
      <c r="A4" s="214" t="s">
        <v>365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303"/>
      <c r="O4" s="106" t="s">
        <v>461</v>
      </c>
      <c r="P4" s="303"/>
      <c r="Q4" s="303"/>
      <c r="R4" s="424"/>
      <c r="S4" s="351" t="s">
        <v>654</v>
      </c>
      <c r="T4" s="424"/>
      <c r="U4" s="424"/>
      <c r="V4" s="424"/>
      <c r="W4" s="415"/>
      <c r="X4" s="264"/>
    </row>
    <row r="5" spans="1:215" ht="12" customHeight="1">
      <c r="A5" s="34" t="s">
        <v>557</v>
      </c>
      <c r="B5" s="28">
        <v>714401106390</v>
      </c>
      <c r="C5" s="35" t="s">
        <v>461</v>
      </c>
      <c r="D5" s="35" t="s">
        <v>790</v>
      </c>
      <c r="E5" s="35" t="s">
        <v>817</v>
      </c>
      <c r="F5" s="21">
        <v>10</v>
      </c>
      <c r="G5" s="21">
        <v>66</v>
      </c>
      <c r="H5" s="21">
        <v>33</v>
      </c>
      <c r="I5" s="21">
        <v>20</v>
      </c>
      <c r="J5" s="13">
        <f>G5*H5*I5/1000000</f>
        <v>4.3560000000000001E-2</v>
      </c>
      <c r="K5" s="22" t="s">
        <v>376</v>
      </c>
      <c r="L5" s="15" t="s">
        <v>558</v>
      </c>
      <c r="M5" s="17" t="s">
        <v>559</v>
      </c>
      <c r="N5" s="301">
        <v>100</v>
      </c>
      <c r="O5" s="73">
        <f ca="1">RAND()*10+40</f>
        <v>44.66257405734514</v>
      </c>
      <c r="P5" s="453"/>
      <c r="Q5" s="301"/>
      <c r="R5" s="345"/>
      <c r="S5" s="347" t="s">
        <v>81</v>
      </c>
      <c r="T5" s="345"/>
      <c r="U5" s="346"/>
      <c r="V5" s="268">
        <v>27.68</v>
      </c>
      <c r="W5" s="457"/>
      <c r="X5" s="262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</row>
    <row r="6" spans="1:215" ht="12" customHeight="1">
      <c r="A6" s="34" t="s">
        <v>560</v>
      </c>
      <c r="B6" s="28">
        <v>714401106437</v>
      </c>
      <c r="C6" s="35" t="s">
        <v>461</v>
      </c>
      <c r="D6" s="35" t="s">
        <v>790</v>
      </c>
      <c r="E6" s="35" t="s">
        <v>817</v>
      </c>
      <c r="F6" s="21">
        <v>10</v>
      </c>
      <c r="G6" s="21">
        <v>66</v>
      </c>
      <c r="H6" s="21">
        <v>33</v>
      </c>
      <c r="I6" s="21">
        <v>20</v>
      </c>
      <c r="J6" s="13">
        <f t="shared" ref="J6:J9" si="0">G6*H6*I6/1000000</f>
        <v>4.3560000000000001E-2</v>
      </c>
      <c r="K6" s="22" t="s">
        <v>376</v>
      </c>
      <c r="L6" s="15" t="s">
        <v>561</v>
      </c>
      <c r="M6" s="17" t="s">
        <v>559</v>
      </c>
      <c r="N6" s="301">
        <v>100</v>
      </c>
      <c r="O6" s="73">
        <f t="shared" ref="O6:O69" ca="1" si="1">RAND()*10+40</f>
        <v>46.023615562474198</v>
      </c>
      <c r="P6" s="453"/>
      <c r="Q6" s="301"/>
      <c r="R6" s="345"/>
      <c r="S6" s="347" t="s">
        <v>81</v>
      </c>
      <c r="T6" s="345"/>
      <c r="U6" s="346"/>
      <c r="V6" s="268">
        <v>27.68</v>
      </c>
      <c r="W6" s="457"/>
      <c r="X6" s="262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12" customHeight="1">
      <c r="A7" s="37" t="s">
        <v>562</v>
      </c>
      <c r="B7" s="11">
        <v>714401106406</v>
      </c>
      <c r="C7" s="38" t="s">
        <v>461</v>
      </c>
      <c r="D7" s="35" t="s">
        <v>790</v>
      </c>
      <c r="E7" s="35" t="s">
        <v>817</v>
      </c>
      <c r="F7" s="35">
        <v>10</v>
      </c>
      <c r="G7" s="21">
        <v>66</v>
      </c>
      <c r="H7" s="21">
        <v>33</v>
      </c>
      <c r="I7" s="21">
        <v>20</v>
      </c>
      <c r="J7" s="13">
        <f t="shared" si="0"/>
        <v>4.3560000000000001E-2</v>
      </c>
      <c r="K7" s="22" t="s">
        <v>376</v>
      </c>
      <c r="L7" s="39" t="s">
        <v>563</v>
      </c>
      <c r="M7" s="17" t="s">
        <v>559</v>
      </c>
      <c r="N7" s="301">
        <v>100</v>
      </c>
      <c r="O7" s="73">
        <f t="shared" ca="1" si="1"/>
        <v>48.891805931559858</v>
      </c>
      <c r="P7" s="453"/>
      <c r="Q7" s="301"/>
      <c r="R7" s="366"/>
      <c r="S7" s="347" t="s">
        <v>81</v>
      </c>
      <c r="T7" s="345"/>
      <c r="U7" s="346"/>
      <c r="V7" s="268">
        <v>23.52</v>
      </c>
      <c r="W7" s="457"/>
      <c r="X7" s="262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s="41" customFormat="1" ht="12" customHeight="1">
      <c r="A8" s="37" t="s">
        <v>564</v>
      </c>
      <c r="B8" s="11">
        <v>714401106147</v>
      </c>
      <c r="C8" s="35" t="s">
        <v>461</v>
      </c>
      <c r="D8" s="35" t="s">
        <v>790</v>
      </c>
      <c r="E8" s="35" t="s">
        <v>817</v>
      </c>
      <c r="F8" s="35">
        <v>10</v>
      </c>
      <c r="G8" s="21">
        <v>66</v>
      </c>
      <c r="H8" s="21">
        <v>33</v>
      </c>
      <c r="I8" s="21">
        <v>20</v>
      </c>
      <c r="J8" s="13">
        <f t="shared" si="0"/>
        <v>4.3560000000000001E-2</v>
      </c>
      <c r="K8" s="22" t="s">
        <v>376</v>
      </c>
      <c r="L8" s="15" t="s">
        <v>565</v>
      </c>
      <c r="M8" s="40" t="s">
        <v>306</v>
      </c>
      <c r="N8" s="301">
        <v>100</v>
      </c>
      <c r="O8" s="73">
        <f t="shared" ca="1" si="1"/>
        <v>44.363586532645598</v>
      </c>
      <c r="P8" s="453"/>
      <c r="Q8" s="227"/>
      <c r="R8" s="366"/>
      <c r="S8" s="354" t="s">
        <v>81</v>
      </c>
      <c r="T8" s="345"/>
      <c r="U8" s="355"/>
      <c r="V8" s="398">
        <v>12.75</v>
      </c>
      <c r="W8" s="458"/>
      <c r="X8" s="265"/>
    </row>
    <row r="9" spans="1:215" s="41" customFormat="1" ht="12" customHeight="1">
      <c r="A9" s="34" t="s">
        <v>566</v>
      </c>
      <c r="B9" s="11">
        <v>714401106444</v>
      </c>
      <c r="C9" s="35" t="s">
        <v>461</v>
      </c>
      <c r="D9" s="35" t="s">
        <v>790</v>
      </c>
      <c r="E9" s="35" t="s">
        <v>817</v>
      </c>
      <c r="F9" s="35">
        <v>10</v>
      </c>
      <c r="G9" s="21">
        <v>66</v>
      </c>
      <c r="H9" s="21">
        <v>33</v>
      </c>
      <c r="I9" s="21">
        <v>20</v>
      </c>
      <c r="J9" s="13">
        <f t="shared" si="0"/>
        <v>4.3560000000000001E-2</v>
      </c>
      <c r="K9" s="22" t="s">
        <v>376</v>
      </c>
      <c r="L9" s="15" t="s">
        <v>567</v>
      </c>
      <c r="M9" s="40" t="s">
        <v>568</v>
      </c>
      <c r="N9" s="301">
        <v>100</v>
      </c>
      <c r="O9" s="73">
        <f t="shared" ca="1" si="1"/>
        <v>42.67339767466845</v>
      </c>
      <c r="P9" s="453"/>
      <c r="Q9" s="227"/>
      <c r="R9" s="354"/>
      <c r="S9" s="354" t="s">
        <v>81</v>
      </c>
      <c r="T9" s="345"/>
      <c r="U9" s="355"/>
      <c r="V9" s="398">
        <v>12.15</v>
      </c>
      <c r="W9" s="458"/>
      <c r="X9" s="265"/>
    </row>
    <row r="10" spans="1:215" s="41" customFormat="1" ht="12" customHeight="1">
      <c r="A10" s="34" t="s">
        <v>569</v>
      </c>
      <c r="B10" s="11">
        <v>714401106093</v>
      </c>
      <c r="C10" s="35" t="s">
        <v>803</v>
      </c>
      <c r="D10" s="35" t="s">
        <v>790</v>
      </c>
      <c r="E10" s="35"/>
      <c r="F10" s="35">
        <v>25</v>
      </c>
      <c r="G10" s="35">
        <v>70</v>
      </c>
      <c r="H10" s="35">
        <v>70</v>
      </c>
      <c r="I10" s="35">
        <v>25</v>
      </c>
      <c r="J10" s="13">
        <f>G10*H10*I10/1000000</f>
        <v>0.1225</v>
      </c>
      <c r="K10" s="22" t="s">
        <v>376</v>
      </c>
      <c r="L10" s="15" t="s">
        <v>570</v>
      </c>
      <c r="M10" s="40" t="s">
        <v>137</v>
      </c>
      <c r="N10" s="301">
        <v>100</v>
      </c>
      <c r="O10" s="73">
        <f t="shared" ca="1" si="1"/>
        <v>40.010225916890406</v>
      </c>
      <c r="P10" s="453"/>
      <c r="Q10" s="304"/>
      <c r="R10" s="354">
        <v>300</v>
      </c>
      <c r="S10" s="356">
        <v>8.7799999999999994</v>
      </c>
      <c r="T10" s="456"/>
      <c r="U10" s="358"/>
      <c r="V10" s="398">
        <v>10.119999999999999</v>
      </c>
      <c r="W10" s="458"/>
      <c r="X10" s="266"/>
    </row>
    <row r="11" spans="1:215" s="41" customFormat="1" ht="12" customHeight="1">
      <c r="A11" s="34" t="s">
        <v>571</v>
      </c>
      <c r="B11" s="11">
        <v>714401106154</v>
      </c>
      <c r="C11" s="35" t="s">
        <v>461</v>
      </c>
      <c r="D11" s="35" t="s">
        <v>790</v>
      </c>
      <c r="E11" s="35" t="s">
        <v>817</v>
      </c>
      <c r="F11" s="35">
        <v>10</v>
      </c>
      <c r="G11" s="21">
        <v>66</v>
      </c>
      <c r="H11" s="21">
        <v>33</v>
      </c>
      <c r="I11" s="21">
        <v>20</v>
      </c>
      <c r="J11" s="13">
        <f t="shared" ref="J11:J12" si="2">G11*H11*I11/1000000</f>
        <v>4.3560000000000001E-2</v>
      </c>
      <c r="K11" s="22" t="s">
        <v>376</v>
      </c>
      <c r="L11" s="15" t="s">
        <v>572</v>
      </c>
      <c r="M11" s="40" t="s">
        <v>306</v>
      </c>
      <c r="N11" s="301">
        <v>100</v>
      </c>
      <c r="O11" s="73">
        <f t="shared" ca="1" si="1"/>
        <v>41.692224721839736</v>
      </c>
      <c r="P11" s="453"/>
      <c r="Q11" s="227"/>
      <c r="R11" s="366"/>
      <c r="S11" s="354" t="s">
        <v>81</v>
      </c>
      <c r="T11" s="345"/>
      <c r="U11" s="355"/>
      <c r="V11" s="398">
        <v>12.75</v>
      </c>
      <c r="W11" s="458"/>
      <c r="X11" s="265"/>
    </row>
    <row r="12" spans="1:215" s="41" customFormat="1" ht="12" customHeight="1">
      <c r="A12" s="34" t="s">
        <v>573</v>
      </c>
      <c r="B12" s="11">
        <v>714401106161</v>
      </c>
      <c r="C12" s="35" t="s">
        <v>461</v>
      </c>
      <c r="D12" s="35" t="s">
        <v>790</v>
      </c>
      <c r="E12" s="35" t="s">
        <v>817</v>
      </c>
      <c r="F12" s="35">
        <v>10</v>
      </c>
      <c r="G12" s="21">
        <v>66</v>
      </c>
      <c r="H12" s="21">
        <v>33</v>
      </c>
      <c r="I12" s="21">
        <v>20</v>
      </c>
      <c r="J12" s="13">
        <f t="shared" si="2"/>
        <v>4.3560000000000001E-2</v>
      </c>
      <c r="K12" s="22" t="s">
        <v>376</v>
      </c>
      <c r="L12" s="15" t="s">
        <v>574</v>
      </c>
      <c r="M12" s="40" t="s">
        <v>568</v>
      </c>
      <c r="N12" s="301">
        <v>100</v>
      </c>
      <c r="O12" s="73">
        <f t="shared" ca="1" si="1"/>
        <v>44.708349497309868</v>
      </c>
      <c r="P12" s="453"/>
      <c r="Q12" s="227"/>
      <c r="R12" s="366"/>
      <c r="S12" s="354" t="s">
        <v>81</v>
      </c>
      <c r="T12" s="345"/>
      <c r="U12" s="355"/>
      <c r="V12" s="398">
        <v>12.15</v>
      </c>
      <c r="W12" s="458"/>
      <c r="X12" s="265"/>
    </row>
    <row r="13" spans="1:215" s="41" customFormat="1" ht="12" customHeight="1">
      <c r="A13" s="34" t="s">
        <v>575</v>
      </c>
      <c r="B13" s="11">
        <v>714401106109</v>
      </c>
      <c r="C13" s="35" t="s">
        <v>803</v>
      </c>
      <c r="D13" s="35" t="s">
        <v>790</v>
      </c>
      <c r="E13" s="35"/>
      <c r="F13" s="35">
        <v>25</v>
      </c>
      <c r="G13" s="35">
        <v>70</v>
      </c>
      <c r="H13" s="35">
        <v>70</v>
      </c>
      <c r="I13" s="35">
        <v>25</v>
      </c>
      <c r="J13" s="13">
        <f>G13*H13*I13/1000000</f>
        <v>0.1225</v>
      </c>
      <c r="K13" s="22" t="s">
        <v>376</v>
      </c>
      <c r="L13" s="15" t="s">
        <v>576</v>
      </c>
      <c r="M13" s="40" t="s">
        <v>137</v>
      </c>
      <c r="N13" s="301">
        <v>100</v>
      </c>
      <c r="O13" s="73">
        <f t="shared" ca="1" si="1"/>
        <v>42.05811610596075</v>
      </c>
      <c r="P13" s="453"/>
      <c r="Q13" s="304"/>
      <c r="R13" s="354">
        <v>300</v>
      </c>
      <c r="S13" s="356">
        <v>8.7799999999999994</v>
      </c>
      <c r="T13" s="456"/>
      <c r="U13" s="358"/>
      <c r="V13" s="398">
        <v>10.119999999999999</v>
      </c>
      <c r="W13" s="458"/>
      <c r="X13" s="266"/>
    </row>
    <row r="14" spans="1:215" s="41" customFormat="1" ht="12" customHeight="1">
      <c r="A14" s="34" t="s">
        <v>577</v>
      </c>
      <c r="B14" s="11">
        <v>714401106178</v>
      </c>
      <c r="C14" s="35" t="s">
        <v>461</v>
      </c>
      <c r="D14" s="35" t="s">
        <v>790</v>
      </c>
      <c r="E14" s="35" t="s">
        <v>817</v>
      </c>
      <c r="F14" s="35">
        <v>10</v>
      </c>
      <c r="G14" s="21">
        <v>66</v>
      </c>
      <c r="H14" s="21">
        <v>33</v>
      </c>
      <c r="I14" s="21">
        <v>20</v>
      </c>
      <c r="J14" s="13">
        <f>G14*H14*I14/1000000</f>
        <v>4.3560000000000001E-2</v>
      </c>
      <c r="K14" s="22" t="s">
        <v>376</v>
      </c>
      <c r="L14" s="15" t="s">
        <v>578</v>
      </c>
      <c r="M14" s="40" t="s">
        <v>568</v>
      </c>
      <c r="N14" s="301">
        <v>100</v>
      </c>
      <c r="O14" s="73">
        <f t="shared" ca="1" si="1"/>
        <v>42.827052155607475</v>
      </c>
      <c r="P14" s="453"/>
      <c r="Q14" s="227"/>
      <c r="R14" s="366"/>
      <c r="S14" s="354" t="s">
        <v>81</v>
      </c>
      <c r="T14" s="345"/>
      <c r="U14" s="355"/>
      <c r="V14" s="398">
        <v>12.15</v>
      </c>
      <c r="W14" s="458"/>
      <c r="X14" s="265"/>
    </row>
    <row r="15" spans="1:215" s="41" customFormat="1" ht="12" customHeight="1">
      <c r="A15" s="34" t="s">
        <v>579</v>
      </c>
      <c r="B15" s="11">
        <v>714401106116</v>
      </c>
      <c r="C15" s="35" t="s">
        <v>803</v>
      </c>
      <c r="D15" s="35" t="s">
        <v>790</v>
      </c>
      <c r="E15" s="35"/>
      <c r="F15" s="35">
        <v>25</v>
      </c>
      <c r="G15" s="35">
        <v>70</v>
      </c>
      <c r="H15" s="35">
        <v>70</v>
      </c>
      <c r="I15" s="35">
        <v>25</v>
      </c>
      <c r="J15" s="13">
        <f>G15*H15*I15/1000000</f>
        <v>0.1225</v>
      </c>
      <c r="K15" s="22" t="s">
        <v>376</v>
      </c>
      <c r="L15" s="15" t="s">
        <v>580</v>
      </c>
      <c r="M15" s="40" t="s">
        <v>137</v>
      </c>
      <c r="N15" s="301">
        <v>100</v>
      </c>
      <c r="O15" s="73">
        <f t="shared" ca="1" si="1"/>
        <v>45.731089739458739</v>
      </c>
      <c r="P15" s="453"/>
      <c r="Q15" s="304"/>
      <c r="R15" s="354">
        <v>300</v>
      </c>
      <c r="S15" s="356">
        <v>8.7799999999999994</v>
      </c>
      <c r="T15" s="456"/>
      <c r="U15" s="358"/>
      <c r="V15" s="398">
        <v>10.119999999999999</v>
      </c>
      <c r="W15" s="458"/>
      <c r="X15" s="266"/>
    </row>
    <row r="16" spans="1:215" s="41" customFormat="1" ht="12" customHeight="1">
      <c r="A16" s="34" t="s">
        <v>581</v>
      </c>
      <c r="B16" s="11">
        <v>714401106222</v>
      </c>
      <c r="C16" s="35" t="s">
        <v>461</v>
      </c>
      <c r="D16" s="35" t="s">
        <v>790</v>
      </c>
      <c r="E16" s="35" t="s">
        <v>817</v>
      </c>
      <c r="F16" s="35">
        <v>10</v>
      </c>
      <c r="G16" s="21">
        <v>66</v>
      </c>
      <c r="H16" s="21">
        <v>33</v>
      </c>
      <c r="I16" s="21">
        <v>20</v>
      </c>
      <c r="J16" s="13">
        <f>G16*H16*I16/1000000</f>
        <v>4.3560000000000001E-2</v>
      </c>
      <c r="K16" s="22" t="s">
        <v>376</v>
      </c>
      <c r="L16" s="15" t="s">
        <v>582</v>
      </c>
      <c r="M16" s="40" t="s">
        <v>568</v>
      </c>
      <c r="N16" s="301">
        <v>100</v>
      </c>
      <c r="O16" s="73">
        <f t="shared" ca="1" si="1"/>
        <v>44.979821836982765</v>
      </c>
      <c r="P16" s="453"/>
      <c r="Q16" s="227"/>
      <c r="R16" s="366"/>
      <c r="S16" s="354" t="s">
        <v>81</v>
      </c>
      <c r="T16" s="345"/>
      <c r="U16" s="355"/>
      <c r="V16" s="398">
        <v>12.15</v>
      </c>
      <c r="W16" s="458"/>
      <c r="X16" s="265"/>
    </row>
    <row r="17" spans="1:215" s="41" customFormat="1" ht="12" customHeight="1">
      <c r="A17" s="34" t="s">
        <v>583</v>
      </c>
      <c r="B17" s="11">
        <v>714401106123</v>
      </c>
      <c r="C17" s="35" t="s">
        <v>461</v>
      </c>
      <c r="D17" s="35" t="s">
        <v>790</v>
      </c>
      <c r="E17" s="35" t="s">
        <v>817</v>
      </c>
      <c r="F17" s="35">
        <v>25</v>
      </c>
      <c r="G17" s="35">
        <v>70</v>
      </c>
      <c r="H17" s="35">
        <v>70</v>
      </c>
      <c r="I17" s="35">
        <v>25</v>
      </c>
      <c r="J17" s="13">
        <f t="shared" ref="J17:J18" si="3">G17*H17*I17/1000000</f>
        <v>0.1225</v>
      </c>
      <c r="K17" s="22" t="s">
        <v>376</v>
      </c>
      <c r="L17" s="15" t="s">
        <v>584</v>
      </c>
      <c r="M17" s="40" t="s">
        <v>137</v>
      </c>
      <c r="N17" s="301">
        <v>100</v>
      </c>
      <c r="O17" s="73">
        <f t="shared" ca="1" si="1"/>
        <v>44.353191212711543</v>
      </c>
      <c r="P17" s="453"/>
      <c r="Q17" s="227"/>
      <c r="R17" s="366"/>
      <c r="S17" s="354" t="s">
        <v>81</v>
      </c>
      <c r="T17" s="345"/>
      <c r="U17" s="355"/>
      <c r="V17" s="398">
        <v>10.119999999999999</v>
      </c>
      <c r="W17" s="458"/>
      <c r="X17" s="265"/>
    </row>
    <row r="18" spans="1:215" s="41" customFormat="1" ht="12" customHeight="1">
      <c r="A18" s="34" t="s">
        <v>585</v>
      </c>
      <c r="B18" s="11">
        <v>714401106079</v>
      </c>
      <c r="C18" s="35" t="s">
        <v>804</v>
      </c>
      <c r="D18" s="35" t="s">
        <v>790</v>
      </c>
      <c r="E18" s="35" t="s">
        <v>819</v>
      </c>
      <c r="F18" s="35">
        <v>25</v>
      </c>
      <c r="G18" s="35">
        <v>70</v>
      </c>
      <c r="H18" s="35">
        <v>70</v>
      </c>
      <c r="I18" s="35">
        <v>25</v>
      </c>
      <c r="J18" s="13">
        <f t="shared" si="3"/>
        <v>0.1225</v>
      </c>
      <c r="K18" s="22" t="s">
        <v>376</v>
      </c>
      <c r="L18" s="15" t="s">
        <v>586</v>
      </c>
      <c r="M18" s="40" t="s">
        <v>137</v>
      </c>
      <c r="N18" s="301"/>
      <c r="O18" s="73" t="s">
        <v>81</v>
      </c>
      <c r="P18" s="304"/>
      <c r="Q18" s="304"/>
      <c r="R18" s="354">
        <v>300</v>
      </c>
      <c r="S18" s="356">
        <v>8.7799999999999994</v>
      </c>
      <c r="T18" s="456"/>
      <c r="U18" s="358"/>
      <c r="V18" s="398">
        <v>10.119999999999999</v>
      </c>
      <c r="W18" s="458"/>
      <c r="X18" s="266"/>
    </row>
    <row r="19" spans="1:215" ht="12" customHeight="1">
      <c r="A19" s="34" t="s">
        <v>587</v>
      </c>
      <c r="B19" s="11">
        <v>714401106239</v>
      </c>
      <c r="C19" s="35" t="s">
        <v>461</v>
      </c>
      <c r="D19" s="35" t="s">
        <v>790</v>
      </c>
      <c r="E19" s="35" t="s">
        <v>817</v>
      </c>
      <c r="F19" s="21">
        <v>10</v>
      </c>
      <c r="G19" s="21">
        <v>66</v>
      </c>
      <c r="H19" s="21">
        <v>33</v>
      </c>
      <c r="I19" s="21">
        <v>20</v>
      </c>
      <c r="J19" s="13">
        <f>G19*H19*I19/1000000</f>
        <v>4.3560000000000001E-2</v>
      </c>
      <c r="K19" s="22" t="s">
        <v>376</v>
      </c>
      <c r="L19" s="15" t="s">
        <v>588</v>
      </c>
      <c r="M19" s="40" t="s">
        <v>568</v>
      </c>
      <c r="N19" s="301">
        <v>100</v>
      </c>
      <c r="O19" s="73">
        <f t="shared" ca="1" si="1"/>
        <v>40.783543705730267</v>
      </c>
      <c r="P19" s="453"/>
      <c r="Q19" s="227"/>
      <c r="R19" s="366"/>
      <c r="S19" s="354" t="s">
        <v>81</v>
      </c>
      <c r="T19" s="345"/>
      <c r="U19" s="355"/>
      <c r="V19" s="398">
        <v>12.15</v>
      </c>
      <c r="W19" s="458"/>
      <c r="X19" s="265"/>
      <c r="HB19" s="3"/>
      <c r="HC19" s="3"/>
      <c r="HD19" s="3"/>
      <c r="HE19" s="3"/>
      <c r="HF19" s="3"/>
      <c r="HG19" s="3"/>
    </row>
    <row r="20" spans="1:215" ht="12" customHeight="1">
      <c r="A20" s="34" t="s">
        <v>589</v>
      </c>
      <c r="B20" s="11">
        <v>714401106130</v>
      </c>
      <c r="C20" s="35" t="s">
        <v>461</v>
      </c>
      <c r="D20" s="35" t="s">
        <v>790</v>
      </c>
      <c r="E20" s="35" t="s">
        <v>817</v>
      </c>
      <c r="F20" s="35">
        <v>25</v>
      </c>
      <c r="G20" s="35">
        <v>70</v>
      </c>
      <c r="H20" s="35">
        <v>70</v>
      </c>
      <c r="I20" s="35">
        <v>25</v>
      </c>
      <c r="J20" s="13">
        <f t="shared" ref="J20:J23" si="4">G20*H20*I20/1000000</f>
        <v>0.1225</v>
      </c>
      <c r="K20" s="22" t="s">
        <v>376</v>
      </c>
      <c r="L20" s="15" t="s">
        <v>590</v>
      </c>
      <c r="M20" s="40" t="s">
        <v>137</v>
      </c>
      <c r="N20" s="301">
        <v>100</v>
      </c>
      <c r="O20" s="73">
        <f t="shared" ca="1" si="1"/>
        <v>47.178979502839496</v>
      </c>
      <c r="P20" s="453"/>
      <c r="Q20" s="227"/>
      <c r="R20" s="366"/>
      <c r="S20" s="354" t="s">
        <v>81</v>
      </c>
      <c r="T20" s="345"/>
      <c r="U20" s="355"/>
      <c r="V20" s="398">
        <v>10.119999999999999</v>
      </c>
      <c r="W20" s="458"/>
      <c r="X20" s="265"/>
      <c r="HB20" s="3"/>
      <c r="HC20" s="3"/>
      <c r="HD20" s="3"/>
      <c r="HE20" s="3"/>
      <c r="HF20" s="3"/>
      <c r="HG20" s="3"/>
    </row>
    <row r="21" spans="1:215" ht="12" customHeight="1">
      <c r="A21" s="42" t="s">
        <v>227</v>
      </c>
      <c r="B21" s="43">
        <v>714401103580</v>
      </c>
      <c r="C21" s="35" t="s">
        <v>803</v>
      </c>
      <c r="D21" s="35" t="s">
        <v>790</v>
      </c>
      <c r="E21" s="35"/>
      <c r="F21" s="35">
        <v>25</v>
      </c>
      <c r="G21" s="35">
        <v>70</v>
      </c>
      <c r="H21" s="35">
        <v>70</v>
      </c>
      <c r="I21" s="35">
        <v>25</v>
      </c>
      <c r="J21" s="13">
        <f t="shared" si="4"/>
        <v>0.1225</v>
      </c>
      <c r="K21" s="33"/>
      <c r="L21" s="15" t="s">
        <v>840</v>
      </c>
      <c r="M21" s="17" t="s">
        <v>137</v>
      </c>
      <c r="N21" s="301">
        <v>100</v>
      </c>
      <c r="O21" s="73">
        <f t="shared" ca="1" si="1"/>
        <v>42.009060600446666</v>
      </c>
      <c r="P21" s="453"/>
      <c r="Q21" s="301"/>
      <c r="R21" s="345">
        <v>300</v>
      </c>
      <c r="S21" s="347">
        <v>7.7760000000000007</v>
      </c>
      <c r="T21" s="456"/>
      <c r="U21" s="346"/>
      <c r="V21" s="398">
        <v>9.85</v>
      </c>
      <c r="W21" s="457"/>
      <c r="X21" s="262"/>
    </row>
    <row r="22" spans="1:215" s="45" customFormat="1" ht="12" customHeight="1">
      <c r="A22" s="42" t="s">
        <v>266</v>
      </c>
      <c r="B22" s="43">
        <v>714401104471</v>
      </c>
      <c r="C22" s="35" t="s">
        <v>461</v>
      </c>
      <c r="D22" s="35" t="s">
        <v>790</v>
      </c>
      <c r="E22" s="35" t="s">
        <v>817</v>
      </c>
      <c r="F22" s="35">
        <v>25</v>
      </c>
      <c r="G22" s="35">
        <v>70</v>
      </c>
      <c r="H22" s="35">
        <v>70</v>
      </c>
      <c r="I22" s="35">
        <v>25</v>
      </c>
      <c r="J22" s="13">
        <f t="shared" si="4"/>
        <v>0.1225</v>
      </c>
      <c r="K22" s="33"/>
      <c r="L22" s="15" t="s">
        <v>343</v>
      </c>
      <c r="M22" s="17" t="s">
        <v>137</v>
      </c>
      <c r="N22" s="301">
        <v>100</v>
      </c>
      <c r="O22" s="73">
        <f t="shared" ca="1" si="1"/>
        <v>45.654626239197043</v>
      </c>
      <c r="P22" s="453"/>
      <c r="Q22" s="301"/>
      <c r="R22" s="345"/>
      <c r="S22" s="347" t="s">
        <v>81</v>
      </c>
      <c r="T22" s="345"/>
      <c r="U22" s="346"/>
      <c r="V22" s="398">
        <v>9.85</v>
      </c>
      <c r="W22" s="457"/>
      <c r="X22" s="262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</row>
    <row r="23" spans="1:215" ht="12" customHeight="1">
      <c r="A23" s="42" t="s">
        <v>86</v>
      </c>
      <c r="B23" s="43">
        <v>714401104914</v>
      </c>
      <c r="C23" s="35" t="s">
        <v>461</v>
      </c>
      <c r="D23" s="35" t="s">
        <v>790</v>
      </c>
      <c r="E23" s="35" t="s">
        <v>817</v>
      </c>
      <c r="F23" s="35">
        <v>25</v>
      </c>
      <c r="G23" s="35">
        <v>70</v>
      </c>
      <c r="H23" s="35">
        <v>70</v>
      </c>
      <c r="I23" s="35">
        <v>25</v>
      </c>
      <c r="J23" s="13">
        <f t="shared" si="4"/>
        <v>0.1225</v>
      </c>
      <c r="K23" s="33" t="s">
        <v>257</v>
      </c>
      <c r="L23" s="15" t="s">
        <v>841</v>
      </c>
      <c r="M23" s="17" t="s">
        <v>137</v>
      </c>
      <c r="N23" s="301">
        <v>100</v>
      </c>
      <c r="O23" s="73">
        <f t="shared" ca="1" si="1"/>
        <v>42.124879895401101</v>
      </c>
      <c r="P23" s="453"/>
      <c r="Q23" s="301"/>
      <c r="R23" s="345"/>
      <c r="S23" s="347" t="s">
        <v>81</v>
      </c>
      <c r="T23" s="345"/>
      <c r="U23" s="346"/>
      <c r="V23" s="398">
        <v>10.77</v>
      </c>
      <c r="W23" s="457"/>
      <c r="X23" s="262"/>
    </row>
    <row r="24" spans="1:215" ht="12" customHeight="1">
      <c r="A24" s="34" t="s">
        <v>591</v>
      </c>
      <c r="B24" s="46">
        <v>714401104185</v>
      </c>
      <c r="C24" s="35" t="s">
        <v>461</v>
      </c>
      <c r="D24" s="35" t="s">
        <v>790</v>
      </c>
      <c r="E24" s="35" t="s">
        <v>817</v>
      </c>
      <c r="F24" s="21">
        <v>10</v>
      </c>
      <c r="G24" s="21">
        <v>66</v>
      </c>
      <c r="H24" s="21">
        <v>33</v>
      </c>
      <c r="I24" s="21">
        <v>20</v>
      </c>
      <c r="J24" s="13">
        <f>G24*H24*I24/1000000</f>
        <v>4.3560000000000001E-2</v>
      </c>
      <c r="K24" s="22" t="s">
        <v>376</v>
      </c>
      <c r="L24" s="15" t="s">
        <v>592</v>
      </c>
      <c r="M24" s="40" t="s">
        <v>568</v>
      </c>
      <c r="N24" s="301">
        <v>100</v>
      </c>
      <c r="O24" s="73">
        <f t="shared" ca="1" si="1"/>
        <v>46.71983216998764</v>
      </c>
      <c r="P24" s="453"/>
      <c r="Q24" s="227"/>
      <c r="R24" s="366"/>
      <c r="S24" s="354" t="s">
        <v>81</v>
      </c>
      <c r="T24" s="345"/>
      <c r="U24" s="355"/>
      <c r="V24" s="398">
        <v>12.15</v>
      </c>
      <c r="W24" s="458"/>
      <c r="X24" s="265"/>
      <c r="HB24" s="3"/>
      <c r="HC24" s="3"/>
      <c r="HD24" s="3"/>
      <c r="HE24" s="3"/>
      <c r="HF24" s="3"/>
      <c r="HG24" s="3"/>
    </row>
    <row r="25" spans="1:215" ht="12" customHeight="1">
      <c r="A25" s="34" t="s">
        <v>593</v>
      </c>
      <c r="B25" s="46">
        <v>714401104246</v>
      </c>
      <c r="C25" s="35" t="s">
        <v>461</v>
      </c>
      <c r="D25" s="35" t="s">
        <v>790</v>
      </c>
      <c r="E25" s="35" t="s">
        <v>817</v>
      </c>
      <c r="F25" s="35">
        <v>25</v>
      </c>
      <c r="G25" s="35">
        <v>70</v>
      </c>
      <c r="H25" s="35">
        <v>70</v>
      </c>
      <c r="I25" s="35">
        <v>25</v>
      </c>
      <c r="J25" s="13">
        <f>G25*H25*I25/1000000</f>
        <v>0.1225</v>
      </c>
      <c r="K25" s="22" t="s">
        <v>376</v>
      </c>
      <c r="L25" s="15" t="s">
        <v>594</v>
      </c>
      <c r="M25" s="40" t="s">
        <v>137</v>
      </c>
      <c r="N25" s="301">
        <v>100</v>
      </c>
      <c r="O25" s="73">
        <f t="shared" ca="1" si="1"/>
        <v>49.612190156755659</v>
      </c>
      <c r="P25" s="453"/>
      <c r="Q25" s="227"/>
      <c r="R25" s="366"/>
      <c r="S25" s="354" t="s">
        <v>81</v>
      </c>
      <c r="T25" s="345"/>
      <c r="U25" s="355"/>
      <c r="V25" s="398">
        <v>10.119999999999999</v>
      </c>
      <c r="W25" s="458"/>
      <c r="X25" s="265"/>
      <c r="HB25" s="3"/>
      <c r="HC25" s="3"/>
      <c r="HD25" s="3"/>
      <c r="HE25" s="3"/>
      <c r="HF25" s="3"/>
      <c r="HG25" s="3"/>
    </row>
    <row r="26" spans="1:215" ht="12" customHeight="1">
      <c r="A26" s="34" t="s">
        <v>595</v>
      </c>
      <c r="B26" s="46">
        <v>714401104215</v>
      </c>
      <c r="C26" s="35" t="s">
        <v>461</v>
      </c>
      <c r="D26" s="35" t="s">
        <v>790</v>
      </c>
      <c r="E26" s="35" t="s">
        <v>817</v>
      </c>
      <c r="F26" s="21">
        <v>10</v>
      </c>
      <c r="G26" s="21">
        <v>66</v>
      </c>
      <c r="H26" s="21">
        <v>33</v>
      </c>
      <c r="I26" s="21">
        <v>20</v>
      </c>
      <c r="J26" s="13">
        <f t="shared" ref="J26:J27" si="5">G26*H26*I26/1000000</f>
        <v>4.3560000000000001E-2</v>
      </c>
      <c r="K26" s="22" t="s">
        <v>376</v>
      </c>
      <c r="L26" s="15" t="s">
        <v>596</v>
      </c>
      <c r="M26" s="40" t="s">
        <v>148</v>
      </c>
      <c r="N26" s="301"/>
      <c r="O26" s="73" t="s">
        <v>81</v>
      </c>
      <c r="P26" s="301"/>
      <c r="Q26" s="301"/>
      <c r="R26" s="345"/>
      <c r="S26" s="354" t="s">
        <v>81</v>
      </c>
      <c r="T26" s="345"/>
      <c r="U26" s="346"/>
      <c r="V26" s="398"/>
      <c r="W26" s="414"/>
      <c r="X26" s="262"/>
      <c r="HB26" s="3"/>
      <c r="HC26" s="3"/>
      <c r="HD26" s="3"/>
      <c r="HE26" s="3"/>
      <c r="HF26" s="3"/>
      <c r="HG26" s="3"/>
    </row>
    <row r="27" spans="1:215" ht="12" customHeight="1">
      <c r="A27" s="34" t="s">
        <v>597</v>
      </c>
      <c r="B27" s="46">
        <v>714401104192</v>
      </c>
      <c r="C27" s="35" t="s">
        <v>461</v>
      </c>
      <c r="D27" s="35" t="s">
        <v>790</v>
      </c>
      <c r="E27" s="35" t="s">
        <v>817</v>
      </c>
      <c r="F27" s="21">
        <v>10</v>
      </c>
      <c r="G27" s="21">
        <v>66</v>
      </c>
      <c r="H27" s="21">
        <v>33</v>
      </c>
      <c r="I27" s="21">
        <v>20</v>
      </c>
      <c r="J27" s="13">
        <f t="shared" si="5"/>
        <v>4.3560000000000001E-2</v>
      </c>
      <c r="K27" s="22" t="s">
        <v>376</v>
      </c>
      <c r="L27" s="15" t="s">
        <v>598</v>
      </c>
      <c r="M27" s="40" t="s">
        <v>568</v>
      </c>
      <c r="N27" s="301">
        <v>100</v>
      </c>
      <c r="O27" s="73">
        <f t="shared" ca="1" si="1"/>
        <v>41.619841689987162</v>
      </c>
      <c r="P27" s="453"/>
      <c r="Q27" s="227"/>
      <c r="R27" s="366"/>
      <c r="S27" s="354" t="s">
        <v>81</v>
      </c>
      <c r="T27" s="345"/>
      <c r="U27" s="355"/>
      <c r="V27" s="398">
        <v>12.15</v>
      </c>
      <c r="W27" s="458"/>
      <c r="X27" s="265"/>
      <c r="HB27" s="3"/>
      <c r="HC27" s="3"/>
      <c r="HD27" s="3"/>
      <c r="HE27" s="3"/>
      <c r="HF27" s="3"/>
      <c r="HG27" s="3"/>
    </row>
    <row r="28" spans="1:215" ht="12" customHeight="1">
      <c r="A28" s="47" t="s">
        <v>599</v>
      </c>
      <c r="B28" s="46">
        <v>714401104253</v>
      </c>
      <c r="C28" s="35" t="s">
        <v>461</v>
      </c>
      <c r="D28" s="35" t="s">
        <v>790</v>
      </c>
      <c r="E28" s="35" t="s">
        <v>817</v>
      </c>
      <c r="F28" s="35">
        <v>25</v>
      </c>
      <c r="G28" s="35">
        <v>70</v>
      </c>
      <c r="H28" s="35">
        <v>70</v>
      </c>
      <c r="I28" s="35">
        <v>25</v>
      </c>
      <c r="J28" s="13">
        <f t="shared" ref="J28:J35" si="6">G28*H28*I28/1000000</f>
        <v>0.1225</v>
      </c>
      <c r="K28" s="22" t="s">
        <v>376</v>
      </c>
      <c r="L28" s="39" t="s">
        <v>600</v>
      </c>
      <c r="M28" s="40" t="s">
        <v>137</v>
      </c>
      <c r="N28" s="301">
        <v>100</v>
      </c>
      <c r="O28" s="73">
        <f t="shared" ca="1" si="1"/>
        <v>49.652804952156004</v>
      </c>
      <c r="P28" s="453"/>
      <c r="Q28" s="227"/>
      <c r="R28" s="366"/>
      <c r="S28" s="354" t="s">
        <v>81</v>
      </c>
      <c r="T28" s="345"/>
      <c r="U28" s="355"/>
      <c r="V28" s="398">
        <v>10.119999999999999</v>
      </c>
      <c r="W28" s="458"/>
      <c r="X28" s="265"/>
      <c r="HB28" s="3"/>
      <c r="HC28" s="3"/>
      <c r="HD28" s="3"/>
      <c r="HE28" s="3"/>
      <c r="HF28" s="3"/>
      <c r="HG28" s="3"/>
    </row>
    <row r="29" spans="1:215" ht="12" customHeight="1">
      <c r="A29" s="42" t="s">
        <v>267</v>
      </c>
      <c r="B29" s="43">
        <v>714401103597</v>
      </c>
      <c r="C29" s="35" t="s">
        <v>461</v>
      </c>
      <c r="D29" s="35" t="s">
        <v>790</v>
      </c>
      <c r="E29" s="35" t="s">
        <v>817</v>
      </c>
      <c r="F29" s="35">
        <v>25</v>
      </c>
      <c r="G29" s="35">
        <v>70</v>
      </c>
      <c r="H29" s="35">
        <v>70</v>
      </c>
      <c r="I29" s="35">
        <v>25</v>
      </c>
      <c r="J29" s="13">
        <f t="shared" si="6"/>
        <v>0.1225</v>
      </c>
      <c r="K29" s="33"/>
      <c r="L29" s="15" t="s">
        <v>842</v>
      </c>
      <c r="M29" s="17" t="s">
        <v>137</v>
      </c>
      <c r="N29" s="301">
        <v>100</v>
      </c>
      <c r="O29" s="73">
        <f t="shared" ca="1" si="1"/>
        <v>48.134676830915254</v>
      </c>
      <c r="P29" s="453"/>
      <c r="Q29" s="301"/>
      <c r="R29" s="345">
        <v>300</v>
      </c>
      <c r="S29" s="347">
        <v>7.7760000000000007</v>
      </c>
      <c r="T29" s="456"/>
      <c r="U29" s="346"/>
      <c r="V29" s="398">
        <v>11.18</v>
      </c>
      <c r="W29" s="457"/>
      <c r="X29" s="262"/>
    </row>
    <row r="30" spans="1:215" ht="12" customHeight="1">
      <c r="A30" s="48" t="s">
        <v>321</v>
      </c>
      <c r="B30" s="20">
        <v>714401103962</v>
      </c>
      <c r="C30" s="35" t="s">
        <v>461</v>
      </c>
      <c r="D30" s="35" t="s">
        <v>790</v>
      </c>
      <c r="E30" s="35" t="s">
        <v>817</v>
      </c>
      <c r="F30" s="35">
        <v>25</v>
      </c>
      <c r="G30" s="35">
        <v>70</v>
      </c>
      <c r="H30" s="35">
        <v>70</v>
      </c>
      <c r="I30" s="35">
        <v>25</v>
      </c>
      <c r="J30" s="13">
        <f t="shared" si="6"/>
        <v>0.1225</v>
      </c>
      <c r="K30" s="33"/>
      <c r="L30" s="15" t="s">
        <v>843</v>
      </c>
      <c r="M30" s="17" t="s">
        <v>137</v>
      </c>
      <c r="N30" s="301">
        <v>100</v>
      </c>
      <c r="O30" s="73">
        <f t="shared" ca="1" si="1"/>
        <v>41.111575959949143</v>
      </c>
      <c r="P30" s="453"/>
      <c r="Q30" s="301"/>
      <c r="R30" s="345"/>
      <c r="S30" s="347" t="s">
        <v>81</v>
      </c>
      <c r="T30" s="345"/>
      <c r="U30" s="346"/>
      <c r="V30" s="398">
        <v>11.18</v>
      </c>
      <c r="W30" s="457"/>
      <c r="X30" s="262"/>
    </row>
    <row r="31" spans="1:215" ht="12" customHeight="1">
      <c r="A31" s="49" t="s">
        <v>323</v>
      </c>
      <c r="B31" s="50">
        <v>714401103979</v>
      </c>
      <c r="C31" s="35" t="s">
        <v>461</v>
      </c>
      <c r="D31" s="35" t="s">
        <v>790</v>
      </c>
      <c r="E31" s="35" t="s">
        <v>817</v>
      </c>
      <c r="F31" s="35">
        <v>25</v>
      </c>
      <c r="G31" s="35">
        <v>70</v>
      </c>
      <c r="H31" s="35">
        <v>70</v>
      </c>
      <c r="I31" s="35">
        <v>25</v>
      </c>
      <c r="J31" s="13">
        <f t="shared" si="6"/>
        <v>0.1225</v>
      </c>
      <c r="K31" s="51"/>
      <c r="L31" s="39" t="s">
        <v>844</v>
      </c>
      <c r="M31" s="40" t="s">
        <v>137</v>
      </c>
      <c r="N31" s="301">
        <v>100</v>
      </c>
      <c r="O31" s="73">
        <f t="shared" ca="1" si="1"/>
        <v>46.725913920661483</v>
      </c>
      <c r="P31" s="453"/>
      <c r="Q31" s="301"/>
      <c r="R31" s="366"/>
      <c r="S31" s="347" t="s">
        <v>81</v>
      </c>
      <c r="T31" s="345"/>
      <c r="U31" s="346"/>
      <c r="V31" s="268">
        <v>12.1</v>
      </c>
      <c r="W31" s="457"/>
      <c r="X31" s="262"/>
    </row>
    <row r="32" spans="1:215" s="2" customFormat="1" ht="12" customHeight="1">
      <c r="A32" s="19" t="s">
        <v>348</v>
      </c>
      <c r="B32" s="52">
        <v>714401105270</v>
      </c>
      <c r="C32" s="35" t="s">
        <v>461</v>
      </c>
      <c r="D32" s="35" t="s">
        <v>790</v>
      </c>
      <c r="E32" s="35" t="s">
        <v>817</v>
      </c>
      <c r="F32" s="21">
        <v>10</v>
      </c>
      <c r="G32" s="21">
        <v>66</v>
      </c>
      <c r="H32" s="21">
        <v>33</v>
      </c>
      <c r="I32" s="21">
        <v>20</v>
      </c>
      <c r="J32" s="13">
        <f t="shared" si="6"/>
        <v>4.3560000000000001E-2</v>
      </c>
      <c r="K32" s="14" t="s">
        <v>631</v>
      </c>
      <c r="L32" s="26" t="s">
        <v>845</v>
      </c>
      <c r="M32" s="40" t="s">
        <v>148</v>
      </c>
      <c r="N32" s="301">
        <v>100</v>
      </c>
      <c r="O32" s="73">
        <f t="shared" ca="1" si="1"/>
        <v>46.610016434856327</v>
      </c>
      <c r="P32" s="453"/>
      <c r="Q32" s="301"/>
      <c r="R32" s="366"/>
      <c r="S32" s="344" t="s">
        <v>81</v>
      </c>
      <c r="T32" s="345"/>
      <c r="U32" s="346"/>
      <c r="V32" s="262" t="s">
        <v>81</v>
      </c>
      <c r="W32" s="312"/>
      <c r="X32" s="262"/>
    </row>
    <row r="33" spans="1:246" s="2" customFormat="1" ht="12" customHeight="1">
      <c r="A33" s="19" t="s">
        <v>659</v>
      </c>
      <c r="B33" s="20">
        <v>714401105201</v>
      </c>
      <c r="C33" s="35" t="s">
        <v>461</v>
      </c>
      <c r="D33" s="35" t="s">
        <v>790</v>
      </c>
      <c r="E33" s="35" t="s">
        <v>817</v>
      </c>
      <c r="F33" s="21">
        <v>10</v>
      </c>
      <c r="G33" s="21">
        <v>66</v>
      </c>
      <c r="H33" s="21">
        <v>33</v>
      </c>
      <c r="I33" s="21">
        <v>20</v>
      </c>
      <c r="J33" s="13">
        <f t="shared" si="6"/>
        <v>4.3560000000000001E-2</v>
      </c>
      <c r="K33" s="33" t="s">
        <v>257</v>
      </c>
      <c r="L33" s="15" t="s">
        <v>846</v>
      </c>
      <c r="M33" s="40" t="s">
        <v>148</v>
      </c>
      <c r="N33" s="301">
        <v>100</v>
      </c>
      <c r="O33" s="73">
        <f t="shared" ca="1" si="1"/>
        <v>48.890858983689732</v>
      </c>
      <c r="P33" s="453"/>
      <c r="Q33" s="301"/>
      <c r="R33" s="366"/>
      <c r="S33" s="344" t="s">
        <v>81</v>
      </c>
      <c r="T33" s="345"/>
      <c r="U33" s="346"/>
      <c r="V33" s="268">
        <v>24.22</v>
      </c>
      <c r="W33" s="457"/>
      <c r="X33" s="262"/>
    </row>
    <row r="34" spans="1:246" s="2" customFormat="1" ht="12" customHeight="1">
      <c r="A34" s="53" t="s">
        <v>296</v>
      </c>
      <c r="B34" s="52">
        <v>714401105256</v>
      </c>
      <c r="C34" s="35" t="s">
        <v>461</v>
      </c>
      <c r="D34" s="35" t="s">
        <v>790</v>
      </c>
      <c r="E34" s="35" t="s">
        <v>817</v>
      </c>
      <c r="F34" s="21">
        <v>10</v>
      </c>
      <c r="G34" s="21">
        <v>66</v>
      </c>
      <c r="H34" s="21">
        <v>33</v>
      </c>
      <c r="I34" s="21">
        <v>20</v>
      </c>
      <c r="J34" s="13">
        <f t="shared" si="6"/>
        <v>4.3560000000000001E-2</v>
      </c>
      <c r="K34" s="33" t="s">
        <v>257</v>
      </c>
      <c r="L34" s="15" t="s">
        <v>847</v>
      </c>
      <c r="M34" s="40" t="s">
        <v>148</v>
      </c>
      <c r="N34" s="301">
        <v>100</v>
      </c>
      <c r="O34" s="73">
        <f t="shared" ca="1" si="1"/>
        <v>43.09736067152987</v>
      </c>
      <c r="P34" s="453"/>
      <c r="Q34" s="301"/>
      <c r="R34" s="366"/>
      <c r="S34" s="344" t="s">
        <v>81</v>
      </c>
      <c r="T34" s="345"/>
      <c r="U34" s="346"/>
      <c r="V34" s="268">
        <v>23.52</v>
      </c>
      <c r="W34" s="457"/>
      <c r="X34" s="262"/>
    </row>
    <row r="35" spans="1:246" ht="12" customHeight="1">
      <c r="A35" s="49" t="s">
        <v>320</v>
      </c>
      <c r="B35" s="50">
        <v>714401103733</v>
      </c>
      <c r="C35" s="35" t="s">
        <v>805</v>
      </c>
      <c r="D35" s="35" t="s">
        <v>790</v>
      </c>
      <c r="E35" s="35" t="s">
        <v>819</v>
      </c>
      <c r="F35" s="35">
        <v>10</v>
      </c>
      <c r="G35" s="21">
        <v>66</v>
      </c>
      <c r="H35" s="21">
        <v>33</v>
      </c>
      <c r="I35" s="21">
        <v>20</v>
      </c>
      <c r="J35" s="13">
        <f t="shared" si="6"/>
        <v>4.3560000000000001E-2</v>
      </c>
      <c r="K35" s="14" t="s">
        <v>631</v>
      </c>
      <c r="L35" s="54" t="s">
        <v>848</v>
      </c>
      <c r="M35" s="40" t="s">
        <v>306</v>
      </c>
      <c r="N35" s="301">
        <v>100</v>
      </c>
      <c r="O35" s="73">
        <f t="shared" ca="1" si="1"/>
        <v>44.898297430598106</v>
      </c>
      <c r="P35" s="453"/>
      <c r="Q35" s="301"/>
      <c r="R35" s="345">
        <v>300</v>
      </c>
      <c r="S35" s="347">
        <v>14.589</v>
      </c>
      <c r="T35" s="456"/>
      <c r="U35" s="346"/>
      <c r="V35" s="262" t="s">
        <v>81</v>
      </c>
      <c r="W35" s="312"/>
      <c r="X35" s="26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</row>
    <row r="36" spans="1:246" ht="12" customHeight="1">
      <c r="A36" s="48" t="s">
        <v>234</v>
      </c>
      <c r="B36" s="55">
        <v>714401104037</v>
      </c>
      <c r="C36" s="35" t="s">
        <v>803</v>
      </c>
      <c r="D36" s="35" t="s">
        <v>790</v>
      </c>
      <c r="E36" s="35"/>
      <c r="F36" s="35">
        <v>25</v>
      </c>
      <c r="G36" s="35">
        <v>70</v>
      </c>
      <c r="H36" s="35">
        <v>70</v>
      </c>
      <c r="I36" s="35">
        <v>25</v>
      </c>
      <c r="J36" s="13">
        <f>G36*H36*I36/1000000</f>
        <v>0.1225</v>
      </c>
      <c r="K36" s="14" t="s">
        <v>631</v>
      </c>
      <c r="L36" s="54" t="s">
        <v>849</v>
      </c>
      <c r="M36" s="40" t="s">
        <v>137</v>
      </c>
      <c r="N36" s="301">
        <v>100</v>
      </c>
      <c r="O36" s="73">
        <f t="shared" ca="1" si="1"/>
        <v>47.49875752679911</v>
      </c>
      <c r="P36" s="453"/>
      <c r="Q36" s="301"/>
      <c r="R36" s="345">
        <v>300</v>
      </c>
      <c r="S36" s="347">
        <v>8.504999999999999</v>
      </c>
      <c r="T36" s="456"/>
      <c r="U36" s="346"/>
      <c r="V36" s="262" t="s">
        <v>81</v>
      </c>
      <c r="W36" s="312"/>
      <c r="X36" s="26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</row>
    <row r="37" spans="1:246" ht="12" customHeight="1">
      <c r="A37" s="19" t="s">
        <v>662</v>
      </c>
      <c r="B37" s="20">
        <v>714401105782</v>
      </c>
      <c r="C37" s="38" t="s">
        <v>803</v>
      </c>
      <c r="D37" s="35" t="s">
        <v>790</v>
      </c>
      <c r="E37" s="35"/>
      <c r="F37" s="35">
        <v>10</v>
      </c>
      <c r="G37" s="21">
        <v>66</v>
      </c>
      <c r="H37" s="21">
        <v>33</v>
      </c>
      <c r="I37" s="21">
        <v>20</v>
      </c>
      <c r="J37" s="13">
        <f t="shared" ref="J37:J38" si="7">G37*H37*I37/1000000</f>
        <v>4.3560000000000001E-2</v>
      </c>
      <c r="K37" s="33" t="s">
        <v>257</v>
      </c>
      <c r="L37" s="39" t="s">
        <v>850</v>
      </c>
      <c r="M37" s="40" t="s">
        <v>148</v>
      </c>
      <c r="N37" s="301">
        <v>100</v>
      </c>
      <c r="O37" s="73">
        <f t="shared" ca="1" si="1"/>
        <v>43.695303979145436</v>
      </c>
      <c r="P37" s="453"/>
      <c r="Q37" s="301"/>
      <c r="R37" s="345">
        <v>300</v>
      </c>
      <c r="S37" s="347">
        <v>15</v>
      </c>
      <c r="T37" s="456"/>
      <c r="U37" s="346"/>
      <c r="V37" s="268">
        <v>19</v>
      </c>
      <c r="W37" s="457"/>
      <c r="X37" s="262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</row>
    <row r="38" spans="1:246" s="41" customFormat="1" ht="12" customHeight="1">
      <c r="A38" s="19" t="s">
        <v>225</v>
      </c>
      <c r="B38" s="20">
        <v>714401105249</v>
      </c>
      <c r="C38" s="35" t="s">
        <v>806</v>
      </c>
      <c r="D38" s="35" t="s">
        <v>790</v>
      </c>
      <c r="E38" s="35" t="s">
        <v>819</v>
      </c>
      <c r="F38" s="35">
        <v>10</v>
      </c>
      <c r="G38" s="21">
        <v>66</v>
      </c>
      <c r="H38" s="21">
        <v>33</v>
      </c>
      <c r="I38" s="21">
        <v>20</v>
      </c>
      <c r="J38" s="13">
        <f t="shared" si="7"/>
        <v>4.3560000000000001E-2</v>
      </c>
      <c r="K38" s="33" t="s">
        <v>257</v>
      </c>
      <c r="L38" s="39" t="s">
        <v>851</v>
      </c>
      <c r="M38" s="40" t="s">
        <v>306</v>
      </c>
      <c r="N38" s="301"/>
      <c r="O38" s="73" t="s">
        <v>81</v>
      </c>
      <c r="P38" s="301"/>
      <c r="Q38" s="301"/>
      <c r="R38" s="366">
        <v>300</v>
      </c>
      <c r="S38" s="347">
        <v>14.5</v>
      </c>
      <c r="T38" s="456"/>
      <c r="U38" s="346"/>
      <c r="V38" s="268">
        <v>17.28</v>
      </c>
      <c r="W38" s="457"/>
      <c r="X38" s="262"/>
    </row>
    <row r="39" spans="1:246" s="41" customFormat="1" ht="12" customHeight="1">
      <c r="A39" s="19" t="s">
        <v>226</v>
      </c>
      <c r="B39" s="20">
        <v>714401105232</v>
      </c>
      <c r="C39" s="35" t="s">
        <v>806</v>
      </c>
      <c r="D39" s="35" t="s">
        <v>790</v>
      </c>
      <c r="E39" s="35" t="s">
        <v>819</v>
      </c>
      <c r="F39" s="35">
        <v>25</v>
      </c>
      <c r="G39" s="35">
        <v>70</v>
      </c>
      <c r="H39" s="35">
        <v>70</v>
      </c>
      <c r="I39" s="35">
        <v>25</v>
      </c>
      <c r="J39" s="13">
        <f>G39*H39*I39/1000000</f>
        <v>0.1225</v>
      </c>
      <c r="K39" s="33" t="s">
        <v>257</v>
      </c>
      <c r="L39" s="39" t="s">
        <v>852</v>
      </c>
      <c r="M39" s="40" t="s">
        <v>137</v>
      </c>
      <c r="N39" s="301"/>
      <c r="O39" s="73" t="s">
        <v>81</v>
      </c>
      <c r="P39" s="301"/>
      <c r="Q39" s="301"/>
      <c r="R39" s="366">
        <v>300</v>
      </c>
      <c r="S39" s="347">
        <v>8.64</v>
      </c>
      <c r="T39" s="456"/>
      <c r="U39" s="346"/>
      <c r="V39" s="268">
        <v>11.06</v>
      </c>
      <c r="W39" s="457"/>
      <c r="X39" s="262"/>
    </row>
    <row r="40" spans="1:246" s="41" customFormat="1" ht="12" customHeight="1">
      <c r="A40" s="19" t="s">
        <v>162</v>
      </c>
      <c r="B40" s="55">
        <v>714401105287</v>
      </c>
      <c r="C40" s="35" t="s">
        <v>461</v>
      </c>
      <c r="D40" s="35" t="s">
        <v>790</v>
      </c>
      <c r="E40" s="35" t="s">
        <v>817</v>
      </c>
      <c r="F40" s="35">
        <v>10</v>
      </c>
      <c r="G40" s="21">
        <v>66</v>
      </c>
      <c r="H40" s="21">
        <v>33</v>
      </c>
      <c r="I40" s="21">
        <v>20</v>
      </c>
      <c r="J40" s="13">
        <f t="shared" ref="J40:J42" si="8">G40*H40*I40/1000000</f>
        <v>4.3560000000000001E-2</v>
      </c>
      <c r="K40" s="33" t="s">
        <v>257</v>
      </c>
      <c r="L40" s="39" t="s">
        <v>853</v>
      </c>
      <c r="M40" s="40" t="s">
        <v>148</v>
      </c>
      <c r="N40" s="301">
        <v>100</v>
      </c>
      <c r="O40" s="73">
        <f t="shared" ca="1" si="1"/>
        <v>41.867291087172276</v>
      </c>
      <c r="P40" s="453"/>
      <c r="Q40" s="301"/>
      <c r="R40" s="366"/>
      <c r="S40" s="344" t="s">
        <v>81</v>
      </c>
      <c r="T40" s="345"/>
      <c r="U40" s="346"/>
      <c r="V40" s="268">
        <v>24.22</v>
      </c>
      <c r="W40" s="457"/>
      <c r="X40" s="262"/>
    </row>
    <row r="41" spans="1:246" ht="12" customHeight="1">
      <c r="A41" s="42" t="s">
        <v>284</v>
      </c>
      <c r="B41" s="43">
        <v>714401103627</v>
      </c>
      <c r="C41" s="35" t="s">
        <v>803</v>
      </c>
      <c r="D41" s="35" t="s">
        <v>790</v>
      </c>
      <c r="E41" s="35"/>
      <c r="F41" s="21">
        <v>10</v>
      </c>
      <c r="G41" s="21">
        <v>66</v>
      </c>
      <c r="H41" s="21">
        <v>33</v>
      </c>
      <c r="I41" s="21">
        <v>20</v>
      </c>
      <c r="J41" s="13">
        <f t="shared" si="8"/>
        <v>4.3560000000000001E-2</v>
      </c>
      <c r="K41" s="33" t="s">
        <v>257</v>
      </c>
      <c r="L41" s="15" t="s">
        <v>854</v>
      </c>
      <c r="M41" s="17" t="s">
        <v>319</v>
      </c>
      <c r="N41" s="301">
        <v>100</v>
      </c>
      <c r="O41" s="73">
        <f t="shared" ca="1" si="1"/>
        <v>41.549764726708233</v>
      </c>
      <c r="P41" s="453"/>
      <c r="Q41" s="301"/>
      <c r="R41" s="345">
        <v>300</v>
      </c>
      <c r="S41" s="347">
        <v>15.803999999999998</v>
      </c>
      <c r="T41" s="456"/>
      <c r="U41" s="346"/>
      <c r="V41" s="268">
        <v>22.49</v>
      </c>
      <c r="W41" s="457"/>
      <c r="X41" s="262"/>
    </row>
    <row r="42" spans="1:246" ht="12" customHeight="1">
      <c r="A42" s="19" t="s">
        <v>373</v>
      </c>
      <c r="B42" s="56">
        <v>714401105898</v>
      </c>
      <c r="C42" s="35" t="s">
        <v>806</v>
      </c>
      <c r="D42" s="35" t="s">
        <v>790</v>
      </c>
      <c r="E42" s="35" t="s">
        <v>819</v>
      </c>
      <c r="F42" s="35">
        <v>10</v>
      </c>
      <c r="G42" s="21">
        <v>66</v>
      </c>
      <c r="H42" s="21">
        <v>33</v>
      </c>
      <c r="I42" s="21">
        <v>20</v>
      </c>
      <c r="J42" s="13">
        <f t="shared" si="8"/>
        <v>4.3560000000000001E-2</v>
      </c>
      <c r="K42" s="14" t="s">
        <v>631</v>
      </c>
      <c r="L42" s="26" t="s">
        <v>371</v>
      </c>
      <c r="M42" s="17" t="s">
        <v>306</v>
      </c>
      <c r="N42" s="301"/>
      <c r="O42" s="73" t="s">
        <v>81</v>
      </c>
      <c r="P42" s="301"/>
      <c r="Q42" s="301"/>
      <c r="R42" s="345">
        <v>300</v>
      </c>
      <c r="S42" s="347">
        <v>14.589</v>
      </c>
      <c r="T42" s="456"/>
      <c r="U42" s="346"/>
      <c r="V42" s="262" t="s">
        <v>81</v>
      </c>
      <c r="W42" s="312"/>
      <c r="X42" s="262"/>
    </row>
    <row r="43" spans="1:246" s="2" customFormat="1" ht="12" customHeight="1">
      <c r="A43" s="57" t="s">
        <v>374</v>
      </c>
      <c r="B43" s="56">
        <v>714401105881</v>
      </c>
      <c r="C43" s="35" t="s">
        <v>806</v>
      </c>
      <c r="D43" s="35" t="s">
        <v>790</v>
      </c>
      <c r="E43" s="35" t="s">
        <v>819</v>
      </c>
      <c r="F43" s="35">
        <v>25</v>
      </c>
      <c r="G43" s="35">
        <v>70</v>
      </c>
      <c r="H43" s="35">
        <v>70</v>
      </c>
      <c r="I43" s="35">
        <v>25</v>
      </c>
      <c r="J43" s="13">
        <f>G43*H43*I43/1000000</f>
        <v>0.1225</v>
      </c>
      <c r="K43" s="14" t="s">
        <v>631</v>
      </c>
      <c r="L43" s="26" t="s">
        <v>372</v>
      </c>
      <c r="M43" s="17" t="s">
        <v>137</v>
      </c>
      <c r="N43" s="301"/>
      <c r="O43" s="73" t="s">
        <v>81</v>
      </c>
      <c r="P43" s="301"/>
      <c r="Q43" s="301"/>
      <c r="R43" s="345">
        <v>300</v>
      </c>
      <c r="S43" s="347">
        <v>8.504999999999999</v>
      </c>
      <c r="T43" s="456"/>
      <c r="U43" s="346"/>
      <c r="V43" s="262" t="s">
        <v>81</v>
      </c>
      <c r="W43" s="312"/>
      <c r="X43" s="262"/>
    </row>
    <row r="44" spans="1:246" s="2" customFormat="1" ht="12" customHeight="1">
      <c r="A44" s="23" t="s">
        <v>467</v>
      </c>
      <c r="B44" s="443">
        <v>714401106062</v>
      </c>
      <c r="C44" s="35" t="s">
        <v>806</v>
      </c>
      <c r="D44" s="35" t="s">
        <v>790</v>
      </c>
      <c r="E44" s="35" t="s">
        <v>819</v>
      </c>
      <c r="F44" s="21">
        <v>10</v>
      </c>
      <c r="G44" s="21">
        <v>66</v>
      </c>
      <c r="H44" s="21">
        <v>33</v>
      </c>
      <c r="I44" s="21">
        <v>20</v>
      </c>
      <c r="J44" s="13">
        <f t="shared" ref="J44:J49" si="9">G44*H44*I44/1000000</f>
        <v>4.3560000000000001E-2</v>
      </c>
      <c r="K44" s="51"/>
      <c r="L44" s="15" t="s">
        <v>465</v>
      </c>
      <c r="M44" s="40" t="s">
        <v>148</v>
      </c>
      <c r="N44" s="301"/>
      <c r="O44" s="73" t="s">
        <v>81</v>
      </c>
      <c r="P44" s="301"/>
      <c r="Q44" s="301"/>
      <c r="R44" s="345">
        <v>300</v>
      </c>
      <c r="S44" s="347">
        <v>18.14</v>
      </c>
      <c r="T44" s="456"/>
      <c r="U44" s="346"/>
      <c r="V44" s="268">
        <v>23.52</v>
      </c>
      <c r="W44" s="457"/>
      <c r="X44" s="262"/>
    </row>
    <row r="45" spans="1:246" s="2" customFormat="1" ht="12" customHeight="1">
      <c r="A45" s="23" t="s">
        <v>408</v>
      </c>
      <c r="B45" s="56">
        <v>714401105874</v>
      </c>
      <c r="C45" s="35" t="s">
        <v>461</v>
      </c>
      <c r="D45" s="35" t="s">
        <v>790</v>
      </c>
      <c r="E45" s="35" t="s">
        <v>817</v>
      </c>
      <c r="F45" s="21">
        <v>10</v>
      </c>
      <c r="G45" s="21">
        <v>66</v>
      </c>
      <c r="H45" s="21">
        <v>33</v>
      </c>
      <c r="I45" s="21">
        <v>20</v>
      </c>
      <c r="J45" s="13">
        <f t="shared" si="9"/>
        <v>4.3560000000000001E-2</v>
      </c>
      <c r="K45" s="51"/>
      <c r="L45" s="15" t="s">
        <v>387</v>
      </c>
      <c r="M45" s="40" t="s">
        <v>295</v>
      </c>
      <c r="N45" s="301">
        <v>100</v>
      </c>
      <c r="O45" s="73">
        <f t="shared" ca="1" si="1"/>
        <v>47.641057340740382</v>
      </c>
      <c r="P45" s="453"/>
      <c r="Q45" s="301"/>
      <c r="R45" s="366"/>
      <c r="S45" s="344" t="s">
        <v>81</v>
      </c>
      <c r="T45" s="345"/>
      <c r="U45" s="346"/>
      <c r="V45" s="268">
        <v>26.64</v>
      </c>
      <c r="W45" s="457"/>
      <c r="X45" s="262"/>
    </row>
    <row r="46" spans="1:246" s="2" customFormat="1" ht="12" customHeight="1">
      <c r="A46" s="23" t="s">
        <v>407</v>
      </c>
      <c r="B46" s="56">
        <v>714401105867</v>
      </c>
      <c r="C46" s="35" t="s">
        <v>461</v>
      </c>
      <c r="D46" s="35" t="s">
        <v>790</v>
      </c>
      <c r="E46" s="35" t="s">
        <v>817</v>
      </c>
      <c r="F46" s="21">
        <v>10</v>
      </c>
      <c r="G46" s="21">
        <v>66</v>
      </c>
      <c r="H46" s="21">
        <v>33</v>
      </c>
      <c r="I46" s="21">
        <v>20</v>
      </c>
      <c r="J46" s="13">
        <f t="shared" si="9"/>
        <v>4.3560000000000001E-2</v>
      </c>
      <c r="K46" s="51"/>
      <c r="L46" s="15" t="s">
        <v>386</v>
      </c>
      <c r="M46" s="40" t="s">
        <v>148</v>
      </c>
      <c r="N46" s="301">
        <v>100</v>
      </c>
      <c r="O46" s="73">
        <f t="shared" ca="1" si="1"/>
        <v>48.430069549940782</v>
      </c>
      <c r="P46" s="453"/>
      <c r="Q46" s="301"/>
      <c r="R46" s="366"/>
      <c r="S46" s="344" t="s">
        <v>81</v>
      </c>
      <c r="T46" s="345"/>
      <c r="U46" s="346"/>
      <c r="V46" s="268">
        <v>24.22</v>
      </c>
      <c r="W46" s="457"/>
      <c r="X46" s="262"/>
    </row>
    <row r="47" spans="1:246" s="2" customFormat="1" ht="12" customHeight="1">
      <c r="A47" s="23" t="s">
        <v>601</v>
      </c>
      <c r="B47" s="56">
        <v>714401106413</v>
      </c>
      <c r="C47" s="35" t="s">
        <v>803</v>
      </c>
      <c r="D47" s="35" t="s">
        <v>790</v>
      </c>
      <c r="E47" s="35" t="s">
        <v>817</v>
      </c>
      <c r="F47" s="21">
        <v>10</v>
      </c>
      <c r="G47" s="21">
        <v>66</v>
      </c>
      <c r="H47" s="21">
        <v>33</v>
      </c>
      <c r="I47" s="21">
        <v>20</v>
      </c>
      <c r="J47" s="13">
        <f t="shared" si="9"/>
        <v>4.3560000000000001E-2</v>
      </c>
      <c r="K47" s="22" t="s">
        <v>376</v>
      </c>
      <c r="L47" s="15" t="s">
        <v>602</v>
      </c>
      <c r="M47" s="40" t="s">
        <v>148</v>
      </c>
      <c r="N47" s="301">
        <v>100</v>
      </c>
      <c r="O47" s="73">
        <f t="shared" ca="1" si="1"/>
        <v>49.888919935376279</v>
      </c>
      <c r="P47" s="453"/>
      <c r="Q47" s="301"/>
      <c r="R47" s="345">
        <v>300</v>
      </c>
      <c r="S47" s="347">
        <v>15.05</v>
      </c>
      <c r="T47" s="456"/>
      <c r="U47" s="346"/>
      <c r="V47" s="268">
        <v>19</v>
      </c>
      <c r="W47" s="457"/>
      <c r="X47" s="262"/>
    </row>
    <row r="48" spans="1:246" s="2" customFormat="1" ht="12" customHeight="1">
      <c r="A48" s="23" t="s">
        <v>603</v>
      </c>
      <c r="B48" s="56">
        <v>714401106420</v>
      </c>
      <c r="C48" s="35" t="s">
        <v>803</v>
      </c>
      <c r="D48" s="35" t="s">
        <v>790</v>
      </c>
      <c r="E48" s="35" t="s">
        <v>817</v>
      </c>
      <c r="F48" s="21">
        <v>10</v>
      </c>
      <c r="G48" s="21">
        <v>66</v>
      </c>
      <c r="H48" s="21">
        <v>33</v>
      </c>
      <c r="I48" s="21">
        <v>20</v>
      </c>
      <c r="J48" s="13">
        <f t="shared" si="9"/>
        <v>4.3560000000000001E-2</v>
      </c>
      <c r="K48" s="22" t="s">
        <v>376</v>
      </c>
      <c r="L48" s="15" t="s">
        <v>604</v>
      </c>
      <c r="M48" s="40" t="s">
        <v>148</v>
      </c>
      <c r="N48" s="301">
        <v>100</v>
      </c>
      <c r="O48" s="73">
        <f t="shared" ca="1" si="1"/>
        <v>46.589268167823612</v>
      </c>
      <c r="P48" s="453"/>
      <c r="Q48" s="301"/>
      <c r="R48" s="345">
        <v>300</v>
      </c>
      <c r="S48" s="347">
        <v>15.05</v>
      </c>
      <c r="T48" s="456"/>
      <c r="U48" s="346"/>
      <c r="V48" s="268">
        <v>19</v>
      </c>
      <c r="W48" s="457"/>
      <c r="X48" s="262"/>
    </row>
    <row r="49" spans="1:246" s="2" customFormat="1" ht="12" customHeight="1">
      <c r="A49" s="23" t="s">
        <v>605</v>
      </c>
      <c r="B49" s="56">
        <v>714401106369</v>
      </c>
      <c r="C49" s="35" t="s">
        <v>461</v>
      </c>
      <c r="D49" s="35" t="s">
        <v>790</v>
      </c>
      <c r="E49" s="35" t="s">
        <v>817</v>
      </c>
      <c r="F49" s="21">
        <v>10</v>
      </c>
      <c r="G49" s="21">
        <v>66</v>
      </c>
      <c r="H49" s="21">
        <v>33</v>
      </c>
      <c r="I49" s="21">
        <v>20</v>
      </c>
      <c r="J49" s="13">
        <f t="shared" si="9"/>
        <v>4.3560000000000001E-2</v>
      </c>
      <c r="K49" s="22" t="s">
        <v>376</v>
      </c>
      <c r="L49" s="15" t="s">
        <v>606</v>
      </c>
      <c r="M49" s="40" t="s">
        <v>148</v>
      </c>
      <c r="N49" s="301">
        <v>100</v>
      </c>
      <c r="O49" s="73">
        <f t="shared" ca="1" si="1"/>
        <v>46.996117104152077</v>
      </c>
      <c r="P49" s="453"/>
      <c r="Q49" s="301"/>
      <c r="R49" s="345"/>
      <c r="S49" s="347" t="s">
        <v>81</v>
      </c>
      <c r="T49" s="345"/>
      <c r="U49" s="346"/>
      <c r="V49" s="268">
        <v>24.22</v>
      </c>
      <c r="W49" s="457"/>
      <c r="X49" s="262"/>
    </row>
    <row r="50" spans="1:246" s="2" customFormat="1" ht="14.1" customHeight="1">
      <c r="A50" s="42" t="s">
        <v>338</v>
      </c>
      <c r="B50" s="43">
        <v>714401104501</v>
      </c>
      <c r="C50" s="35" t="s">
        <v>461</v>
      </c>
      <c r="D50" s="35" t="s">
        <v>790</v>
      </c>
      <c r="E50" s="35" t="s">
        <v>817</v>
      </c>
      <c r="F50" s="35">
        <v>25</v>
      </c>
      <c r="G50" s="35">
        <v>70</v>
      </c>
      <c r="H50" s="35">
        <v>70</v>
      </c>
      <c r="I50" s="35">
        <v>25</v>
      </c>
      <c r="J50" s="13">
        <f t="shared" ref="J50:J55" si="10">G50*H50*I50/1000000</f>
        <v>0.1225</v>
      </c>
      <c r="K50" s="14" t="s">
        <v>631</v>
      </c>
      <c r="L50" s="26" t="s">
        <v>667</v>
      </c>
      <c r="M50" s="17" t="s">
        <v>137</v>
      </c>
      <c r="N50" s="301">
        <v>100</v>
      </c>
      <c r="O50" s="73">
        <f t="shared" ca="1" si="1"/>
        <v>43.144884141152211</v>
      </c>
      <c r="P50" s="453"/>
      <c r="Q50" s="301"/>
      <c r="R50" s="345"/>
      <c r="S50" s="344" t="s">
        <v>81</v>
      </c>
      <c r="T50" s="345"/>
      <c r="U50" s="346"/>
      <c r="V50" s="262" t="s">
        <v>81</v>
      </c>
      <c r="W50" s="312"/>
      <c r="X50" s="262"/>
    </row>
    <row r="51" spans="1:246" s="2" customFormat="1" ht="12" customHeight="1">
      <c r="A51" s="19" t="s">
        <v>668</v>
      </c>
      <c r="B51" s="55">
        <v>714401104532</v>
      </c>
      <c r="C51" s="35" t="s">
        <v>806</v>
      </c>
      <c r="D51" s="35" t="s">
        <v>790</v>
      </c>
      <c r="E51" s="35" t="s">
        <v>819</v>
      </c>
      <c r="F51" s="35">
        <v>10</v>
      </c>
      <c r="G51" s="21">
        <v>66</v>
      </c>
      <c r="H51" s="21">
        <v>33</v>
      </c>
      <c r="I51" s="21">
        <v>20</v>
      </c>
      <c r="J51" s="13">
        <f t="shared" si="10"/>
        <v>4.3560000000000001E-2</v>
      </c>
      <c r="K51" s="14" t="s">
        <v>631</v>
      </c>
      <c r="L51" s="54" t="s">
        <v>855</v>
      </c>
      <c r="M51" s="17" t="s">
        <v>306</v>
      </c>
      <c r="N51" s="301"/>
      <c r="O51" s="73" t="s">
        <v>81</v>
      </c>
      <c r="P51" s="301"/>
      <c r="Q51" s="301"/>
      <c r="R51" s="345">
        <v>300</v>
      </c>
      <c r="S51" s="347">
        <v>14.589</v>
      </c>
      <c r="T51" s="456"/>
      <c r="U51" s="346"/>
      <c r="V51" s="262" t="s">
        <v>81</v>
      </c>
      <c r="W51" s="312"/>
      <c r="X51" s="262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</row>
    <row r="52" spans="1:246" s="2" customFormat="1" ht="12" customHeight="1">
      <c r="A52" s="19" t="s">
        <v>670</v>
      </c>
      <c r="B52" s="55">
        <v>714401104525</v>
      </c>
      <c r="C52" s="35" t="s">
        <v>806</v>
      </c>
      <c r="D52" s="35" t="s">
        <v>790</v>
      </c>
      <c r="E52" s="35" t="s">
        <v>819</v>
      </c>
      <c r="F52" s="35">
        <v>25</v>
      </c>
      <c r="G52" s="35">
        <v>70</v>
      </c>
      <c r="H52" s="35">
        <v>70</v>
      </c>
      <c r="I52" s="35">
        <v>25</v>
      </c>
      <c r="J52" s="13">
        <f t="shared" si="10"/>
        <v>0.1225</v>
      </c>
      <c r="K52" s="14" t="s">
        <v>631</v>
      </c>
      <c r="L52" s="54" t="s">
        <v>856</v>
      </c>
      <c r="M52" s="17" t="s">
        <v>137</v>
      </c>
      <c r="N52" s="301"/>
      <c r="O52" s="73" t="s">
        <v>81</v>
      </c>
      <c r="P52" s="301"/>
      <c r="Q52" s="301"/>
      <c r="R52" s="345">
        <v>300</v>
      </c>
      <c r="S52" s="347">
        <v>8.504999999999999</v>
      </c>
      <c r="T52" s="456"/>
      <c r="U52" s="346"/>
      <c r="V52" s="262" t="s">
        <v>81</v>
      </c>
      <c r="W52" s="312"/>
      <c r="X52" s="262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</row>
    <row r="53" spans="1:246" s="2" customFormat="1" ht="12" customHeight="1">
      <c r="A53" s="19" t="s">
        <v>672</v>
      </c>
      <c r="B53" s="55">
        <v>714401105027</v>
      </c>
      <c r="C53" s="35" t="s">
        <v>806</v>
      </c>
      <c r="D53" s="35" t="s">
        <v>790</v>
      </c>
      <c r="E53" s="35" t="s">
        <v>819</v>
      </c>
      <c r="F53" s="35">
        <v>10</v>
      </c>
      <c r="G53" s="21">
        <v>66</v>
      </c>
      <c r="H53" s="21">
        <v>33</v>
      </c>
      <c r="I53" s="21">
        <v>20</v>
      </c>
      <c r="J53" s="13">
        <f t="shared" si="10"/>
        <v>4.3560000000000001E-2</v>
      </c>
      <c r="K53" s="14" t="s">
        <v>631</v>
      </c>
      <c r="L53" s="54" t="s">
        <v>857</v>
      </c>
      <c r="M53" s="17" t="s">
        <v>306</v>
      </c>
      <c r="N53" s="301"/>
      <c r="O53" s="73" t="s">
        <v>81</v>
      </c>
      <c r="P53" s="301"/>
      <c r="Q53" s="301"/>
      <c r="R53" s="345">
        <v>300</v>
      </c>
      <c r="S53" s="347">
        <v>15.5</v>
      </c>
      <c r="T53" s="456"/>
      <c r="U53" s="346"/>
      <c r="V53" s="262" t="s">
        <v>81</v>
      </c>
      <c r="W53" s="312"/>
      <c r="X53" s="262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</row>
    <row r="54" spans="1:246" s="2" customFormat="1" ht="12" customHeight="1">
      <c r="A54" s="19" t="s">
        <v>674</v>
      </c>
      <c r="B54" s="55">
        <v>714401105034</v>
      </c>
      <c r="C54" s="35" t="s">
        <v>806</v>
      </c>
      <c r="D54" s="35" t="s">
        <v>790</v>
      </c>
      <c r="E54" s="35" t="s">
        <v>819</v>
      </c>
      <c r="F54" s="35">
        <v>25</v>
      </c>
      <c r="G54" s="35">
        <v>70</v>
      </c>
      <c r="H54" s="35">
        <v>70</v>
      </c>
      <c r="I54" s="35">
        <v>25</v>
      </c>
      <c r="J54" s="13">
        <f t="shared" si="10"/>
        <v>0.1225</v>
      </c>
      <c r="K54" s="14" t="s">
        <v>631</v>
      </c>
      <c r="L54" s="54" t="s">
        <v>858</v>
      </c>
      <c r="M54" s="17" t="s">
        <v>137</v>
      </c>
      <c r="N54" s="301"/>
      <c r="O54" s="73" t="s">
        <v>81</v>
      </c>
      <c r="P54" s="301"/>
      <c r="Q54" s="301"/>
      <c r="R54" s="345">
        <v>300</v>
      </c>
      <c r="S54" s="347">
        <v>10.26</v>
      </c>
      <c r="T54" s="456"/>
      <c r="U54" s="346"/>
      <c r="V54" s="262" t="s">
        <v>81</v>
      </c>
      <c r="W54" s="312"/>
      <c r="X54" s="262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</row>
    <row r="55" spans="1:246" s="18" customFormat="1" ht="12" customHeight="1">
      <c r="A55" s="19" t="s">
        <v>182</v>
      </c>
      <c r="B55" s="55">
        <v>714401105638</v>
      </c>
      <c r="C55" s="35" t="s">
        <v>461</v>
      </c>
      <c r="D55" s="35" t="s">
        <v>790</v>
      </c>
      <c r="E55" s="35" t="s">
        <v>817</v>
      </c>
      <c r="F55" s="35">
        <v>10</v>
      </c>
      <c r="G55" s="21">
        <v>66</v>
      </c>
      <c r="H55" s="21">
        <v>33</v>
      </c>
      <c r="I55" s="21">
        <v>20</v>
      </c>
      <c r="J55" s="13">
        <f t="shared" si="10"/>
        <v>4.3560000000000001E-2</v>
      </c>
      <c r="K55" s="51"/>
      <c r="L55" s="15" t="s">
        <v>859</v>
      </c>
      <c r="M55" s="40" t="s">
        <v>148</v>
      </c>
      <c r="N55" s="301">
        <v>100</v>
      </c>
      <c r="O55" s="73">
        <f t="shared" ca="1" si="1"/>
        <v>44.238559515831795</v>
      </c>
      <c r="P55" s="453"/>
      <c r="Q55" s="301"/>
      <c r="R55" s="345"/>
      <c r="S55" s="344" t="s">
        <v>81</v>
      </c>
      <c r="T55" s="345"/>
      <c r="U55" s="346"/>
      <c r="V55" s="268">
        <v>24.22</v>
      </c>
      <c r="W55" s="457"/>
      <c r="X55" s="262"/>
    </row>
    <row r="56" spans="1:246" s="2" customFormat="1" ht="12" customHeight="1">
      <c r="A56" s="59" t="s">
        <v>265</v>
      </c>
      <c r="B56" s="60">
        <v>714401103573</v>
      </c>
      <c r="C56" s="35" t="s">
        <v>461</v>
      </c>
      <c r="D56" s="35" t="s">
        <v>790</v>
      </c>
      <c r="E56" s="35" t="s">
        <v>817</v>
      </c>
      <c r="F56" s="35">
        <v>25</v>
      </c>
      <c r="G56" s="35">
        <v>70</v>
      </c>
      <c r="H56" s="35">
        <v>70</v>
      </c>
      <c r="I56" s="35">
        <v>25</v>
      </c>
      <c r="J56" s="13">
        <f t="shared" ref="J56:J57" si="11">G56*H56*I56/1000000</f>
        <v>0.1225</v>
      </c>
      <c r="K56" s="44" t="s">
        <v>471</v>
      </c>
      <c r="L56" s="39" t="s">
        <v>860</v>
      </c>
      <c r="M56" s="40" t="s">
        <v>137</v>
      </c>
      <c r="N56" s="301">
        <v>100</v>
      </c>
      <c r="O56" s="73">
        <f t="shared" ca="1" si="1"/>
        <v>43.635136831391051</v>
      </c>
      <c r="P56" s="453"/>
      <c r="Q56" s="301"/>
      <c r="R56" s="366"/>
      <c r="S56" s="344" t="s">
        <v>81</v>
      </c>
      <c r="T56" s="345"/>
      <c r="U56" s="346"/>
      <c r="V56" s="268">
        <v>12.1</v>
      </c>
      <c r="W56" s="457"/>
      <c r="X56" s="262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</row>
    <row r="57" spans="1:246" s="2" customFormat="1" ht="12" customHeight="1">
      <c r="A57" s="49" t="s">
        <v>130</v>
      </c>
      <c r="B57" s="50">
        <v>714401104327</v>
      </c>
      <c r="C57" s="35" t="s">
        <v>461</v>
      </c>
      <c r="D57" s="35" t="s">
        <v>790</v>
      </c>
      <c r="E57" s="35" t="s">
        <v>817</v>
      </c>
      <c r="F57" s="35">
        <v>25</v>
      </c>
      <c r="G57" s="35">
        <v>70</v>
      </c>
      <c r="H57" s="35">
        <v>70</v>
      </c>
      <c r="I57" s="35">
        <v>25</v>
      </c>
      <c r="J57" s="13">
        <f t="shared" si="11"/>
        <v>0.1225</v>
      </c>
      <c r="K57" s="51"/>
      <c r="L57" s="39" t="s">
        <v>861</v>
      </c>
      <c r="M57" s="40" t="s">
        <v>137</v>
      </c>
      <c r="N57" s="301">
        <v>100</v>
      </c>
      <c r="O57" s="73">
        <f t="shared" ca="1" si="1"/>
        <v>43.255408294877853</v>
      </c>
      <c r="P57" s="453"/>
      <c r="Q57" s="301"/>
      <c r="R57" s="366"/>
      <c r="S57" s="344" t="s">
        <v>81</v>
      </c>
      <c r="T57" s="345"/>
      <c r="U57" s="346"/>
      <c r="V57" s="268">
        <v>12.1</v>
      </c>
      <c r="W57" s="457"/>
      <c r="X57" s="262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</row>
    <row r="58" spans="1:246" s="2" customFormat="1" ht="12" customHeight="1">
      <c r="A58" s="19" t="s">
        <v>189</v>
      </c>
      <c r="B58" s="55">
        <v>714401105324</v>
      </c>
      <c r="C58" s="35" t="s">
        <v>461</v>
      </c>
      <c r="D58" s="35" t="s">
        <v>790</v>
      </c>
      <c r="E58" s="35" t="s">
        <v>817</v>
      </c>
      <c r="F58" s="35">
        <v>10</v>
      </c>
      <c r="G58" s="21">
        <v>66</v>
      </c>
      <c r="H58" s="21">
        <v>33</v>
      </c>
      <c r="I58" s="21">
        <v>20</v>
      </c>
      <c r="J58" s="13">
        <f>G58*H58*I58/1000000</f>
        <v>4.3560000000000001E-2</v>
      </c>
      <c r="K58" s="51"/>
      <c r="L58" s="39" t="s">
        <v>862</v>
      </c>
      <c r="M58" s="40" t="s">
        <v>148</v>
      </c>
      <c r="N58" s="301">
        <v>100</v>
      </c>
      <c r="O58" s="73">
        <f t="shared" ca="1" si="1"/>
        <v>42.41081806404334</v>
      </c>
      <c r="P58" s="453"/>
      <c r="Q58" s="301"/>
      <c r="R58" s="366"/>
      <c r="S58" s="344" t="s">
        <v>81</v>
      </c>
      <c r="T58" s="345"/>
      <c r="U58" s="346"/>
      <c r="V58" s="268">
        <v>24.22</v>
      </c>
      <c r="W58" s="457"/>
      <c r="X58" s="262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</row>
    <row r="59" spans="1:246" s="2" customFormat="1" ht="12" customHeight="1">
      <c r="A59" s="57" t="s">
        <v>264</v>
      </c>
      <c r="B59" s="61">
        <v>714401104402</v>
      </c>
      <c r="C59" s="35" t="s">
        <v>803</v>
      </c>
      <c r="D59" s="35" t="s">
        <v>790</v>
      </c>
      <c r="E59" s="35"/>
      <c r="F59" s="35">
        <v>25</v>
      </c>
      <c r="G59" s="35">
        <v>70</v>
      </c>
      <c r="H59" s="35">
        <v>70</v>
      </c>
      <c r="I59" s="35">
        <v>25</v>
      </c>
      <c r="J59" s="13">
        <f>G59*H59*I59/1000000</f>
        <v>0.1225</v>
      </c>
      <c r="K59" s="44" t="s">
        <v>471</v>
      </c>
      <c r="L59" s="15" t="s">
        <v>863</v>
      </c>
      <c r="M59" s="17" t="s">
        <v>137</v>
      </c>
      <c r="N59" s="301">
        <v>100</v>
      </c>
      <c r="O59" s="73">
        <f t="shared" ca="1" si="1"/>
        <v>41.136920936485438</v>
      </c>
      <c r="P59" s="453"/>
      <c r="Q59" s="301"/>
      <c r="R59" s="345">
        <v>300</v>
      </c>
      <c r="S59" s="347">
        <v>8.504999999999999</v>
      </c>
      <c r="T59" s="456"/>
      <c r="U59" s="346"/>
      <c r="V59" s="268">
        <v>12.1</v>
      </c>
      <c r="W59" s="457"/>
      <c r="X59" s="262"/>
    </row>
    <row r="60" spans="1:246" s="2" customFormat="1" ht="12" customHeight="1">
      <c r="A60" s="48" t="s">
        <v>201</v>
      </c>
      <c r="B60" s="20">
        <v>714401104181</v>
      </c>
      <c r="C60" s="35" t="s">
        <v>803</v>
      </c>
      <c r="D60" s="35" t="s">
        <v>790</v>
      </c>
      <c r="E60" s="35"/>
      <c r="F60" s="21">
        <v>10</v>
      </c>
      <c r="G60" s="21">
        <v>66</v>
      </c>
      <c r="H60" s="21">
        <v>33</v>
      </c>
      <c r="I60" s="21">
        <v>20</v>
      </c>
      <c r="J60" s="13">
        <f>G60*H60*I60/1000000</f>
        <v>4.3560000000000001E-2</v>
      </c>
      <c r="K60" s="51"/>
      <c r="L60" s="15" t="s">
        <v>864</v>
      </c>
      <c r="M60" s="40" t="s">
        <v>306</v>
      </c>
      <c r="N60" s="301">
        <v>100</v>
      </c>
      <c r="O60" s="73">
        <f t="shared" ca="1" si="1"/>
        <v>41.026678929773141</v>
      </c>
      <c r="P60" s="453"/>
      <c r="Q60" s="301"/>
      <c r="R60" s="345">
        <v>300</v>
      </c>
      <c r="S60" s="347">
        <v>15.803999999999998</v>
      </c>
      <c r="T60" s="456"/>
      <c r="U60" s="346"/>
      <c r="V60" s="268">
        <v>22.49</v>
      </c>
      <c r="W60" s="457"/>
      <c r="X60" s="262"/>
    </row>
    <row r="61" spans="1:246" s="2" customFormat="1" ht="12" customHeight="1">
      <c r="A61" s="48" t="s">
        <v>283</v>
      </c>
      <c r="B61" s="20">
        <v>714401104419</v>
      </c>
      <c r="C61" s="35" t="s">
        <v>803</v>
      </c>
      <c r="D61" s="35" t="s">
        <v>790</v>
      </c>
      <c r="E61" s="35"/>
      <c r="F61" s="35">
        <v>25</v>
      </c>
      <c r="G61" s="35">
        <v>70</v>
      </c>
      <c r="H61" s="35">
        <v>70</v>
      </c>
      <c r="I61" s="35">
        <v>25</v>
      </c>
      <c r="J61" s="13">
        <f>G61*H61*I61/1000000</f>
        <v>0.1225</v>
      </c>
      <c r="K61" s="51"/>
      <c r="L61" s="15" t="s">
        <v>865</v>
      </c>
      <c r="M61" s="40" t="s">
        <v>137</v>
      </c>
      <c r="N61" s="301">
        <v>100</v>
      </c>
      <c r="O61" s="73">
        <f t="shared" ca="1" si="1"/>
        <v>45.635461528456943</v>
      </c>
      <c r="P61" s="453"/>
      <c r="Q61" s="301"/>
      <c r="R61" s="345">
        <v>300</v>
      </c>
      <c r="S61" s="347">
        <v>9.7200000000000006</v>
      </c>
      <c r="T61" s="456"/>
      <c r="U61" s="346"/>
      <c r="V61" s="268">
        <v>13.84</v>
      </c>
      <c r="W61" s="457"/>
      <c r="X61" s="262"/>
    </row>
    <row r="62" spans="1:246" s="2" customFormat="1" ht="12" customHeight="1">
      <c r="A62" s="57" t="s">
        <v>257</v>
      </c>
      <c r="B62" s="61" t="s">
        <v>257</v>
      </c>
      <c r="C62" s="35" t="s">
        <v>804</v>
      </c>
      <c r="D62" s="35" t="s">
        <v>790</v>
      </c>
      <c r="E62" s="35" t="s">
        <v>819</v>
      </c>
      <c r="F62" s="21">
        <v>10</v>
      </c>
      <c r="G62" s="21">
        <v>66</v>
      </c>
      <c r="H62" s="21">
        <v>33</v>
      </c>
      <c r="I62" s="21">
        <v>20</v>
      </c>
      <c r="J62" s="13">
        <f t="shared" ref="J62:J67" si="12">G62*H62*I62/1000000</f>
        <v>4.3560000000000001E-2</v>
      </c>
      <c r="K62" s="14" t="s">
        <v>631</v>
      </c>
      <c r="L62" s="26" t="s">
        <v>484</v>
      </c>
      <c r="M62" s="40" t="s">
        <v>148</v>
      </c>
      <c r="N62" s="301"/>
      <c r="O62" s="73" t="s">
        <v>81</v>
      </c>
      <c r="P62" s="301"/>
      <c r="Q62" s="301"/>
      <c r="R62" s="345">
        <v>300</v>
      </c>
      <c r="S62" s="347">
        <v>18.14</v>
      </c>
      <c r="T62" s="456"/>
      <c r="U62" s="346"/>
      <c r="V62" s="262" t="s">
        <v>81</v>
      </c>
      <c r="W62" s="312"/>
      <c r="X62" s="262"/>
    </row>
    <row r="63" spans="1:246" ht="12" customHeight="1">
      <c r="A63" s="48" t="s">
        <v>607</v>
      </c>
      <c r="B63" s="20">
        <v>714401106291</v>
      </c>
      <c r="C63" s="35" t="s">
        <v>461</v>
      </c>
      <c r="D63" s="35" t="s">
        <v>790</v>
      </c>
      <c r="E63" s="35" t="s">
        <v>817</v>
      </c>
      <c r="F63" s="21">
        <v>10</v>
      </c>
      <c r="G63" s="21">
        <v>66</v>
      </c>
      <c r="H63" s="21">
        <v>33</v>
      </c>
      <c r="I63" s="21">
        <v>20</v>
      </c>
      <c r="J63" s="13">
        <f t="shared" si="12"/>
        <v>4.3560000000000001E-2</v>
      </c>
      <c r="K63" s="22" t="s">
        <v>376</v>
      </c>
      <c r="L63" s="15" t="s">
        <v>608</v>
      </c>
      <c r="M63" s="40" t="s">
        <v>148</v>
      </c>
      <c r="N63" s="301">
        <v>100</v>
      </c>
      <c r="O63" s="73">
        <f t="shared" ca="1" si="1"/>
        <v>40.69849730304658</v>
      </c>
      <c r="P63" s="453"/>
      <c r="Q63" s="301"/>
      <c r="R63" s="366"/>
      <c r="S63" s="347" t="s">
        <v>81</v>
      </c>
      <c r="T63" s="345"/>
      <c r="U63" s="346"/>
      <c r="V63" s="268">
        <v>23.52</v>
      </c>
      <c r="W63" s="457"/>
      <c r="X63" s="262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</row>
    <row r="64" spans="1:246" ht="12" customHeight="1">
      <c r="A64" s="48" t="s">
        <v>609</v>
      </c>
      <c r="B64" s="20">
        <v>714401106307</v>
      </c>
      <c r="C64" s="35" t="s">
        <v>461</v>
      </c>
      <c r="D64" s="35" t="s">
        <v>790</v>
      </c>
      <c r="E64" s="35" t="s">
        <v>817</v>
      </c>
      <c r="F64" s="21">
        <v>10</v>
      </c>
      <c r="G64" s="21">
        <v>66</v>
      </c>
      <c r="H64" s="21">
        <v>33</v>
      </c>
      <c r="I64" s="21">
        <v>20</v>
      </c>
      <c r="J64" s="13">
        <f t="shared" si="12"/>
        <v>4.3560000000000001E-2</v>
      </c>
      <c r="K64" s="22" t="s">
        <v>376</v>
      </c>
      <c r="L64" s="15" t="s">
        <v>610</v>
      </c>
      <c r="M64" s="40" t="s">
        <v>148</v>
      </c>
      <c r="N64" s="301">
        <v>100</v>
      </c>
      <c r="O64" s="73">
        <f t="shared" ca="1" si="1"/>
        <v>43.612523937838141</v>
      </c>
      <c r="P64" s="453"/>
      <c r="Q64" s="301"/>
      <c r="R64" s="345"/>
      <c r="S64" s="347" t="s">
        <v>81</v>
      </c>
      <c r="T64" s="345"/>
      <c r="U64" s="346"/>
      <c r="V64" s="268">
        <v>23.52</v>
      </c>
      <c r="W64" s="457"/>
      <c r="X64" s="262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</row>
    <row r="65" spans="1:215" ht="12" customHeight="1">
      <c r="A65" s="48" t="s">
        <v>611</v>
      </c>
      <c r="B65" s="20">
        <v>714401106376</v>
      </c>
      <c r="C65" s="35" t="s">
        <v>461</v>
      </c>
      <c r="D65" s="35" t="s">
        <v>790</v>
      </c>
      <c r="E65" s="35" t="s">
        <v>817</v>
      </c>
      <c r="F65" s="21">
        <v>10</v>
      </c>
      <c r="G65" s="21">
        <v>66</v>
      </c>
      <c r="H65" s="21">
        <v>33</v>
      </c>
      <c r="I65" s="21">
        <v>20</v>
      </c>
      <c r="J65" s="13">
        <f t="shared" si="12"/>
        <v>4.3560000000000001E-2</v>
      </c>
      <c r="K65" s="22" t="s">
        <v>376</v>
      </c>
      <c r="L65" s="15" t="s">
        <v>612</v>
      </c>
      <c r="M65" s="40" t="s">
        <v>148</v>
      </c>
      <c r="N65" s="301">
        <v>100</v>
      </c>
      <c r="O65" s="73">
        <f t="shared" ca="1" si="1"/>
        <v>41.168305990864376</v>
      </c>
      <c r="P65" s="453"/>
      <c r="Q65" s="301"/>
      <c r="R65" s="345"/>
      <c r="S65" s="347" t="s">
        <v>81</v>
      </c>
      <c r="T65" s="345"/>
      <c r="U65" s="346"/>
      <c r="V65" s="268">
        <v>24.22</v>
      </c>
      <c r="W65" s="457"/>
      <c r="X65" s="262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</row>
    <row r="66" spans="1:215" ht="12" customHeight="1">
      <c r="A66" s="53" t="s">
        <v>396</v>
      </c>
      <c r="B66" s="52">
        <v>714401105935</v>
      </c>
      <c r="C66" s="35" t="s">
        <v>461</v>
      </c>
      <c r="D66" s="35" t="s">
        <v>790</v>
      </c>
      <c r="E66" s="35" t="s">
        <v>817</v>
      </c>
      <c r="F66" s="21">
        <v>10</v>
      </c>
      <c r="G66" s="21">
        <v>66</v>
      </c>
      <c r="H66" s="21">
        <v>33</v>
      </c>
      <c r="I66" s="21">
        <v>20</v>
      </c>
      <c r="J66" s="13">
        <f t="shared" si="12"/>
        <v>4.3560000000000001E-2</v>
      </c>
      <c r="K66" s="51"/>
      <c r="L66" s="15" t="s">
        <v>866</v>
      </c>
      <c r="M66" s="40" t="s">
        <v>148</v>
      </c>
      <c r="N66" s="301">
        <v>100</v>
      </c>
      <c r="O66" s="73">
        <f t="shared" ca="1" si="1"/>
        <v>47.063703023438556</v>
      </c>
      <c r="P66" s="453"/>
      <c r="Q66" s="301"/>
      <c r="R66" s="345"/>
      <c r="S66" s="347" t="s">
        <v>81</v>
      </c>
      <c r="T66" s="345"/>
      <c r="U66" s="346"/>
      <c r="V66" s="268">
        <v>22.49</v>
      </c>
      <c r="W66" s="457"/>
      <c r="X66" s="262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</row>
    <row r="67" spans="1:215" ht="12" customHeight="1">
      <c r="A67" s="53" t="s">
        <v>398</v>
      </c>
      <c r="B67" s="52">
        <v>714401105942</v>
      </c>
      <c r="C67" s="35" t="s">
        <v>461</v>
      </c>
      <c r="D67" s="35" t="s">
        <v>790</v>
      </c>
      <c r="E67" s="35" t="s">
        <v>817</v>
      </c>
      <c r="F67" s="21">
        <v>10</v>
      </c>
      <c r="G67" s="21">
        <v>66</v>
      </c>
      <c r="H67" s="21">
        <v>33</v>
      </c>
      <c r="I67" s="21">
        <v>20</v>
      </c>
      <c r="J67" s="13">
        <f t="shared" si="12"/>
        <v>4.3560000000000001E-2</v>
      </c>
      <c r="K67" s="51"/>
      <c r="L67" s="15" t="s">
        <v>867</v>
      </c>
      <c r="M67" s="40" t="s">
        <v>295</v>
      </c>
      <c r="N67" s="301">
        <v>100</v>
      </c>
      <c r="O67" s="73">
        <f t="shared" ca="1" si="1"/>
        <v>46.731402186200725</v>
      </c>
      <c r="P67" s="453"/>
      <c r="Q67" s="301"/>
      <c r="R67" s="366"/>
      <c r="S67" s="344" t="s">
        <v>81</v>
      </c>
      <c r="T67" s="345"/>
      <c r="U67" s="346"/>
      <c r="V67" s="268">
        <v>25.6</v>
      </c>
      <c r="W67" s="457"/>
      <c r="X67" s="262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</row>
    <row r="68" spans="1:215" ht="12" customHeight="1">
      <c r="A68" s="53" t="s">
        <v>400</v>
      </c>
      <c r="B68" s="52">
        <v>714401105959</v>
      </c>
      <c r="C68" s="35" t="s">
        <v>461</v>
      </c>
      <c r="D68" s="35" t="s">
        <v>790</v>
      </c>
      <c r="E68" s="35" t="s">
        <v>817</v>
      </c>
      <c r="F68" s="35">
        <v>25</v>
      </c>
      <c r="G68" s="35">
        <v>70</v>
      </c>
      <c r="H68" s="35">
        <v>70</v>
      </c>
      <c r="I68" s="35">
        <v>25</v>
      </c>
      <c r="J68" s="13">
        <f>G68*H68*I68/1000000</f>
        <v>0.1225</v>
      </c>
      <c r="K68" s="51"/>
      <c r="L68" s="15" t="s">
        <v>401</v>
      </c>
      <c r="M68" s="40" t="s">
        <v>137</v>
      </c>
      <c r="N68" s="301">
        <v>100</v>
      </c>
      <c r="O68" s="73">
        <f t="shared" ca="1" si="1"/>
        <v>44.439794925672764</v>
      </c>
      <c r="P68" s="453"/>
      <c r="Q68" s="301"/>
      <c r="R68" s="366"/>
      <c r="S68" s="344" t="s">
        <v>81</v>
      </c>
      <c r="T68" s="345"/>
      <c r="U68" s="346"/>
      <c r="V68" s="268">
        <v>12.1</v>
      </c>
      <c r="W68" s="457"/>
      <c r="X68" s="262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</row>
    <row r="69" spans="1:215" ht="12" customHeight="1">
      <c r="A69" s="53" t="s">
        <v>259</v>
      </c>
      <c r="B69" s="52">
        <v>714401105546</v>
      </c>
      <c r="C69" s="35" t="s">
        <v>461</v>
      </c>
      <c r="D69" s="35" t="s">
        <v>790</v>
      </c>
      <c r="E69" s="35" t="s">
        <v>817</v>
      </c>
      <c r="F69" s="21">
        <v>10</v>
      </c>
      <c r="G69" s="21">
        <v>66</v>
      </c>
      <c r="H69" s="21">
        <v>33</v>
      </c>
      <c r="I69" s="21">
        <v>20</v>
      </c>
      <c r="J69" s="13">
        <f t="shared" ref="J69:J72" si="13">G69*H69*I69/1000000</f>
        <v>4.3560000000000001E-2</v>
      </c>
      <c r="K69" s="51"/>
      <c r="L69" s="15" t="s">
        <v>868</v>
      </c>
      <c r="M69" s="40" t="s">
        <v>90</v>
      </c>
      <c r="N69" s="301">
        <v>100</v>
      </c>
      <c r="O69" s="73">
        <f t="shared" ca="1" si="1"/>
        <v>47.410020894034346</v>
      </c>
      <c r="P69" s="453"/>
      <c r="Q69" s="301"/>
      <c r="R69" s="345"/>
      <c r="S69" s="344" t="s">
        <v>81</v>
      </c>
      <c r="T69" s="345"/>
      <c r="U69" s="346"/>
      <c r="V69" s="268">
        <v>26.64</v>
      </c>
      <c r="W69" s="457"/>
      <c r="X69" s="262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</row>
    <row r="70" spans="1:215" ht="12" customHeight="1">
      <c r="A70" s="53" t="s">
        <v>91</v>
      </c>
      <c r="B70" s="52">
        <v>714401105539</v>
      </c>
      <c r="C70" s="35" t="s">
        <v>461</v>
      </c>
      <c r="D70" s="35" t="s">
        <v>790</v>
      </c>
      <c r="E70" s="35" t="s">
        <v>817</v>
      </c>
      <c r="F70" s="21">
        <v>10</v>
      </c>
      <c r="G70" s="21">
        <v>66</v>
      </c>
      <c r="H70" s="21">
        <v>33</v>
      </c>
      <c r="I70" s="21">
        <v>20</v>
      </c>
      <c r="J70" s="13">
        <f t="shared" si="13"/>
        <v>4.3560000000000001E-2</v>
      </c>
      <c r="K70" s="51"/>
      <c r="L70" s="15" t="s">
        <v>869</v>
      </c>
      <c r="M70" s="40" t="s">
        <v>295</v>
      </c>
      <c r="N70" s="301">
        <v>100</v>
      </c>
      <c r="O70" s="73">
        <f t="shared" ref="O70:O114" ca="1" si="14">RAND()*10+40</f>
        <v>47.543578850684831</v>
      </c>
      <c r="P70" s="453"/>
      <c r="Q70" s="301"/>
      <c r="R70" s="345"/>
      <c r="S70" s="344" t="s">
        <v>81</v>
      </c>
      <c r="T70" s="345"/>
      <c r="U70" s="346"/>
      <c r="V70" s="268">
        <v>26.64</v>
      </c>
      <c r="W70" s="457"/>
      <c r="X70" s="262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</row>
    <row r="71" spans="1:215" ht="12.95" customHeight="1">
      <c r="A71" s="53" t="s">
        <v>435</v>
      </c>
      <c r="B71" s="52">
        <v>714401106017</v>
      </c>
      <c r="C71" s="35" t="s">
        <v>461</v>
      </c>
      <c r="D71" s="35" t="s">
        <v>790</v>
      </c>
      <c r="E71" s="35" t="s">
        <v>817</v>
      </c>
      <c r="F71" s="21">
        <v>10</v>
      </c>
      <c r="G71" s="21">
        <v>66</v>
      </c>
      <c r="H71" s="21">
        <v>33</v>
      </c>
      <c r="I71" s="21">
        <v>20</v>
      </c>
      <c r="J71" s="13">
        <f t="shared" si="13"/>
        <v>4.3560000000000001E-2</v>
      </c>
      <c r="K71" s="22" t="s">
        <v>376</v>
      </c>
      <c r="L71" s="15" t="s">
        <v>870</v>
      </c>
      <c r="M71" s="40" t="s">
        <v>378</v>
      </c>
      <c r="N71" s="301">
        <v>100</v>
      </c>
      <c r="O71" s="73">
        <f t="shared" ca="1" si="14"/>
        <v>41.263677420258269</v>
      </c>
      <c r="P71" s="453"/>
      <c r="Q71" s="301"/>
      <c r="R71" s="345"/>
      <c r="S71" s="344" t="s">
        <v>81</v>
      </c>
      <c r="T71" s="345"/>
      <c r="U71" s="346"/>
      <c r="V71" s="268">
        <v>23.52</v>
      </c>
      <c r="W71" s="457"/>
      <c r="X71" s="262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</row>
    <row r="72" spans="1:215" ht="12.95" customHeight="1">
      <c r="A72" s="53" t="s">
        <v>194</v>
      </c>
      <c r="B72" s="52">
        <v>714401105522</v>
      </c>
      <c r="C72" s="35" t="s">
        <v>461</v>
      </c>
      <c r="D72" s="35" t="s">
        <v>790</v>
      </c>
      <c r="E72" s="35" t="s">
        <v>817</v>
      </c>
      <c r="F72" s="21">
        <v>10</v>
      </c>
      <c r="G72" s="21">
        <v>66</v>
      </c>
      <c r="H72" s="21">
        <v>33</v>
      </c>
      <c r="I72" s="21">
        <v>20</v>
      </c>
      <c r="J72" s="13">
        <f t="shared" si="13"/>
        <v>4.3560000000000001E-2</v>
      </c>
      <c r="K72" s="51"/>
      <c r="L72" s="15" t="s">
        <v>871</v>
      </c>
      <c r="M72" s="40" t="s">
        <v>148</v>
      </c>
      <c r="N72" s="301">
        <v>100</v>
      </c>
      <c r="O72" s="73">
        <f t="shared" ca="1" si="14"/>
        <v>46.237457724371865</v>
      </c>
      <c r="P72" s="453"/>
      <c r="Q72" s="301"/>
      <c r="R72" s="345"/>
      <c r="S72" s="344" t="s">
        <v>81</v>
      </c>
      <c r="T72" s="345"/>
      <c r="U72" s="346"/>
      <c r="V72" s="268">
        <v>23.52</v>
      </c>
      <c r="W72" s="457"/>
      <c r="X72" s="262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</row>
    <row r="73" spans="1:215" ht="12.95" customHeight="1">
      <c r="A73" s="19" t="s">
        <v>145</v>
      </c>
      <c r="B73" s="55">
        <v>714401105515</v>
      </c>
      <c r="C73" s="35" t="s">
        <v>461</v>
      </c>
      <c r="D73" s="35" t="s">
        <v>790</v>
      </c>
      <c r="E73" s="35" t="s">
        <v>817</v>
      </c>
      <c r="F73" s="35">
        <v>25</v>
      </c>
      <c r="G73" s="35">
        <v>70</v>
      </c>
      <c r="H73" s="35">
        <v>70</v>
      </c>
      <c r="I73" s="35">
        <v>25</v>
      </c>
      <c r="J73" s="13">
        <f>G73*H73*I73/1000000</f>
        <v>0.1225</v>
      </c>
      <c r="K73" s="51"/>
      <c r="L73" s="15" t="s">
        <v>872</v>
      </c>
      <c r="M73" s="40" t="s">
        <v>137</v>
      </c>
      <c r="N73" s="301">
        <v>100</v>
      </c>
      <c r="O73" s="73">
        <f t="shared" ca="1" si="14"/>
        <v>47.868420134537402</v>
      </c>
      <c r="P73" s="453"/>
      <c r="Q73" s="301"/>
      <c r="R73" s="366"/>
      <c r="S73" s="344" t="s">
        <v>81</v>
      </c>
      <c r="T73" s="345"/>
      <c r="U73" s="346"/>
      <c r="V73" s="268">
        <v>13.14</v>
      </c>
      <c r="W73" s="457"/>
      <c r="X73" s="262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</row>
    <row r="74" spans="1:215" ht="12.95" customHeight="1">
      <c r="A74" s="53" t="s">
        <v>681</v>
      </c>
      <c r="B74" s="52">
        <v>714401105577</v>
      </c>
      <c r="C74" s="35" t="s">
        <v>461</v>
      </c>
      <c r="D74" s="35" t="s">
        <v>790</v>
      </c>
      <c r="E74" s="35" t="s">
        <v>817</v>
      </c>
      <c r="F74" s="21">
        <v>10</v>
      </c>
      <c r="G74" s="21">
        <v>66</v>
      </c>
      <c r="H74" s="21">
        <v>33</v>
      </c>
      <c r="I74" s="21">
        <v>20</v>
      </c>
      <c r="J74" s="13">
        <f t="shared" ref="J74:J79" si="15">G74*H74*I74/1000000</f>
        <v>4.3560000000000001E-2</v>
      </c>
      <c r="K74" s="51"/>
      <c r="L74" s="15" t="s">
        <v>873</v>
      </c>
      <c r="M74" s="40" t="s">
        <v>148</v>
      </c>
      <c r="N74" s="301">
        <v>100</v>
      </c>
      <c r="O74" s="73">
        <f t="shared" ca="1" si="14"/>
        <v>45.307232513280809</v>
      </c>
      <c r="P74" s="453"/>
      <c r="Q74" s="301"/>
      <c r="R74" s="345"/>
      <c r="S74" s="344" t="s">
        <v>81</v>
      </c>
      <c r="T74" s="345"/>
      <c r="U74" s="346"/>
      <c r="V74" s="268">
        <v>23.52</v>
      </c>
      <c r="W74" s="457"/>
      <c r="X74" s="262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</row>
    <row r="75" spans="1:215" ht="12.95" customHeight="1">
      <c r="A75" s="53" t="s">
        <v>684</v>
      </c>
      <c r="B75" s="52">
        <v>714401105775</v>
      </c>
      <c r="C75" s="35" t="s">
        <v>461</v>
      </c>
      <c r="D75" s="35" t="s">
        <v>790</v>
      </c>
      <c r="E75" s="35" t="s">
        <v>817</v>
      </c>
      <c r="F75" s="21">
        <v>10</v>
      </c>
      <c r="G75" s="21">
        <v>66</v>
      </c>
      <c r="H75" s="21">
        <v>33</v>
      </c>
      <c r="I75" s="21">
        <v>20</v>
      </c>
      <c r="J75" s="13">
        <f t="shared" si="15"/>
        <v>4.3560000000000001E-2</v>
      </c>
      <c r="K75" s="51"/>
      <c r="L75" s="15" t="s">
        <v>874</v>
      </c>
      <c r="M75" s="40" t="s">
        <v>90</v>
      </c>
      <c r="N75" s="301">
        <v>100</v>
      </c>
      <c r="O75" s="73">
        <f t="shared" ca="1" si="14"/>
        <v>44.781363618062905</v>
      </c>
      <c r="P75" s="453"/>
      <c r="Q75" s="301"/>
      <c r="R75" s="345"/>
      <c r="S75" s="347" t="s">
        <v>81</v>
      </c>
      <c r="T75" s="345"/>
      <c r="U75" s="346"/>
      <c r="V75" s="268">
        <v>26.64</v>
      </c>
      <c r="W75" s="457"/>
      <c r="X75" s="262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</row>
    <row r="76" spans="1:215" ht="12" customHeight="1">
      <c r="A76" s="53" t="s">
        <v>686</v>
      </c>
      <c r="B76" s="52">
        <v>714401105584</v>
      </c>
      <c r="C76" s="35" t="s">
        <v>461</v>
      </c>
      <c r="D76" s="35" t="s">
        <v>790</v>
      </c>
      <c r="E76" s="35" t="s">
        <v>817</v>
      </c>
      <c r="F76" s="21">
        <v>10</v>
      </c>
      <c r="G76" s="21">
        <v>66</v>
      </c>
      <c r="H76" s="21">
        <v>33</v>
      </c>
      <c r="I76" s="21">
        <v>20</v>
      </c>
      <c r="J76" s="13">
        <f t="shared" si="15"/>
        <v>4.3560000000000001E-2</v>
      </c>
      <c r="K76" s="51"/>
      <c r="L76" s="15" t="s">
        <v>875</v>
      </c>
      <c r="M76" s="40" t="s">
        <v>295</v>
      </c>
      <c r="N76" s="301">
        <v>100</v>
      </c>
      <c r="O76" s="73">
        <f t="shared" ca="1" si="14"/>
        <v>45.360918607305379</v>
      </c>
      <c r="P76" s="453"/>
      <c r="Q76" s="301"/>
      <c r="R76" s="345"/>
      <c r="S76" s="344" t="s">
        <v>81</v>
      </c>
      <c r="T76" s="345"/>
      <c r="U76" s="346"/>
      <c r="V76" s="268">
        <v>26.64</v>
      </c>
      <c r="W76" s="457"/>
      <c r="X76" s="262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</row>
    <row r="77" spans="1:215" ht="12.95" customHeight="1">
      <c r="A77" s="53" t="s">
        <v>437</v>
      </c>
      <c r="B77" s="52">
        <v>714401106024</v>
      </c>
      <c r="C77" s="35" t="s">
        <v>461</v>
      </c>
      <c r="D77" s="35" t="s">
        <v>790</v>
      </c>
      <c r="E77" s="35" t="s">
        <v>817</v>
      </c>
      <c r="F77" s="21">
        <v>10</v>
      </c>
      <c r="G77" s="21">
        <v>66</v>
      </c>
      <c r="H77" s="21">
        <v>33</v>
      </c>
      <c r="I77" s="21">
        <v>20</v>
      </c>
      <c r="J77" s="13">
        <f t="shared" si="15"/>
        <v>4.3560000000000001E-2</v>
      </c>
      <c r="K77" s="22" t="s">
        <v>376</v>
      </c>
      <c r="L77" s="15" t="s">
        <v>876</v>
      </c>
      <c r="M77" s="40" t="s">
        <v>378</v>
      </c>
      <c r="N77" s="301">
        <v>100</v>
      </c>
      <c r="O77" s="73">
        <f t="shared" ca="1" si="14"/>
        <v>47.356623464795575</v>
      </c>
      <c r="P77" s="453"/>
      <c r="Q77" s="301"/>
      <c r="R77" s="345"/>
      <c r="S77" s="344" t="s">
        <v>81</v>
      </c>
      <c r="T77" s="345"/>
      <c r="U77" s="346"/>
      <c r="V77" s="268">
        <v>23.52</v>
      </c>
      <c r="W77" s="457"/>
      <c r="X77" s="262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</row>
    <row r="78" spans="1:215" ht="12.95" customHeight="1">
      <c r="A78" s="53" t="s">
        <v>69</v>
      </c>
      <c r="B78" s="52">
        <v>714401105188</v>
      </c>
      <c r="C78" s="35" t="s">
        <v>461</v>
      </c>
      <c r="D78" s="35" t="s">
        <v>790</v>
      </c>
      <c r="E78" s="35" t="s">
        <v>817</v>
      </c>
      <c r="F78" s="21">
        <v>10</v>
      </c>
      <c r="G78" s="21">
        <v>66</v>
      </c>
      <c r="H78" s="21">
        <v>33</v>
      </c>
      <c r="I78" s="21">
        <v>20</v>
      </c>
      <c r="J78" s="13">
        <f t="shared" si="15"/>
        <v>4.3560000000000001E-2</v>
      </c>
      <c r="K78" s="51"/>
      <c r="L78" s="15" t="s">
        <v>877</v>
      </c>
      <c r="M78" s="40" t="s">
        <v>295</v>
      </c>
      <c r="N78" s="301">
        <v>100</v>
      </c>
      <c r="O78" s="73">
        <f t="shared" ca="1" si="14"/>
        <v>48.66011885692204</v>
      </c>
      <c r="P78" s="453"/>
      <c r="Q78" s="301"/>
      <c r="R78" s="345"/>
      <c r="S78" s="344" t="s">
        <v>81</v>
      </c>
      <c r="T78" s="345"/>
      <c r="U78" s="346"/>
      <c r="V78" s="268">
        <v>27.68</v>
      </c>
      <c r="W78" s="457"/>
      <c r="X78" s="262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</row>
    <row r="79" spans="1:215" ht="12" customHeight="1">
      <c r="A79" s="53" t="s">
        <v>222</v>
      </c>
      <c r="B79" s="52">
        <v>714401105195</v>
      </c>
      <c r="C79" s="35" t="s">
        <v>461</v>
      </c>
      <c r="D79" s="35" t="s">
        <v>790</v>
      </c>
      <c r="E79" s="35" t="s">
        <v>817</v>
      </c>
      <c r="F79" s="21">
        <v>10</v>
      </c>
      <c r="G79" s="21">
        <v>66</v>
      </c>
      <c r="H79" s="21">
        <v>33</v>
      </c>
      <c r="I79" s="21">
        <v>20</v>
      </c>
      <c r="J79" s="13">
        <f t="shared" si="15"/>
        <v>4.3560000000000001E-2</v>
      </c>
      <c r="K79" s="51"/>
      <c r="L79" s="15" t="s">
        <v>878</v>
      </c>
      <c r="M79" s="40" t="s">
        <v>148</v>
      </c>
      <c r="N79" s="301">
        <v>100</v>
      </c>
      <c r="O79" s="73">
        <f t="shared" ca="1" si="14"/>
        <v>42.539786983816761</v>
      </c>
      <c r="P79" s="453"/>
      <c r="Q79" s="301"/>
      <c r="R79" s="345"/>
      <c r="S79" s="344" t="s">
        <v>81</v>
      </c>
      <c r="T79" s="345"/>
      <c r="U79" s="346"/>
      <c r="V79" s="268">
        <v>24.22</v>
      </c>
      <c r="W79" s="457"/>
      <c r="X79" s="262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</row>
    <row r="80" spans="1:215" ht="12" customHeight="1">
      <c r="A80" s="19" t="s">
        <v>160</v>
      </c>
      <c r="B80" s="52">
        <v>714401105225</v>
      </c>
      <c r="C80" s="35" t="s">
        <v>461</v>
      </c>
      <c r="D80" s="35" t="s">
        <v>790</v>
      </c>
      <c r="E80" s="35" t="s">
        <v>817</v>
      </c>
      <c r="F80" s="35">
        <v>25</v>
      </c>
      <c r="G80" s="35">
        <v>70</v>
      </c>
      <c r="H80" s="35">
        <v>70</v>
      </c>
      <c r="I80" s="35">
        <v>25</v>
      </c>
      <c r="J80" s="13">
        <f>G80*H80*I80/1000000</f>
        <v>0.1225</v>
      </c>
      <c r="K80" s="51"/>
      <c r="L80" s="15" t="s">
        <v>879</v>
      </c>
      <c r="M80" s="40" t="s">
        <v>137</v>
      </c>
      <c r="N80" s="301">
        <v>100</v>
      </c>
      <c r="O80" s="73">
        <f t="shared" ca="1" si="14"/>
        <v>44.288678739607505</v>
      </c>
      <c r="P80" s="453"/>
      <c r="Q80" s="301"/>
      <c r="R80" s="366"/>
      <c r="S80" s="344" t="s">
        <v>81</v>
      </c>
      <c r="T80" s="345"/>
      <c r="U80" s="346"/>
      <c r="V80" s="268">
        <v>13.83</v>
      </c>
      <c r="W80" s="457"/>
      <c r="X80" s="262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</row>
    <row r="81" spans="1:215" ht="12.95" customHeight="1">
      <c r="A81" s="53" t="s">
        <v>689</v>
      </c>
      <c r="B81" s="52">
        <v>714401105607</v>
      </c>
      <c r="C81" s="35" t="s">
        <v>461</v>
      </c>
      <c r="D81" s="35" t="s">
        <v>790</v>
      </c>
      <c r="E81" s="35" t="s">
        <v>817</v>
      </c>
      <c r="F81" s="21">
        <v>10</v>
      </c>
      <c r="G81" s="21">
        <v>66</v>
      </c>
      <c r="H81" s="21">
        <v>33</v>
      </c>
      <c r="I81" s="21">
        <v>20</v>
      </c>
      <c r="J81" s="13">
        <f t="shared" ref="J81:J96" si="16">G81*H81*I81/1000000</f>
        <v>4.3560000000000001E-2</v>
      </c>
      <c r="K81" s="51"/>
      <c r="L81" s="15" t="s">
        <v>880</v>
      </c>
      <c r="M81" s="40" t="s">
        <v>148</v>
      </c>
      <c r="N81" s="301">
        <v>100</v>
      </c>
      <c r="O81" s="73">
        <f t="shared" ca="1" si="14"/>
        <v>47.885935894909871</v>
      </c>
      <c r="P81" s="453"/>
      <c r="Q81" s="301"/>
      <c r="R81" s="345"/>
      <c r="S81" s="344" t="s">
        <v>81</v>
      </c>
      <c r="T81" s="345"/>
      <c r="U81" s="346"/>
      <c r="V81" s="268">
        <v>24.22</v>
      </c>
      <c r="W81" s="457"/>
      <c r="X81" s="262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</row>
    <row r="82" spans="1:215" s="2" customFormat="1" ht="12" customHeight="1">
      <c r="A82" s="62" t="s">
        <v>469</v>
      </c>
      <c r="B82" s="52">
        <v>714401106055</v>
      </c>
      <c r="C82" s="35" t="s">
        <v>806</v>
      </c>
      <c r="D82" s="35" t="s">
        <v>790</v>
      </c>
      <c r="E82" s="35" t="s">
        <v>819</v>
      </c>
      <c r="F82" s="21">
        <v>10</v>
      </c>
      <c r="G82" s="21">
        <v>66</v>
      </c>
      <c r="H82" s="21">
        <v>33</v>
      </c>
      <c r="I82" s="21">
        <v>20</v>
      </c>
      <c r="J82" s="13">
        <f t="shared" si="16"/>
        <v>4.3560000000000001E-2</v>
      </c>
      <c r="K82" s="51"/>
      <c r="L82" s="15" t="s">
        <v>881</v>
      </c>
      <c r="M82" s="40" t="s">
        <v>148</v>
      </c>
      <c r="N82" s="301"/>
      <c r="O82" s="73" t="s">
        <v>81</v>
      </c>
      <c r="P82" s="301"/>
      <c r="Q82" s="301"/>
      <c r="R82" s="345">
        <v>300</v>
      </c>
      <c r="S82" s="347">
        <v>18.14</v>
      </c>
      <c r="T82" s="456"/>
      <c r="U82" s="346"/>
      <c r="V82" s="268">
        <v>23.52</v>
      </c>
      <c r="W82" s="457"/>
      <c r="X82" s="262"/>
    </row>
    <row r="83" spans="1:215" s="2" customFormat="1" ht="12" customHeight="1">
      <c r="A83" s="53" t="s">
        <v>692</v>
      </c>
      <c r="B83" s="52">
        <v>714401105713</v>
      </c>
      <c r="C83" s="35" t="s">
        <v>806</v>
      </c>
      <c r="D83" s="35" t="s">
        <v>790</v>
      </c>
      <c r="E83" s="35" t="s">
        <v>819</v>
      </c>
      <c r="F83" s="21">
        <v>10</v>
      </c>
      <c r="G83" s="21">
        <v>66</v>
      </c>
      <c r="H83" s="21">
        <v>33</v>
      </c>
      <c r="I83" s="21">
        <v>20</v>
      </c>
      <c r="J83" s="13">
        <f t="shared" si="16"/>
        <v>4.3560000000000001E-2</v>
      </c>
      <c r="K83" s="51"/>
      <c r="L83" s="15" t="s">
        <v>882</v>
      </c>
      <c r="M83" s="40" t="s">
        <v>148</v>
      </c>
      <c r="N83" s="301"/>
      <c r="O83" s="73" t="s">
        <v>81</v>
      </c>
      <c r="P83" s="301"/>
      <c r="Q83" s="301"/>
      <c r="R83" s="345">
        <v>300</v>
      </c>
      <c r="S83" s="347">
        <v>18.14</v>
      </c>
      <c r="T83" s="456"/>
      <c r="U83" s="346"/>
      <c r="V83" s="268">
        <v>23.52</v>
      </c>
      <c r="W83" s="457"/>
      <c r="X83" s="262"/>
    </row>
    <row r="84" spans="1:215" s="2" customFormat="1" ht="12" customHeight="1">
      <c r="A84" s="53" t="s">
        <v>402</v>
      </c>
      <c r="B84" s="52">
        <v>714401105973</v>
      </c>
      <c r="C84" s="35" t="s">
        <v>806</v>
      </c>
      <c r="D84" s="35" t="s">
        <v>790</v>
      </c>
      <c r="E84" s="35" t="s">
        <v>819</v>
      </c>
      <c r="F84" s="21">
        <v>10</v>
      </c>
      <c r="G84" s="21">
        <v>66</v>
      </c>
      <c r="H84" s="21">
        <v>33</v>
      </c>
      <c r="I84" s="21">
        <v>20</v>
      </c>
      <c r="J84" s="13">
        <f t="shared" si="16"/>
        <v>4.3560000000000001E-2</v>
      </c>
      <c r="K84" s="51"/>
      <c r="L84" s="15" t="s">
        <v>883</v>
      </c>
      <c r="M84" s="40" t="s">
        <v>148</v>
      </c>
      <c r="N84" s="301"/>
      <c r="O84" s="73" t="s">
        <v>81</v>
      </c>
      <c r="P84" s="301"/>
      <c r="Q84" s="301"/>
      <c r="R84" s="345">
        <v>300</v>
      </c>
      <c r="S84" s="347">
        <v>18.14</v>
      </c>
      <c r="T84" s="456"/>
      <c r="U84" s="346"/>
      <c r="V84" s="268">
        <v>23.52</v>
      </c>
      <c r="W84" s="457"/>
      <c r="X84" s="262"/>
    </row>
    <row r="85" spans="1:215" ht="12" customHeight="1">
      <c r="A85" s="19" t="s">
        <v>694</v>
      </c>
      <c r="B85" s="20">
        <v>714401105720</v>
      </c>
      <c r="C85" s="35" t="s">
        <v>461</v>
      </c>
      <c r="D85" s="35" t="s">
        <v>790</v>
      </c>
      <c r="E85" s="35" t="s">
        <v>817</v>
      </c>
      <c r="F85" s="21">
        <v>10</v>
      </c>
      <c r="G85" s="21">
        <v>66</v>
      </c>
      <c r="H85" s="21">
        <v>33</v>
      </c>
      <c r="I85" s="21">
        <v>20</v>
      </c>
      <c r="J85" s="13">
        <f t="shared" si="16"/>
        <v>4.3560000000000001E-2</v>
      </c>
      <c r="K85" s="51"/>
      <c r="L85" s="15" t="s">
        <v>884</v>
      </c>
      <c r="M85" s="40" t="s">
        <v>148</v>
      </c>
      <c r="N85" s="301">
        <v>100</v>
      </c>
      <c r="O85" s="73">
        <f t="shared" ca="1" si="14"/>
        <v>43.427852728408809</v>
      </c>
      <c r="P85" s="453"/>
      <c r="Q85" s="301"/>
      <c r="R85" s="345"/>
      <c r="S85" s="344" t="s">
        <v>81</v>
      </c>
      <c r="T85" s="345"/>
      <c r="U85" s="346"/>
      <c r="V85" s="268">
        <v>23.52</v>
      </c>
      <c r="W85" s="457"/>
      <c r="X85" s="262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</row>
    <row r="86" spans="1:215" ht="12" customHeight="1">
      <c r="A86" s="19" t="s">
        <v>696</v>
      </c>
      <c r="B86" s="20">
        <v>714401105737</v>
      </c>
      <c r="C86" s="35" t="s">
        <v>461</v>
      </c>
      <c r="D86" s="35" t="s">
        <v>790</v>
      </c>
      <c r="E86" s="35" t="s">
        <v>817</v>
      </c>
      <c r="F86" s="21">
        <v>10</v>
      </c>
      <c r="G86" s="21">
        <v>66</v>
      </c>
      <c r="H86" s="21">
        <v>33</v>
      </c>
      <c r="I86" s="21">
        <v>20</v>
      </c>
      <c r="J86" s="13">
        <f t="shared" si="16"/>
        <v>4.3560000000000001E-2</v>
      </c>
      <c r="K86" s="51"/>
      <c r="L86" s="15" t="s">
        <v>885</v>
      </c>
      <c r="M86" s="40" t="s">
        <v>295</v>
      </c>
      <c r="N86" s="301">
        <v>100</v>
      </c>
      <c r="O86" s="73">
        <f t="shared" ca="1" si="14"/>
        <v>47.87795207796205</v>
      </c>
      <c r="P86" s="453"/>
      <c r="Q86" s="301"/>
      <c r="R86" s="345"/>
      <c r="S86" s="344" t="s">
        <v>81</v>
      </c>
      <c r="T86" s="345"/>
      <c r="U86" s="346"/>
      <c r="V86" s="268">
        <v>26.64</v>
      </c>
      <c r="W86" s="457"/>
      <c r="X86" s="262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</row>
    <row r="87" spans="1:215" ht="12" customHeight="1">
      <c r="A87" s="19" t="s">
        <v>698</v>
      </c>
      <c r="B87" s="20">
        <v>714401105744</v>
      </c>
      <c r="C87" s="35" t="s">
        <v>461</v>
      </c>
      <c r="D87" s="35" t="s">
        <v>790</v>
      </c>
      <c r="E87" s="35" t="s">
        <v>817</v>
      </c>
      <c r="F87" s="21">
        <v>10</v>
      </c>
      <c r="G87" s="21">
        <v>66</v>
      </c>
      <c r="H87" s="21">
        <v>33</v>
      </c>
      <c r="I87" s="21">
        <v>20</v>
      </c>
      <c r="J87" s="13">
        <f t="shared" si="16"/>
        <v>4.3560000000000001E-2</v>
      </c>
      <c r="K87" s="51"/>
      <c r="L87" s="15" t="s">
        <v>886</v>
      </c>
      <c r="M87" s="40" t="s">
        <v>90</v>
      </c>
      <c r="N87" s="301">
        <v>100</v>
      </c>
      <c r="O87" s="73">
        <f t="shared" ca="1" si="14"/>
        <v>42.534619595859269</v>
      </c>
      <c r="P87" s="453"/>
      <c r="Q87" s="301"/>
      <c r="R87" s="345"/>
      <c r="S87" s="344" t="s">
        <v>81</v>
      </c>
      <c r="T87" s="345"/>
      <c r="U87" s="346"/>
      <c r="V87" s="268">
        <v>26.64</v>
      </c>
      <c r="W87" s="457"/>
      <c r="X87" s="262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</row>
    <row r="88" spans="1:215" ht="12" customHeight="1">
      <c r="A88" s="19" t="s">
        <v>409</v>
      </c>
      <c r="B88" s="20">
        <v>714401105812</v>
      </c>
      <c r="C88" s="35" t="s">
        <v>461</v>
      </c>
      <c r="D88" s="35" t="s">
        <v>790</v>
      </c>
      <c r="E88" s="35" t="s">
        <v>817</v>
      </c>
      <c r="F88" s="21">
        <v>10</v>
      </c>
      <c r="G88" s="21">
        <v>66</v>
      </c>
      <c r="H88" s="21">
        <v>33</v>
      </c>
      <c r="I88" s="21">
        <v>20</v>
      </c>
      <c r="J88" s="13">
        <f t="shared" si="16"/>
        <v>4.3560000000000001E-2</v>
      </c>
      <c r="K88" s="51"/>
      <c r="L88" s="15" t="s">
        <v>887</v>
      </c>
      <c r="M88" s="40" t="s">
        <v>148</v>
      </c>
      <c r="N88" s="301">
        <v>100</v>
      </c>
      <c r="O88" s="73">
        <f t="shared" ca="1" si="14"/>
        <v>43.984595247928489</v>
      </c>
      <c r="P88" s="453"/>
      <c r="Q88" s="301"/>
      <c r="R88" s="345"/>
      <c r="S88" s="344" t="s">
        <v>81</v>
      </c>
      <c r="T88" s="345"/>
      <c r="U88" s="346"/>
      <c r="V88" s="268">
        <v>24.22</v>
      </c>
      <c r="W88" s="457"/>
      <c r="X88" s="262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</row>
    <row r="89" spans="1:215" ht="12" customHeight="1">
      <c r="A89" s="19" t="s">
        <v>410</v>
      </c>
      <c r="B89" s="20">
        <v>714401105829</v>
      </c>
      <c r="C89" s="35" t="s">
        <v>461</v>
      </c>
      <c r="D89" s="35" t="s">
        <v>790</v>
      </c>
      <c r="E89" s="35" t="s">
        <v>817</v>
      </c>
      <c r="F89" s="21">
        <v>10</v>
      </c>
      <c r="G89" s="21">
        <v>66</v>
      </c>
      <c r="H89" s="21">
        <v>33</v>
      </c>
      <c r="I89" s="21">
        <v>20</v>
      </c>
      <c r="J89" s="13">
        <f t="shared" si="16"/>
        <v>4.3560000000000001E-2</v>
      </c>
      <c r="K89" s="51"/>
      <c r="L89" s="15" t="s">
        <v>888</v>
      </c>
      <c r="M89" s="40" t="s">
        <v>295</v>
      </c>
      <c r="N89" s="301">
        <v>100</v>
      </c>
      <c r="O89" s="73">
        <f t="shared" ca="1" si="14"/>
        <v>45.052608746128655</v>
      </c>
      <c r="P89" s="453"/>
      <c r="Q89" s="301"/>
      <c r="R89" s="345"/>
      <c r="S89" s="344" t="s">
        <v>81</v>
      </c>
      <c r="T89" s="345"/>
      <c r="U89" s="346"/>
      <c r="V89" s="268">
        <v>27.68</v>
      </c>
      <c r="W89" s="457"/>
      <c r="X89" s="262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</row>
    <row r="90" spans="1:215" ht="12" customHeight="1">
      <c r="A90" s="19" t="s">
        <v>411</v>
      </c>
      <c r="B90" s="20">
        <v>714401105836</v>
      </c>
      <c r="C90" s="35" t="s">
        <v>461</v>
      </c>
      <c r="D90" s="35" t="s">
        <v>790</v>
      </c>
      <c r="E90" s="35" t="s">
        <v>817</v>
      </c>
      <c r="F90" s="21">
        <v>10</v>
      </c>
      <c r="G90" s="21">
        <v>66</v>
      </c>
      <c r="H90" s="21">
        <v>33</v>
      </c>
      <c r="I90" s="21">
        <v>20</v>
      </c>
      <c r="J90" s="13">
        <f t="shared" si="16"/>
        <v>4.3560000000000001E-2</v>
      </c>
      <c r="K90" s="51"/>
      <c r="L90" s="15" t="s">
        <v>889</v>
      </c>
      <c r="M90" s="40" t="s">
        <v>90</v>
      </c>
      <c r="N90" s="301">
        <v>100</v>
      </c>
      <c r="O90" s="73">
        <f t="shared" ca="1" si="14"/>
        <v>43.282239400424011</v>
      </c>
      <c r="P90" s="453"/>
      <c r="Q90" s="301"/>
      <c r="R90" s="345"/>
      <c r="S90" s="344" t="s">
        <v>81</v>
      </c>
      <c r="T90" s="345"/>
      <c r="U90" s="346"/>
      <c r="V90" s="268">
        <v>27.68</v>
      </c>
      <c r="W90" s="457"/>
      <c r="X90" s="262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</row>
    <row r="91" spans="1:215" ht="12" customHeight="1">
      <c r="A91" s="19" t="s">
        <v>613</v>
      </c>
      <c r="B91" s="63">
        <v>714401105485</v>
      </c>
      <c r="C91" s="35" t="s">
        <v>461</v>
      </c>
      <c r="D91" s="35" t="s">
        <v>790</v>
      </c>
      <c r="E91" s="35" t="s">
        <v>817</v>
      </c>
      <c r="F91" s="21">
        <v>10</v>
      </c>
      <c r="G91" s="21">
        <v>66</v>
      </c>
      <c r="H91" s="21">
        <v>33</v>
      </c>
      <c r="I91" s="21">
        <v>20</v>
      </c>
      <c r="J91" s="13">
        <f t="shared" si="16"/>
        <v>4.3560000000000001E-2</v>
      </c>
      <c r="K91" s="22" t="s">
        <v>376</v>
      </c>
      <c r="L91" s="15" t="s">
        <v>890</v>
      </c>
      <c r="M91" s="40" t="s">
        <v>148</v>
      </c>
      <c r="N91" s="301">
        <v>100</v>
      </c>
      <c r="O91" s="73">
        <f t="shared" ca="1" si="14"/>
        <v>43.934688620055702</v>
      </c>
      <c r="P91" s="453"/>
      <c r="Q91" s="301"/>
      <c r="R91" s="345"/>
      <c r="S91" s="347" t="s">
        <v>81</v>
      </c>
      <c r="T91" s="345"/>
      <c r="U91" s="346"/>
      <c r="V91" s="268">
        <v>23.52</v>
      </c>
      <c r="W91" s="457"/>
      <c r="X91" s="262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</row>
    <row r="92" spans="1:215" ht="12" customHeight="1">
      <c r="A92" s="19" t="s">
        <v>40</v>
      </c>
      <c r="B92" s="55">
        <v>714401105492</v>
      </c>
      <c r="C92" s="35" t="s">
        <v>461</v>
      </c>
      <c r="D92" s="35" t="s">
        <v>790</v>
      </c>
      <c r="E92" s="35" t="s">
        <v>817</v>
      </c>
      <c r="F92" s="21">
        <v>10</v>
      </c>
      <c r="G92" s="21">
        <v>66</v>
      </c>
      <c r="H92" s="21">
        <v>33</v>
      </c>
      <c r="I92" s="21">
        <v>20</v>
      </c>
      <c r="J92" s="13">
        <f t="shared" si="16"/>
        <v>4.3560000000000001E-2</v>
      </c>
      <c r="K92" s="51"/>
      <c r="L92" s="15" t="s">
        <v>891</v>
      </c>
      <c r="M92" s="40" t="s">
        <v>295</v>
      </c>
      <c r="N92" s="301">
        <v>100</v>
      </c>
      <c r="O92" s="73">
        <f t="shared" ca="1" si="14"/>
        <v>49.187862109176905</v>
      </c>
      <c r="P92" s="453"/>
      <c r="Q92" s="301"/>
      <c r="R92" s="345"/>
      <c r="S92" s="344" t="s">
        <v>81</v>
      </c>
      <c r="T92" s="345"/>
      <c r="U92" s="346"/>
      <c r="V92" s="268">
        <v>26.64</v>
      </c>
      <c r="W92" s="457"/>
      <c r="X92" s="262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</row>
    <row r="93" spans="1:215" ht="12" customHeight="1">
      <c r="A93" s="19" t="s">
        <v>1</v>
      </c>
      <c r="B93" s="55">
        <v>714401105508</v>
      </c>
      <c r="C93" s="35" t="s">
        <v>461</v>
      </c>
      <c r="D93" s="35" t="s">
        <v>790</v>
      </c>
      <c r="E93" s="35" t="s">
        <v>817</v>
      </c>
      <c r="F93" s="21">
        <v>10</v>
      </c>
      <c r="G93" s="21">
        <v>66</v>
      </c>
      <c r="H93" s="21">
        <v>33</v>
      </c>
      <c r="I93" s="21">
        <v>20</v>
      </c>
      <c r="J93" s="13">
        <f t="shared" si="16"/>
        <v>4.3560000000000001E-2</v>
      </c>
      <c r="K93" s="51"/>
      <c r="L93" s="15" t="s">
        <v>892</v>
      </c>
      <c r="M93" s="40" t="s">
        <v>90</v>
      </c>
      <c r="N93" s="301">
        <v>100</v>
      </c>
      <c r="O93" s="73">
        <f t="shared" ca="1" si="14"/>
        <v>40.35779396307057</v>
      </c>
      <c r="P93" s="453"/>
      <c r="Q93" s="301"/>
      <c r="R93" s="345"/>
      <c r="S93" s="344" t="s">
        <v>81</v>
      </c>
      <c r="T93" s="345"/>
      <c r="U93" s="346"/>
      <c r="V93" s="268">
        <v>26.64</v>
      </c>
      <c r="W93" s="457"/>
      <c r="X93" s="262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</row>
    <row r="94" spans="1:215" ht="12" customHeight="1">
      <c r="A94" s="19" t="s">
        <v>293</v>
      </c>
      <c r="B94" s="55">
        <v>714401105706</v>
      </c>
      <c r="C94" s="35" t="s">
        <v>461</v>
      </c>
      <c r="D94" s="35" t="s">
        <v>790</v>
      </c>
      <c r="E94" s="35" t="s">
        <v>817</v>
      </c>
      <c r="F94" s="21">
        <v>10</v>
      </c>
      <c r="G94" s="21">
        <v>66</v>
      </c>
      <c r="H94" s="21">
        <v>33</v>
      </c>
      <c r="I94" s="21">
        <v>20</v>
      </c>
      <c r="J94" s="13">
        <f t="shared" si="16"/>
        <v>4.3560000000000001E-2</v>
      </c>
      <c r="K94" s="21"/>
      <c r="L94" s="15" t="s">
        <v>893</v>
      </c>
      <c r="M94" s="40" t="s">
        <v>90</v>
      </c>
      <c r="N94" s="301">
        <v>100</v>
      </c>
      <c r="O94" s="73">
        <f t="shared" ca="1" si="14"/>
        <v>43.382650358470613</v>
      </c>
      <c r="P94" s="453"/>
      <c r="Q94" s="301"/>
      <c r="R94" s="345"/>
      <c r="S94" s="347" t="s">
        <v>81</v>
      </c>
      <c r="T94" s="345"/>
      <c r="U94" s="346"/>
      <c r="V94" s="268">
        <v>25.6</v>
      </c>
      <c r="W94" s="457"/>
      <c r="X94" s="262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</row>
    <row r="95" spans="1:215" ht="12" customHeight="1">
      <c r="A95" s="19" t="s">
        <v>105</v>
      </c>
      <c r="B95" s="55">
        <v>714401105386</v>
      </c>
      <c r="C95" s="35" t="s">
        <v>461</v>
      </c>
      <c r="D95" s="35" t="s">
        <v>790</v>
      </c>
      <c r="E95" s="35" t="s">
        <v>817</v>
      </c>
      <c r="F95" s="21">
        <v>10</v>
      </c>
      <c r="G95" s="21">
        <v>66</v>
      </c>
      <c r="H95" s="21">
        <v>33</v>
      </c>
      <c r="I95" s="21">
        <v>20</v>
      </c>
      <c r="J95" s="13">
        <f t="shared" si="16"/>
        <v>4.3560000000000001E-2</v>
      </c>
      <c r="K95" s="14" t="s">
        <v>631</v>
      </c>
      <c r="L95" s="26" t="s">
        <v>894</v>
      </c>
      <c r="M95" s="40" t="s">
        <v>295</v>
      </c>
      <c r="N95" s="301">
        <v>100</v>
      </c>
      <c r="O95" s="73">
        <f t="shared" ca="1" si="14"/>
        <v>40.499945908105829</v>
      </c>
      <c r="P95" s="453"/>
      <c r="Q95" s="301"/>
      <c r="R95" s="345"/>
      <c r="S95" s="347" t="s">
        <v>81</v>
      </c>
      <c r="T95" s="345"/>
      <c r="U95" s="346"/>
      <c r="V95" s="262" t="s">
        <v>81</v>
      </c>
      <c r="W95" s="312"/>
      <c r="X95" s="262"/>
    </row>
    <row r="96" spans="1:215" ht="12" customHeight="1">
      <c r="A96" s="19" t="s">
        <v>108</v>
      </c>
      <c r="B96" s="55">
        <v>714401105379</v>
      </c>
      <c r="C96" s="35" t="s">
        <v>461</v>
      </c>
      <c r="D96" s="35" t="s">
        <v>790</v>
      </c>
      <c r="E96" s="35" t="s">
        <v>817</v>
      </c>
      <c r="F96" s="21">
        <v>10</v>
      </c>
      <c r="G96" s="21">
        <v>66</v>
      </c>
      <c r="H96" s="21">
        <v>33</v>
      </c>
      <c r="I96" s="21">
        <v>20</v>
      </c>
      <c r="J96" s="13">
        <f t="shared" si="16"/>
        <v>4.3560000000000001E-2</v>
      </c>
      <c r="K96" s="14"/>
      <c r="L96" s="15" t="s">
        <v>895</v>
      </c>
      <c r="M96" s="40" t="s">
        <v>148</v>
      </c>
      <c r="N96" s="301">
        <v>100</v>
      </c>
      <c r="O96" s="73">
        <f t="shared" ca="1" si="14"/>
        <v>48.471958093961497</v>
      </c>
      <c r="P96" s="453"/>
      <c r="Q96" s="301"/>
      <c r="R96" s="345"/>
      <c r="S96" s="347" t="s">
        <v>81</v>
      </c>
      <c r="T96" s="345"/>
      <c r="U96" s="346"/>
      <c r="V96" s="268">
        <v>22.49</v>
      </c>
      <c r="W96" s="457"/>
      <c r="X96" s="262"/>
    </row>
    <row r="97" spans="1:215" ht="12" customHeight="1">
      <c r="A97" s="19" t="s">
        <v>186</v>
      </c>
      <c r="B97" s="55">
        <v>714401105362</v>
      </c>
      <c r="C97" s="35" t="s">
        <v>461</v>
      </c>
      <c r="D97" s="35" t="s">
        <v>790</v>
      </c>
      <c r="E97" s="35" t="s">
        <v>817</v>
      </c>
      <c r="F97" s="35">
        <v>25</v>
      </c>
      <c r="G97" s="35">
        <v>70</v>
      </c>
      <c r="H97" s="35">
        <v>70</v>
      </c>
      <c r="I97" s="35">
        <v>25</v>
      </c>
      <c r="J97" s="13">
        <f>G97*H97*I97/1000000</f>
        <v>0.1225</v>
      </c>
      <c r="K97" s="14"/>
      <c r="L97" s="15" t="s">
        <v>896</v>
      </c>
      <c r="M97" s="40" t="s">
        <v>137</v>
      </c>
      <c r="N97" s="301">
        <v>100</v>
      </c>
      <c r="O97" s="73">
        <f t="shared" ca="1" si="14"/>
        <v>48.474535459913668</v>
      </c>
      <c r="P97" s="453"/>
      <c r="Q97" s="301"/>
      <c r="R97" s="345"/>
      <c r="S97" s="347" t="s">
        <v>81</v>
      </c>
      <c r="T97" s="345"/>
      <c r="U97" s="346"/>
      <c r="V97" s="268">
        <v>12.1</v>
      </c>
      <c r="W97" s="457"/>
      <c r="X97" s="262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</row>
    <row r="98" spans="1:215" ht="12" customHeight="1">
      <c r="A98" s="19" t="s">
        <v>3</v>
      </c>
      <c r="B98" s="55">
        <v>714401105423</v>
      </c>
      <c r="C98" s="35" t="s">
        <v>461</v>
      </c>
      <c r="D98" s="35" t="s">
        <v>790</v>
      </c>
      <c r="E98" s="35" t="s">
        <v>817</v>
      </c>
      <c r="F98" s="21">
        <v>10</v>
      </c>
      <c r="G98" s="21">
        <v>66</v>
      </c>
      <c r="H98" s="21">
        <v>33</v>
      </c>
      <c r="I98" s="21">
        <v>20</v>
      </c>
      <c r="J98" s="13">
        <f t="shared" ref="J98:J101" si="17">G98*H98*I98/1000000</f>
        <v>4.3560000000000001E-2</v>
      </c>
      <c r="K98" s="14"/>
      <c r="L98" s="15" t="s">
        <v>897</v>
      </c>
      <c r="M98" s="40" t="s">
        <v>90</v>
      </c>
      <c r="N98" s="301">
        <v>100</v>
      </c>
      <c r="O98" s="73">
        <f t="shared" ca="1" si="14"/>
        <v>47.398455456186397</v>
      </c>
      <c r="P98" s="453"/>
      <c r="Q98" s="301"/>
      <c r="R98" s="345"/>
      <c r="S98" s="347" t="s">
        <v>81</v>
      </c>
      <c r="T98" s="345"/>
      <c r="U98" s="346"/>
      <c r="V98" s="268">
        <v>26.64</v>
      </c>
      <c r="W98" s="457"/>
      <c r="X98" s="262"/>
    </row>
    <row r="99" spans="1:215" ht="12" customHeight="1">
      <c r="A99" s="19" t="s">
        <v>6</v>
      </c>
      <c r="B99" s="55">
        <v>714401105416</v>
      </c>
      <c r="C99" s="35" t="s">
        <v>461</v>
      </c>
      <c r="D99" s="35" t="s">
        <v>790</v>
      </c>
      <c r="E99" s="35" t="s">
        <v>817</v>
      </c>
      <c r="F99" s="21">
        <v>10</v>
      </c>
      <c r="G99" s="21">
        <v>66</v>
      </c>
      <c r="H99" s="21">
        <v>33</v>
      </c>
      <c r="I99" s="21">
        <v>20</v>
      </c>
      <c r="J99" s="13">
        <f t="shared" si="17"/>
        <v>4.3560000000000001E-2</v>
      </c>
      <c r="K99" s="14"/>
      <c r="L99" s="15" t="s">
        <v>898</v>
      </c>
      <c r="M99" s="40" t="s">
        <v>295</v>
      </c>
      <c r="N99" s="301">
        <v>100</v>
      </c>
      <c r="O99" s="73">
        <f t="shared" ca="1" si="14"/>
        <v>45.435628269807957</v>
      </c>
      <c r="P99" s="453"/>
      <c r="Q99" s="301"/>
      <c r="R99" s="345"/>
      <c r="S99" s="347" t="s">
        <v>81</v>
      </c>
      <c r="T99" s="345"/>
      <c r="U99" s="346"/>
      <c r="V99" s="268">
        <v>26.64</v>
      </c>
      <c r="W99" s="457"/>
      <c r="X99" s="262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</row>
    <row r="100" spans="1:215" ht="12.95" customHeight="1">
      <c r="A100" s="19" t="s">
        <v>403</v>
      </c>
      <c r="B100" s="55">
        <v>714401105980</v>
      </c>
      <c r="C100" s="35" t="s">
        <v>461</v>
      </c>
      <c r="D100" s="35" t="s">
        <v>790</v>
      </c>
      <c r="E100" s="35" t="s">
        <v>817</v>
      </c>
      <c r="F100" s="21">
        <v>10</v>
      </c>
      <c r="G100" s="21">
        <v>66</v>
      </c>
      <c r="H100" s="21">
        <v>33</v>
      </c>
      <c r="I100" s="21">
        <v>20</v>
      </c>
      <c r="J100" s="13">
        <f t="shared" si="17"/>
        <v>4.3560000000000001E-2</v>
      </c>
      <c r="K100" s="64"/>
      <c r="L100" s="15" t="s">
        <v>899</v>
      </c>
      <c r="M100" s="40" t="s">
        <v>378</v>
      </c>
      <c r="N100" s="301">
        <v>100</v>
      </c>
      <c r="O100" s="73">
        <f t="shared" ca="1" si="14"/>
        <v>46.420345229067813</v>
      </c>
      <c r="P100" s="453"/>
      <c r="Q100" s="301"/>
      <c r="R100" s="345"/>
      <c r="S100" s="347" t="s">
        <v>81</v>
      </c>
      <c r="T100" s="345"/>
      <c r="U100" s="346"/>
      <c r="V100" s="268">
        <v>23.52</v>
      </c>
      <c r="W100" s="457"/>
      <c r="X100" s="262"/>
    </row>
    <row r="101" spans="1:215" ht="12.95" customHeight="1">
      <c r="A101" s="19" t="s">
        <v>9</v>
      </c>
      <c r="B101" s="55">
        <v>714401105409</v>
      </c>
      <c r="C101" s="35" t="s">
        <v>461</v>
      </c>
      <c r="D101" s="35" t="s">
        <v>790</v>
      </c>
      <c r="E101" s="35" t="s">
        <v>817</v>
      </c>
      <c r="F101" s="21">
        <v>10</v>
      </c>
      <c r="G101" s="21">
        <v>66</v>
      </c>
      <c r="H101" s="21">
        <v>33</v>
      </c>
      <c r="I101" s="21">
        <v>20</v>
      </c>
      <c r="J101" s="13">
        <f t="shared" si="17"/>
        <v>4.3560000000000001E-2</v>
      </c>
      <c r="K101" s="64"/>
      <c r="L101" s="15" t="s">
        <v>900</v>
      </c>
      <c r="M101" s="40" t="s">
        <v>148</v>
      </c>
      <c r="N101" s="301">
        <v>100</v>
      </c>
      <c r="O101" s="73">
        <f t="shared" ca="1" si="14"/>
        <v>49.358347357743568</v>
      </c>
      <c r="P101" s="453"/>
      <c r="Q101" s="301"/>
      <c r="R101" s="345"/>
      <c r="S101" s="347" t="s">
        <v>81</v>
      </c>
      <c r="T101" s="345"/>
      <c r="U101" s="346"/>
      <c r="V101" s="268">
        <v>23.52</v>
      </c>
      <c r="W101" s="457"/>
      <c r="X101" s="262"/>
    </row>
    <row r="102" spans="1:215" ht="12.95" customHeight="1">
      <c r="A102" s="19" t="s">
        <v>151</v>
      </c>
      <c r="B102" s="55">
        <v>714401105393</v>
      </c>
      <c r="C102" s="35" t="s">
        <v>461</v>
      </c>
      <c r="D102" s="35" t="s">
        <v>790</v>
      </c>
      <c r="E102" s="35" t="s">
        <v>817</v>
      </c>
      <c r="F102" s="35">
        <v>25</v>
      </c>
      <c r="G102" s="35">
        <v>70</v>
      </c>
      <c r="H102" s="35">
        <v>70</v>
      </c>
      <c r="I102" s="35">
        <v>25</v>
      </c>
      <c r="J102" s="13">
        <f>G102*H102*I102/1000000</f>
        <v>0.1225</v>
      </c>
      <c r="K102" s="14"/>
      <c r="L102" s="15" t="s">
        <v>901</v>
      </c>
      <c r="M102" s="40" t="s">
        <v>137</v>
      </c>
      <c r="N102" s="301">
        <v>100</v>
      </c>
      <c r="O102" s="73">
        <f t="shared" ca="1" si="14"/>
        <v>49.827426205011534</v>
      </c>
      <c r="P102" s="453"/>
      <c r="Q102" s="301"/>
      <c r="R102" s="345"/>
      <c r="S102" s="347" t="s">
        <v>81</v>
      </c>
      <c r="T102" s="345"/>
      <c r="U102" s="346"/>
      <c r="V102" s="268">
        <v>13.14</v>
      </c>
      <c r="W102" s="457"/>
      <c r="X102" s="262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</row>
    <row r="103" spans="1:215" ht="12.95" customHeight="1">
      <c r="A103" s="19" t="s">
        <v>13</v>
      </c>
      <c r="B103" s="55">
        <v>714401105454</v>
      </c>
      <c r="C103" s="35" t="s">
        <v>461</v>
      </c>
      <c r="D103" s="35" t="s">
        <v>790</v>
      </c>
      <c r="E103" s="35" t="s">
        <v>817</v>
      </c>
      <c r="F103" s="21">
        <v>10</v>
      </c>
      <c r="G103" s="21">
        <v>66</v>
      </c>
      <c r="H103" s="21">
        <v>33</v>
      </c>
      <c r="I103" s="21">
        <v>20</v>
      </c>
      <c r="J103" s="13">
        <f t="shared" ref="J103:J104" si="18">G103*H103*I103/1000000</f>
        <v>4.3560000000000001E-2</v>
      </c>
      <c r="K103" s="64"/>
      <c r="L103" s="15" t="s">
        <v>902</v>
      </c>
      <c r="M103" s="40" t="s">
        <v>295</v>
      </c>
      <c r="N103" s="301">
        <v>100</v>
      </c>
      <c r="O103" s="73">
        <f t="shared" ca="1" si="14"/>
        <v>44.113636936082102</v>
      </c>
      <c r="P103" s="453"/>
      <c r="Q103" s="301"/>
      <c r="R103" s="345"/>
      <c r="S103" s="347" t="s">
        <v>81</v>
      </c>
      <c r="T103" s="345"/>
      <c r="U103" s="346"/>
      <c r="V103" s="268">
        <v>27.68</v>
      </c>
      <c r="W103" s="457"/>
      <c r="X103" s="262"/>
    </row>
    <row r="104" spans="1:215" ht="12" customHeight="1">
      <c r="A104" s="19" t="s">
        <v>44</v>
      </c>
      <c r="B104" s="55">
        <v>714401105447</v>
      </c>
      <c r="C104" s="35" t="s">
        <v>461</v>
      </c>
      <c r="D104" s="35" t="s">
        <v>790</v>
      </c>
      <c r="E104" s="35" t="s">
        <v>817</v>
      </c>
      <c r="F104" s="21">
        <v>10</v>
      </c>
      <c r="G104" s="21">
        <v>66</v>
      </c>
      <c r="H104" s="21">
        <v>33</v>
      </c>
      <c r="I104" s="21">
        <v>20</v>
      </c>
      <c r="J104" s="13">
        <f t="shared" si="18"/>
        <v>4.3560000000000001E-2</v>
      </c>
      <c r="K104" s="14"/>
      <c r="L104" s="15" t="s">
        <v>903</v>
      </c>
      <c r="M104" s="40" t="s">
        <v>148</v>
      </c>
      <c r="N104" s="301">
        <v>100</v>
      </c>
      <c r="O104" s="73">
        <f t="shared" ca="1" si="14"/>
        <v>40.440942294500076</v>
      </c>
      <c r="P104" s="453"/>
      <c r="Q104" s="301"/>
      <c r="R104" s="345"/>
      <c r="S104" s="347" t="s">
        <v>81</v>
      </c>
      <c r="T104" s="345"/>
      <c r="U104" s="346"/>
      <c r="V104" s="268">
        <v>24.22</v>
      </c>
      <c r="W104" s="457"/>
      <c r="X104" s="262"/>
    </row>
    <row r="105" spans="1:215" ht="12" customHeight="1">
      <c r="A105" s="19" t="s">
        <v>47</v>
      </c>
      <c r="B105" s="55">
        <v>714401105430</v>
      </c>
      <c r="C105" s="35" t="s">
        <v>461</v>
      </c>
      <c r="D105" s="35" t="s">
        <v>790</v>
      </c>
      <c r="E105" s="35" t="s">
        <v>817</v>
      </c>
      <c r="F105" s="35">
        <v>25</v>
      </c>
      <c r="G105" s="35">
        <v>70</v>
      </c>
      <c r="H105" s="35">
        <v>70</v>
      </c>
      <c r="I105" s="35">
        <v>25</v>
      </c>
      <c r="J105" s="13">
        <f>G105*H105*I105/1000000</f>
        <v>0.1225</v>
      </c>
      <c r="K105" s="21"/>
      <c r="L105" s="15" t="s">
        <v>904</v>
      </c>
      <c r="M105" s="40" t="s">
        <v>137</v>
      </c>
      <c r="N105" s="301">
        <v>100</v>
      </c>
      <c r="O105" s="73">
        <f t="shared" ca="1" si="14"/>
        <v>48.170538116193086</v>
      </c>
      <c r="P105" s="453"/>
      <c r="Q105" s="301"/>
      <c r="R105" s="366"/>
      <c r="S105" s="347" t="s">
        <v>81</v>
      </c>
      <c r="T105" s="345"/>
      <c r="U105" s="346"/>
      <c r="V105" s="268">
        <v>13.84</v>
      </c>
      <c r="W105" s="457"/>
      <c r="X105" s="262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</row>
    <row r="106" spans="1:215" ht="12" customHeight="1">
      <c r="A106" s="19" t="s">
        <v>616</v>
      </c>
      <c r="B106" s="63">
        <v>714401106314</v>
      </c>
      <c r="C106" s="35" t="s">
        <v>461</v>
      </c>
      <c r="D106" s="35" t="s">
        <v>790</v>
      </c>
      <c r="E106" s="35" t="s">
        <v>817</v>
      </c>
      <c r="F106" s="21">
        <v>10</v>
      </c>
      <c r="G106" s="21">
        <v>66</v>
      </c>
      <c r="H106" s="21">
        <v>33</v>
      </c>
      <c r="I106" s="21">
        <v>20</v>
      </c>
      <c r="J106" s="13">
        <f t="shared" ref="J106:J110" si="19">G106*H106*I106/1000000</f>
        <v>4.3560000000000001E-2</v>
      </c>
      <c r="K106" s="22" t="s">
        <v>376</v>
      </c>
      <c r="L106" s="15" t="s">
        <v>618</v>
      </c>
      <c r="M106" s="40" t="s">
        <v>378</v>
      </c>
      <c r="N106" s="301">
        <v>100</v>
      </c>
      <c r="O106" s="73">
        <f t="shared" ca="1" si="14"/>
        <v>41.078895771964895</v>
      </c>
      <c r="P106" s="453"/>
      <c r="Q106" s="301"/>
      <c r="R106" s="345"/>
      <c r="S106" s="347" t="s">
        <v>81</v>
      </c>
      <c r="T106" s="345"/>
      <c r="U106" s="346"/>
      <c r="V106" s="268">
        <v>23.52</v>
      </c>
      <c r="W106" s="457"/>
      <c r="X106" s="262"/>
      <c r="HB106" s="3"/>
      <c r="HC106" s="3"/>
      <c r="HD106" s="3"/>
      <c r="HE106" s="3"/>
      <c r="HF106" s="3"/>
      <c r="HG106" s="3"/>
    </row>
    <row r="107" spans="1:215" ht="12" customHeight="1">
      <c r="A107" s="19" t="s">
        <v>619</v>
      </c>
      <c r="B107" s="63">
        <v>714401106321</v>
      </c>
      <c r="C107" s="35" t="s">
        <v>461</v>
      </c>
      <c r="D107" s="35" t="s">
        <v>790</v>
      </c>
      <c r="E107" s="35" t="s">
        <v>817</v>
      </c>
      <c r="F107" s="21">
        <v>10</v>
      </c>
      <c r="G107" s="21">
        <v>66</v>
      </c>
      <c r="H107" s="21">
        <v>33</v>
      </c>
      <c r="I107" s="21">
        <v>20</v>
      </c>
      <c r="J107" s="13">
        <f t="shared" si="19"/>
        <v>4.3560000000000001E-2</v>
      </c>
      <c r="K107" s="22" t="s">
        <v>376</v>
      </c>
      <c r="L107" s="15" t="s">
        <v>621</v>
      </c>
      <c r="M107" s="40" t="s">
        <v>90</v>
      </c>
      <c r="N107" s="301">
        <v>100</v>
      </c>
      <c r="O107" s="73">
        <f t="shared" ca="1" si="14"/>
        <v>44.266049397083322</v>
      </c>
      <c r="P107" s="453"/>
      <c r="Q107" s="301"/>
      <c r="R107" s="345"/>
      <c r="S107" s="347" t="s">
        <v>81</v>
      </c>
      <c r="T107" s="345"/>
      <c r="U107" s="346"/>
      <c r="V107" s="268">
        <v>26.64</v>
      </c>
      <c r="W107" s="457"/>
      <c r="X107" s="262"/>
      <c r="HB107" s="3"/>
      <c r="HC107" s="3"/>
      <c r="HD107" s="3"/>
      <c r="HE107" s="3"/>
      <c r="HF107" s="3"/>
      <c r="HG107" s="3"/>
    </row>
    <row r="108" spans="1:215" ht="12" customHeight="1">
      <c r="A108" s="19" t="s">
        <v>622</v>
      </c>
      <c r="B108" s="63">
        <v>714401106338</v>
      </c>
      <c r="C108" s="35" t="s">
        <v>461</v>
      </c>
      <c r="D108" s="35" t="s">
        <v>790</v>
      </c>
      <c r="E108" s="35" t="s">
        <v>817</v>
      </c>
      <c r="F108" s="21">
        <v>10</v>
      </c>
      <c r="G108" s="21">
        <v>66</v>
      </c>
      <c r="H108" s="21">
        <v>33</v>
      </c>
      <c r="I108" s="21">
        <v>20</v>
      </c>
      <c r="J108" s="13">
        <f t="shared" si="19"/>
        <v>4.3560000000000001E-2</v>
      </c>
      <c r="K108" s="22" t="s">
        <v>376</v>
      </c>
      <c r="L108" s="15" t="s">
        <v>624</v>
      </c>
      <c r="M108" s="40" t="s">
        <v>295</v>
      </c>
      <c r="N108" s="301">
        <v>100</v>
      </c>
      <c r="O108" s="73">
        <f t="shared" ca="1" si="14"/>
        <v>48.60116249748252</v>
      </c>
      <c r="P108" s="453"/>
      <c r="Q108" s="301"/>
      <c r="R108" s="345"/>
      <c r="S108" s="347" t="s">
        <v>81</v>
      </c>
      <c r="T108" s="345"/>
      <c r="U108" s="346"/>
      <c r="V108" s="268">
        <v>26.64</v>
      </c>
      <c r="W108" s="457"/>
      <c r="X108" s="262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</row>
    <row r="109" spans="1:215" ht="12" customHeight="1">
      <c r="A109" s="19" t="s">
        <v>11</v>
      </c>
      <c r="B109" s="55">
        <v>714401105461</v>
      </c>
      <c r="C109" s="35" t="s">
        <v>461</v>
      </c>
      <c r="D109" s="35" t="s">
        <v>790</v>
      </c>
      <c r="E109" s="35" t="s">
        <v>817</v>
      </c>
      <c r="F109" s="21">
        <v>10</v>
      </c>
      <c r="G109" s="21">
        <v>66</v>
      </c>
      <c r="H109" s="21">
        <v>33</v>
      </c>
      <c r="I109" s="21">
        <v>20</v>
      </c>
      <c r="J109" s="13">
        <f t="shared" si="19"/>
        <v>4.3560000000000001E-2</v>
      </c>
      <c r="K109" s="14" t="s">
        <v>631</v>
      </c>
      <c r="L109" s="26" t="s">
        <v>117</v>
      </c>
      <c r="M109" s="40" t="s">
        <v>90</v>
      </c>
      <c r="N109" s="301">
        <v>100</v>
      </c>
      <c r="O109" s="73">
        <f t="shared" ca="1" si="14"/>
        <v>42.852072537209686</v>
      </c>
      <c r="P109" s="453"/>
      <c r="Q109" s="301"/>
      <c r="R109" s="345"/>
      <c r="S109" s="344" t="s">
        <v>81</v>
      </c>
      <c r="T109" s="345"/>
      <c r="U109" s="346"/>
      <c r="V109" s="262" t="s">
        <v>81</v>
      </c>
      <c r="W109" s="312"/>
      <c r="X109" s="262"/>
    </row>
    <row r="110" spans="1:215" ht="12" customHeight="1">
      <c r="A110" s="19" t="s">
        <v>118</v>
      </c>
      <c r="B110" s="55">
        <v>714401105478</v>
      </c>
      <c r="C110" s="35" t="s">
        <v>461</v>
      </c>
      <c r="D110" s="35" t="s">
        <v>790</v>
      </c>
      <c r="E110" s="35" t="s">
        <v>817</v>
      </c>
      <c r="F110" s="21">
        <v>10</v>
      </c>
      <c r="G110" s="21">
        <v>66</v>
      </c>
      <c r="H110" s="21">
        <v>33</v>
      </c>
      <c r="I110" s="21">
        <v>20</v>
      </c>
      <c r="J110" s="13">
        <f t="shared" si="19"/>
        <v>4.3560000000000001E-2</v>
      </c>
      <c r="K110" s="21"/>
      <c r="L110" s="15" t="s">
        <v>120</v>
      </c>
      <c r="M110" s="40" t="s">
        <v>90</v>
      </c>
      <c r="N110" s="301">
        <v>100</v>
      </c>
      <c r="O110" s="73">
        <f t="shared" ca="1" si="14"/>
        <v>48.207025573761328</v>
      </c>
      <c r="P110" s="453"/>
      <c r="Q110" s="301"/>
      <c r="R110" s="345"/>
      <c r="S110" s="344" t="s">
        <v>81</v>
      </c>
      <c r="T110" s="345"/>
      <c r="U110" s="346"/>
      <c r="V110" s="268">
        <v>26.64</v>
      </c>
      <c r="W110" s="451"/>
      <c r="X110" s="262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</row>
    <row r="111" spans="1:215" ht="12" customHeight="1">
      <c r="A111" s="59" t="s">
        <v>131</v>
      </c>
      <c r="B111" s="60">
        <v>714401353206</v>
      </c>
      <c r="C111" s="35" t="s">
        <v>461</v>
      </c>
      <c r="D111" s="35" t="s">
        <v>790</v>
      </c>
      <c r="E111" s="35" t="s">
        <v>817</v>
      </c>
      <c r="F111" s="35">
        <v>25</v>
      </c>
      <c r="G111" s="35">
        <v>70</v>
      </c>
      <c r="H111" s="35">
        <v>70</v>
      </c>
      <c r="I111" s="35">
        <v>25</v>
      </c>
      <c r="J111" s="13">
        <f t="shared" ref="J111:J114" si="20">G111*H111*I111/1000000</f>
        <v>0.1225</v>
      </c>
      <c r="K111" s="51"/>
      <c r="L111" s="39" t="s">
        <v>905</v>
      </c>
      <c r="M111" s="40" t="s">
        <v>137</v>
      </c>
      <c r="N111" s="301">
        <v>100</v>
      </c>
      <c r="O111" s="73">
        <f t="shared" ca="1" si="14"/>
        <v>40.769231784832407</v>
      </c>
      <c r="P111" s="453"/>
      <c r="Q111" s="301"/>
      <c r="R111" s="366"/>
      <c r="S111" s="347" t="s">
        <v>81</v>
      </c>
      <c r="T111" s="345"/>
      <c r="U111" s="346"/>
      <c r="V111" s="268">
        <v>12.1</v>
      </c>
      <c r="W111" s="451"/>
      <c r="X111" s="262"/>
    </row>
    <row r="112" spans="1:215" ht="12" customHeight="1">
      <c r="A112" s="59" t="s">
        <v>300</v>
      </c>
      <c r="B112" s="60">
        <v>714401353305</v>
      </c>
      <c r="C112" s="35" t="s">
        <v>461</v>
      </c>
      <c r="D112" s="35" t="s">
        <v>790</v>
      </c>
      <c r="E112" s="35" t="s">
        <v>817</v>
      </c>
      <c r="F112" s="35">
        <v>25</v>
      </c>
      <c r="G112" s="35">
        <v>70</v>
      </c>
      <c r="H112" s="35">
        <v>70</v>
      </c>
      <c r="I112" s="35">
        <v>25</v>
      </c>
      <c r="J112" s="13">
        <f t="shared" si="20"/>
        <v>0.1225</v>
      </c>
      <c r="K112" s="51"/>
      <c r="L112" s="39" t="s">
        <v>906</v>
      </c>
      <c r="M112" s="40" t="s">
        <v>137</v>
      </c>
      <c r="N112" s="301">
        <v>100</v>
      </c>
      <c r="O112" s="73">
        <f t="shared" ca="1" si="14"/>
        <v>40.314862636468277</v>
      </c>
      <c r="P112" s="453"/>
      <c r="Q112" s="301"/>
      <c r="R112" s="366"/>
      <c r="S112" s="347" t="s">
        <v>81</v>
      </c>
      <c r="T112" s="345"/>
      <c r="U112" s="346"/>
      <c r="V112" s="268">
        <v>12.1</v>
      </c>
      <c r="W112" s="451"/>
      <c r="X112" s="262"/>
    </row>
    <row r="113" spans="1:215" ht="12" customHeight="1">
      <c r="A113" s="19" t="s">
        <v>121</v>
      </c>
      <c r="B113" s="55">
        <v>714401105645</v>
      </c>
      <c r="C113" s="35" t="s">
        <v>461</v>
      </c>
      <c r="D113" s="35" t="s">
        <v>790</v>
      </c>
      <c r="E113" s="35" t="s">
        <v>817</v>
      </c>
      <c r="F113" s="35">
        <v>10</v>
      </c>
      <c r="G113" s="21">
        <v>66</v>
      </c>
      <c r="H113" s="21">
        <v>33</v>
      </c>
      <c r="I113" s="21">
        <v>20</v>
      </c>
      <c r="J113" s="13">
        <f t="shared" si="20"/>
        <v>4.3560000000000001E-2</v>
      </c>
      <c r="K113" s="36"/>
      <c r="L113" s="39" t="s">
        <v>907</v>
      </c>
      <c r="M113" s="40" t="s">
        <v>148</v>
      </c>
      <c r="N113" s="301">
        <v>100</v>
      </c>
      <c r="O113" s="73">
        <f t="shared" ca="1" si="14"/>
        <v>41.854477903255365</v>
      </c>
      <c r="P113" s="453"/>
      <c r="Q113" s="301"/>
      <c r="R113" s="366"/>
      <c r="S113" s="347" t="s">
        <v>81</v>
      </c>
      <c r="T113" s="345"/>
      <c r="U113" s="346"/>
      <c r="V113" s="268">
        <v>19</v>
      </c>
      <c r="W113" s="451"/>
      <c r="X113" s="262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</row>
    <row r="114" spans="1:215" ht="12" customHeight="1">
      <c r="A114" s="19" t="s">
        <v>123</v>
      </c>
      <c r="B114" s="55">
        <v>714401105355</v>
      </c>
      <c r="C114" s="35" t="s">
        <v>461</v>
      </c>
      <c r="D114" s="35" t="s">
        <v>790</v>
      </c>
      <c r="E114" s="35" t="s">
        <v>817</v>
      </c>
      <c r="F114" s="35">
        <v>10</v>
      </c>
      <c r="G114" s="21">
        <v>66</v>
      </c>
      <c r="H114" s="21">
        <v>33</v>
      </c>
      <c r="I114" s="21">
        <v>20</v>
      </c>
      <c r="J114" s="13">
        <f t="shared" si="20"/>
        <v>4.3560000000000001E-2</v>
      </c>
      <c r="K114" s="36"/>
      <c r="L114" s="39" t="s">
        <v>908</v>
      </c>
      <c r="M114" s="40" t="s">
        <v>148</v>
      </c>
      <c r="N114" s="301">
        <v>100</v>
      </c>
      <c r="O114" s="73">
        <f t="shared" ca="1" si="14"/>
        <v>42.104745029092285</v>
      </c>
      <c r="P114" s="453"/>
      <c r="Q114" s="301"/>
      <c r="R114" s="366"/>
      <c r="S114" s="347" t="s">
        <v>81</v>
      </c>
      <c r="T114" s="345"/>
      <c r="U114" s="346"/>
      <c r="V114" s="268">
        <v>19</v>
      </c>
      <c r="W114" s="451"/>
      <c r="X114" s="262"/>
    </row>
    <row r="115" spans="1:215">
      <c r="A115" s="211" t="s">
        <v>132</v>
      </c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3"/>
      <c r="N115" s="305"/>
      <c r="O115" s="110"/>
      <c r="P115" s="305"/>
      <c r="Q115" s="305"/>
      <c r="R115" s="425"/>
      <c r="S115" s="359"/>
      <c r="T115" s="359"/>
      <c r="U115" s="361"/>
      <c r="V115" s="401"/>
      <c r="W115" s="416"/>
      <c r="X115" s="267"/>
    </row>
    <row r="116" spans="1:215">
      <c r="A116" s="65" t="s">
        <v>232</v>
      </c>
      <c r="B116" s="66">
        <v>714401150416</v>
      </c>
      <c r="C116" s="35" t="s">
        <v>803</v>
      </c>
      <c r="D116" s="35" t="s">
        <v>790</v>
      </c>
      <c r="E116" s="35"/>
      <c r="F116" s="67">
        <v>50</v>
      </c>
      <c r="G116" s="64">
        <v>50</v>
      </c>
      <c r="H116" s="64">
        <v>50</v>
      </c>
      <c r="I116" s="64">
        <v>40</v>
      </c>
      <c r="J116" s="13">
        <f>G116*H116*I116/1000000</f>
        <v>0.1</v>
      </c>
      <c r="K116" s="33"/>
      <c r="L116" s="68" t="s">
        <v>48</v>
      </c>
      <c r="M116" s="33" t="s">
        <v>709</v>
      </c>
      <c r="N116" s="306">
        <v>100</v>
      </c>
      <c r="O116" s="111">
        <v>2.39</v>
      </c>
      <c r="P116" s="453"/>
      <c r="Q116" s="306"/>
      <c r="R116" s="426">
        <v>500</v>
      </c>
      <c r="S116" s="362">
        <v>2.39</v>
      </c>
      <c r="T116" s="456"/>
      <c r="U116" s="364"/>
      <c r="V116" s="268">
        <v>3.12</v>
      </c>
      <c r="W116" s="455"/>
      <c r="X116" s="268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</row>
    <row r="117" spans="1:215">
      <c r="A117" s="65" t="s">
        <v>291</v>
      </c>
      <c r="B117" s="66">
        <v>714401150430</v>
      </c>
      <c r="C117" s="35" t="s">
        <v>803</v>
      </c>
      <c r="D117" s="35" t="s">
        <v>790</v>
      </c>
      <c r="E117" s="35"/>
      <c r="F117" s="67">
        <v>50</v>
      </c>
      <c r="G117" s="64">
        <v>50</v>
      </c>
      <c r="H117" s="64">
        <v>50</v>
      </c>
      <c r="I117" s="64">
        <v>40</v>
      </c>
      <c r="J117" s="13">
        <f t="shared" ref="J117:J125" si="21">G117*H117*I117/1000000</f>
        <v>0.1</v>
      </c>
      <c r="K117" s="33"/>
      <c r="L117" s="69" t="s">
        <v>49</v>
      </c>
      <c r="M117" s="33" t="s">
        <v>709</v>
      </c>
      <c r="N117" s="306">
        <v>100</v>
      </c>
      <c r="O117" s="111">
        <v>2.39</v>
      </c>
      <c r="P117" s="453"/>
      <c r="Q117" s="306"/>
      <c r="R117" s="426">
        <v>500</v>
      </c>
      <c r="S117" s="362">
        <v>2.39</v>
      </c>
      <c r="T117" s="456"/>
      <c r="U117" s="364"/>
      <c r="V117" s="268">
        <v>3.12</v>
      </c>
      <c r="W117" s="455"/>
      <c r="X117" s="268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</row>
    <row r="118" spans="1:215" s="2" customFormat="1" ht="12" customHeight="1">
      <c r="A118" s="48" t="s">
        <v>88</v>
      </c>
      <c r="B118" s="55">
        <v>714401150546</v>
      </c>
      <c r="C118" s="35" t="s">
        <v>803</v>
      </c>
      <c r="D118" s="35" t="s">
        <v>790</v>
      </c>
      <c r="E118" s="35"/>
      <c r="F118" s="67">
        <v>50</v>
      </c>
      <c r="G118" s="64">
        <v>50</v>
      </c>
      <c r="H118" s="64">
        <v>50</v>
      </c>
      <c r="I118" s="64">
        <v>40</v>
      </c>
      <c r="J118" s="13">
        <f t="shared" si="21"/>
        <v>0.1</v>
      </c>
      <c r="K118" s="33"/>
      <c r="L118" s="15" t="s">
        <v>800</v>
      </c>
      <c r="M118" s="33" t="s">
        <v>709</v>
      </c>
      <c r="N118" s="306">
        <v>100</v>
      </c>
      <c r="O118" s="111">
        <v>2.65</v>
      </c>
      <c r="P118" s="453"/>
      <c r="Q118" s="306"/>
      <c r="R118" s="426">
        <v>500</v>
      </c>
      <c r="S118" s="362">
        <v>2.65</v>
      </c>
      <c r="T118" s="456"/>
      <c r="U118" s="364"/>
      <c r="V118" s="268">
        <v>3.46</v>
      </c>
      <c r="W118" s="455"/>
      <c r="X118" s="268"/>
    </row>
    <row r="119" spans="1:215" s="2" customFormat="1" ht="12" customHeight="1">
      <c r="A119" s="65" t="s">
        <v>761</v>
      </c>
      <c r="B119" s="63">
        <v>714401150621</v>
      </c>
      <c r="C119" s="35" t="s">
        <v>806</v>
      </c>
      <c r="D119" s="35" t="s">
        <v>790</v>
      </c>
      <c r="E119" s="35" t="s">
        <v>819</v>
      </c>
      <c r="F119" s="67">
        <v>50</v>
      </c>
      <c r="G119" s="64">
        <v>50</v>
      </c>
      <c r="H119" s="64">
        <v>50</v>
      </c>
      <c r="I119" s="64">
        <v>40</v>
      </c>
      <c r="J119" s="13">
        <f t="shared" si="21"/>
        <v>0.1</v>
      </c>
      <c r="K119" s="33"/>
      <c r="L119" s="15" t="s">
        <v>470</v>
      </c>
      <c r="M119" s="33" t="s">
        <v>709</v>
      </c>
      <c r="N119" s="306"/>
      <c r="O119" s="73" t="s">
        <v>81</v>
      </c>
      <c r="P119" s="306"/>
      <c r="Q119" s="306"/>
      <c r="R119" s="426">
        <v>500</v>
      </c>
      <c r="S119" s="362">
        <v>3.18</v>
      </c>
      <c r="T119" s="456"/>
      <c r="U119" s="364"/>
      <c r="V119" s="268">
        <v>4.1500000000000004</v>
      </c>
      <c r="W119" s="455"/>
      <c r="X119" s="268"/>
    </row>
    <row r="120" spans="1:215">
      <c r="A120" s="65" t="s">
        <v>269</v>
      </c>
      <c r="B120" s="66">
        <v>714401150485</v>
      </c>
      <c r="C120" s="35" t="s">
        <v>803</v>
      </c>
      <c r="D120" s="35" t="s">
        <v>790</v>
      </c>
      <c r="E120" s="35"/>
      <c r="F120" s="67">
        <v>50</v>
      </c>
      <c r="G120" s="64">
        <v>50</v>
      </c>
      <c r="H120" s="64">
        <v>50</v>
      </c>
      <c r="I120" s="64">
        <v>40</v>
      </c>
      <c r="J120" s="13">
        <f t="shared" si="21"/>
        <v>0.1</v>
      </c>
      <c r="K120" s="33"/>
      <c r="L120" s="69" t="s">
        <v>125</v>
      </c>
      <c r="M120" s="33" t="s">
        <v>709</v>
      </c>
      <c r="N120" s="306">
        <v>100</v>
      </c>
      <c r="O120" s="111">
        <v>2.92</v>
      </c>
      <c r="P120" s="453"/>
      <c r="Q120" s="306"/>
      <c r="R120" s="426">
        <v>500</v>
      </c>
      <c r="S120" s="362">
        <v>2.92</v>
      </c>
      <c r="T120" s="456"/>
      <c r="U120" s="364"/>
      <c r="V120" s="268">
        <v>3.81</v>
      </c>
      <c r="W120" s="455"/>
      <c r="X120" s="268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</row>
    <row r="121" spans="1:215">
      <c r="A121" s="65" t="s">
        <v>56</v>
      </c>
      <c r="B121" s="66">
        <v>714401150447</v>
      </c>
      <c r="C121" s="35" t="s">
        <v>803</v>
      </c>
      <c r="D121" s="35" t="s">
        <v>790</v>
      </c>
      <c r="E121" s="35"/>
      <c r="F121" s="67">
        <v>50</v>
      </c>
      <c r="G121" s="64">
        <v>50</v>
      </c>
      <c r="H121" s="64">
        <v>50</v>
      </c>
      <c r="I121" s="64">
        <v>40</v>
      </c>
      <c r="J121" s="13">
        <f t="shared" si="21"/>
        <v>0.1</v>
      </c>
      <c r="K121" s="33"/>
      <c r="L121" s="69" t="s">
        <v>140</v>
      </c>
      <c r="M121" s="33" t="s">
        <v>709</v>
      </c>
      <c r="N121" s="306">
        <v>100</v>
      </c>
      <c r="O121" s="111">
        <v>1.99</v>
      </c>
      <c r="P121" s="453"/>
      <c r="Q121" s="306"/>
      <c r="R121" s="426">
        <v>500</v>
      </c>
      <c r="S121" s="362">
        <v>1.99</v>
      </c>
      <c r="T121" s="456"/>
      <c r="U121" s="364"/>
      <c r="V121" s="268">
        <v>2.6</v>
      </c>
      <c r="W121" s="455"/>
      <c r="X121" s="268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</row>
    <row r="122" spans="1:215">
      <c r="A122" s="65" t="s">
        <v>220</v>
      </c>
      <c r="B122" s="66">
        <v>714401150577</v>
      </c>
      <c r="C122" s="35" t="s">
        <v>803</v>
      </c>
      <c r="D122" s="35" t="s">
        <v>790</v>
      </c>
      <c r="E122" s="35"/>
      <c r="F122" s="67">
        <v>50</v>
      </c>
      <c r="G122" s="64">
        <v>50</v>
      </c>
      <c r="H122" s="64">
        <v>50</v>
      </c>
      <c r="I122" s="64">
        <v>40</v>
      </c>
      <c r="J122" s="13">
        <f t="shared" si="21"/>
        <v>0.1</v>
      </c>
      <c r="K122" s="33"/>
      <c r="L122" s="69" t="s">
        <v>141</v>
      </c>
      <c r="M122" s="33" t="s">
        <v>709</v>
      </c>
      <c r="N122" s="306">
        <v>100</v>
      </c>
      <c r="O122" s="111">
        <v>1.99</v>
      </c>
      <c r="P122" s="453"/>
      <c r="Q122" s="306"/>
      <c r="R122" s="426">
        <v>500</v>
      </c>
      <c r="S122" s="362">
        <v>1.99</v>
      </c>
      <c r="T122" s="456"/>
      <c r="U122" s="364"/>
      <c r="V122" s="268">
        <v>2.6</v>
      </c>
      <c r="W122" s="455"/>
      <c r="X122" s="268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</row>
    <row r="123" spans="1:215">
      <c r="A123" s="65" t="s">
        <v>149</v>
      </c>
      <c r="B123" s="66">
        <v>714401150461</v>
      </c>
      <c r="C123" s="35" t="s">
        <v>803</v>
      </c>
      <c r="D123" s="35" t="s">
        <v>790</v>
      </c>
      <c r="E123" s="35"/>
      <c r="F123" s="67">
        <v>50</v>
      </c>
      <c r="G123" s="64">
        <v>50</v>
      </c>
      <c r="H123" s="64">
        <v>50</v>
      </c>
      <c r="I123" s="64">
        <v>40</v>
      </c>
      <c r="J123" s="13">
        <f t="shared" si="21"/>
        <v>0.1</v>
      </c>
      <c r="K123" s="33"/>
      <c r="L123" s="69" t="s">
        <v>142</v>
      </c>
      <c r="M123" s="33" t="s">
        <v>709</v>
      </c>
      <c r="N123" s="306">
        <v>100</v>
      </c>
      <c r="O123" s="111">
        <v>2.12</v>
      </c>
      <c r="P123" s="453"/>
      <c r="Q123" s="306"/>
      <c r="R123" s="426">
        <v>500</v>
      </c>
      <c r="S123" s="362">
        <v>2.12</v>
      </c>
      <c r="T123" s="456"/>
      <c r="U123" s="364"/>
      <c r="V123" s="268">
        <v>2.77</v>
      </c>
      <c r="W123" s="455"/>
      <c r="X123" s="268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</row>
    <row r="124" spans="1:215">
      <c r="A124" s="65" t="s">
        <v>290</v>
      </c>
      <c r="B124" s="66">
        <v>714401150591</v>
      </c>
      <c r="C124" s="35" t="s">
        <v>803</v>
      </c>
      <c r="D124" s="35" t="s">
        <v>790</v>
      </c>
      <c r="E124" s="35"/>
      <c r="F124" s="67">
        <v>50</v>
      </c>
      <c r="G124" s="64">
        <v>50</v>
      </c>
      <c r="H124" s="64">
        <v>50</v>
      </c>
      <c r="I124" s="64">
        <v>40</v>
      </c>
      <c r="J124" s="13">
        <f t="shared" si="21"/>
        <v>0.1</v>
      </c>
      <c r="K124" s="33"/>
      <c r="L124" s="69" t="s">
        <v>143</v>
      </c>
      <c r="M124" s="33" t="s">
        <v>709</v>
      </c>
      <c r="N124" s="306">
        <v>100</v>
      </c>
      <c r="O124" s="111">
        <v>2.12</v>
      </c>
      <c r="P124" s="453"/>
      <c r="Q124" s="306"/>
      <c r="R124" s="426">
        <v>500</v>
      </c>
      <c r="S124" s="362">
        <v>2.12</v>
      </c>
      <c r="T124" s="456"/>
      <c r="U124" s="364"/>
      <c r="V124" s="268">
        <v>2.77</v>
      </c>
      <c r="W124" s="455"/>
      <c r="X124" s="268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</row>
    <row r="125" spans="1:215">
      <c r="A125" s="65" t="s">
        <v>221</v>
      </c>
      <c r="B125" s="66">
        <v>714401150478</v>
      </c>
      <c r="C125" s="35" t="s">
        <v>803</v>
      </c>
      <c r="D125" s="35" t="s">
        <v>790</v>
      </c>
      <c r="E125" s="35"/>
      <c r="F125" s="67">
        <v>50</v>
      </c>
      <c r="G125" s="64">
        <v>50</v>
      </c>
      <c r="H125" s="64">
        <v>50</v>
      </c>
      <c r="I125" s="64">
        <v>40</v>
      </c>
      <c r="J125" s="13">
        <f t="shared" si="21"/>
        <v>0.1</v>
      </c>
      <c r="K125" s="33"/>
      <c r="L125" s="69" t="s">
        <v>144</v>
      </c>
      <c r="M125" s="33" t="s">
        <v>709</v>
      </c>
      <c r="N125" s="306">
        <v>100</v>
      </c>
      <c r="O125" s="111">
        <v>2.2599999999999998</v>
      </c>
      <c r="P125" s="453"/>
      <c r="Q125" s="306"/>
      <c r="R125" s="426">
        <v>500</v>
      </c>
      <c r="S125" s="362">
        <v>2.2599999999999998</v>
      </c>
      <c r="T125" s="456"/>
      <c r="U125" s="364"/>
      <c r="V125" s="268">
        <v>2.94</v>
      </c>
      <c r="W125" s="455"/>
      <c r="X125" s="268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</row>
    <row r="136" spans="35:215">
      <c r="AI136" s="9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</row>
  </sheetData>
  <sheetProtection password="C0C1" sheet="1" objects="1" scenarios="1"/>
  <mergeCells count="21">
    <mergeCell ref="F2:F3"/>
    <mergeCell ref="A2:A3"/>
    <mergeCell ref="B2:B3"/>
    <mergeCell ref="C2:C3"/>
    <mergeCell ref="D2:D3"/>
    <mergeCell ref="E2:E3"/>
    <mergeCell ref="N2:N3"/>
    <mergeCell ref="O2:O3"/>
    <mergeCell ref="P2:P3"/>
    <mergeCell ref="Q2:Q3"/>
    <mergeCell ref="G2:J2"/>
    <mergeCell ref="K2:K3"/>
    <mergeCell ref="L2:L3"/>
    <mergeCell ref="M2:M3"/>
    <mergeCell ref="X2:X3"/>
    <mergeCell ref="R2:R3"/>
    <mergeCell ref="S2:S3"/>
    <mergeCell ref="T2:T3"/>
    <mergeCell ref="U2:U3"/>
    <mergeCell ref="V2:V3"/>
    <mergeCell ref="W2:W3"/>
  </mergeCells>
  <dataValidations count="3">
    <dataValidation type="whole" operator="greaterThanOrEqual" allowBlank="1" showInputMessage="1" showErrorMessage="1" errorTitle="MOQ" error="Please increase the quantity of your order. It's under MOQ" sqref="T4:T9 T11:T12 T14 T16:T17 T19:T20 T22:T28 T30:T34 T40 T45:T46 T49:T50 T55:T58 T63:T81 T85:T115">
      <formula1>R4</formula1>
    </dataValidation>
    <dataValidation type="whole" operator="greaterThanOrEqual" allowBlank="1" showInputMessage="1" showErrorMessage="1" errorTitle="Ordered quantity is under MOQ" error="Please increse order or order EXW EU WH" sqref="P5:P17 P19:P25 P27:P37 P40:P41 P45:P50 P55:P61 P63:P81 P85:P114 P116:P118 P120:P125">
      <formula1>N5</formula1>
    </dataValidation>
    <dataValidation type="whole" operator="greaterThanOrEqual" allowBlank="1" showInputMessage="1" showErrorMessage="1" errorTitle="Ordered quantity is under MOQ" error="Please increse order or order EXW EU WH" sqref="T10 T13 T15 T18 T21 T29 T35:T39 T41:T44 T47:T48 T51:T54 T59:T62 T82:T84 T116:T125">
      <formula1>R10</formula1>
    </dataValidation>
  </dataValidations>
  <printOptions horizontalCentered="1"/>
  <pageMargins left="0.2" right="0.2" top="0.41" bottom="0.34" header="0.16" footer="0.19"/>
  <pageSetup scale="60" fitToHeight="4" orientation="landscape" horizontalDpi="4294967292" verticalDpi="4294967292" r:id="rId1"/>
  <headerFooter>
    <oddHeader xml:space="preserve">&amp;C&amp;"Calibri,Bold"&amp;12WTB 2016 International Distributor Price List_x000D_&amp;"Calibri,Regular"&amp;18_x000D_&amp;11 &amp;R_x000D_ </oddHeader>
    <oddFooter>&amp;L&amp;8Prices Subject to Change&amp;C&amp;8&amp;P&amp;R&amp;8Prices effective  Junet 1, 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6">
    <tabColor theme="4" tint="0.39997558519241921"/>
    <pageSetUpPr fitToPage="1"/>
  </sheetPr>
  <dimension ref="A1:HG102"/>
  <sheetViews>
    <sheetView topLeftCell="C1" zoomScaleSheetLayoutView="80" zoomScalePageLayoutView="90" workbookViewId="0">
      <pane ySplit="3" topLeftCell="A64" activePane="bottomLeft" state="frozen"/>
      <selection pane="bottomLeft" activeCell="P83" sqref="P83"/>
    </sheetView>
  </sheetViews>
  <sheetFormatPr defaultColWidth="17.42578125" defaultRowHeight="12.75"/>
  <cols>
    <col min="1" max="1" width="10.140625" style="95" customWidth="1"/>
    <col min="2" max="2" width="14.5703125" style="96" customWidth="1"/>
    <col min="3" max="3" width="9.28515625" style="97" bestFit="1" customWidth="1"/>
    <col min="4" max="4" width="8" style="97" customWidth="1"/>
    <col min="5" max="5" width="9.5703125" style="97" customWidth="1"/>
    <col min="6" max="6" width="5.42578125" style="97" bestFit="1" customWidth="1"/>
    <col min="7" max="10" width="5.42578125" style="97" customWidth="1"/>
    <col min="11" max="11" width="8.5703125" style="98" bestFit="1" customWidth="1"/>
    <col min="12" max="12" width="52.7109375" style="95" bestFit="1" customWidth="1"/>
    <col min="13" max="13" width="11.7109375" style="97" bestFit="1" customWidth="1"/>
    <col min="14" max="14" width="8" style="438" customWidth="1"/>
    <col min="15" max="15" width="8.28515625" style="229" customWidth="1"/>
    <col min="16" max="16" width="7.42578125" style="230" customWidth="1"/>
    <col min="17" max="17" width="10.28515625" style="273" customWidth="1"/>
    <col min="18" max="18" width="8.85546875" style="299" customWidth="1"/>
    <col min="19" max="19" width="8.7109375" style="101" customWidth="1"/>
    <col min="20" max="21" width="10.140625" style="299" customWidth="1"/>
    <col min="22" max="22" width="11.42578125" style="406" customWidth="1"/>
    <col min="23" max="23" width="9.5703125" style="310" customWidth="1"/>
    <col min="24" max="24" width="10.28515625" style="260" customWidth="1"/>
    <col min="25" max="215" width="17.42578125" style="2"/>
    <col min="216" max="16384" width="17.42578125" style="3"/>
  </cols>
  <sheetData>
    <row r="1" spans="1:215" s="334" customFormat="1" ht="13.5" thickBot="1">
      <c r="A1" s="322" t="s">
        <v>765</v>
      </c>
      <c r="B1" s="323"/>
      <c r="C1" s="324"/>
      <c r="D1" s="324"/>
      <c r="E1" s="324"/>
      <c r="F1" s="324"/>
      <c r="G1" s="324"/>
      <c r="H1" s="324"/>
      <c r="I1" s="324"/>
      <c r="J1" s="324"/>
      <c r="K1" s="172"/>
      <c r="L1" s="322"/>
      <c r="M1" s="324"/>
      <c r="N1" s="428"/>
      <c r="O1" s="328"/>
      <c r="P1" s="329"/>
      <c r="Q1" s="330"/>
      <c r="R1" s="326"/>
      <c r="S1" s="325"/>
      <c r="T1" s="326"/>
      <c r="U1" s="326"/>
      <c r="V1" s="395"/>
      <c r="W1" s="331"/>
      <c r="X1" s="332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</row>
    <row r="2" spans="1:215" ht="15" customHeight="1" thickBot="1">
      <c r="A2" s="481" t="s">
        <v>633</v>
      </c>
      <c r="B2" s="483" t="s">
        <v>134</v>
      </c>
      <c r="C2" s="483" t="s">
        <v>462</v>
      </c>
      <c r="D2" s="485" t="s">
        <v>457</v>
      </c>
      <c r="E2" s="485" t="s">
        <v>814</v>
      </c>
      <c r="F2" s="496" t="s">
        <v>798</v>
      </c>
      <c r="G2" s="493" t="s">
        <v>799</v>
      </c>
      <c r="H2" s="494"/>
      <c r="I2" s="494"/>
      <c r="J2" s="495"/>
      <c r="K2" s="510" t="s">
        <v>169</v>
      </c>
      <c r="L2" s="512" t="s">
        <v>208</v>
      </c>
      <c r="M2" s="512" t="s">
        <v>289</v>
      </c>
      <c r="N2" s="506" t="s">
        <v>821</v>
      </c>
      <c r="O2" s="508" t="s">
        <v>439</v>
      </c>
      <c r="P2" s="514" t="s">
        <v>801</v>
      </c>
      <c r="Q2" s="479" t="s">
        <v>794</v>
      </c>
      <c r="R2" s="498" t="s">
        <v>820</v>
      </c>
      <c r="S2" s="504" t="s">
        <v>632</v>
      </c>
      <c r="T2" s="498" t="s">
        <v>801</v>
      </c>
      <c r="U2" s="500" t="s">
        <v>794</v>
      </c>
      <c r="V2" s="487" t="s">
        <v>764</v>
      </c>
      <c r="W2" s="489" t="s">
        <v>802</v>
      </c>
      <c r="X2" s="491" t="s">
        <v>794</v>
      </c>
    </row>
    <row r="3" spans="1:215" s="100" customFormat="1" ht="65.25" customHeight="1" thickBot="1">
      <c r="A3" s="482"/>
      <c r="B3" s="484"/>
      <c r="C3" s="484"/>
      <c r="D3" s="486"/>
      <c r="E3" s="486"/>
      <c r="F3" s="497"/>
      <c r="G3" s="408" t="s">
        <v>795</v>
      </c>
      <c r="H3" s="408" t="s">
        <v>796</v>
      </c>
      <c r="I3" s="408" t="s">
        <v>797</v>
      </c>
      <c r="J3" s="409" t="s">
        <v>812</v>
      </c>
      <c r="K3" s="511"/>
      <c r="L3" s="513"/>
      <c r="M3" s="513"/>
      <c r="N3" s="507"/>
      <c r="O3" s="509"/>
      <c r="P3" s="515"/>
      <c r="Q3" s="480"/>
      <c r="R3" s="499"/>
      <c r="S3" s="505"/>
      <c r="T3" s="499"/>
      <c r="U3" s="501"/>
      <c r="V3" s="488"/>
      <c r="W3" s="490"/>
      <c r="X3" s="492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</row>
    <row r="4" spans="1:215">
      <c r="A4" s="214" t="s">
        <v>347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432"/>
      <c r="O4" s="244" t="s">
        <v>257</v>
      </c>
      <c r="P4" s="232"/>
      <c r="Q4" s="274"/>
      <c r="R4" s="300"/>
      <c r="S4" s="102"/>
      <c r="T4" s="300"/>
      <c r="U4" s="300"/>
      <c r="V4" s="300"/>
      <c r="W4" s="417"/>
      <c r="X4" s="261"/>
    </row>
    <row r="5" spans="1:215" ht="12" customHeight="1">
      <c r="A5" s="70" t="s">
        <v>529</v>
      </c>
      <c r="B5" s="43">
        <v>714401655027</v>
      </c>
      <c r="C5" s="21" t="s">
        <v>464</v>
      </c>
      <c r="D5" s="21" t="s">
        <v>792</v>
      </c>
      <c r="E5" s="21"/>
      <c r="F5" s="35">
        <v>20</v>
      </c>
      <c r="G5" s="35">
        <v>70</v>
      </c>
      <c r="H5" s="35">
        <v>32</v>
      </c>
      <c r="I5" s="35">
        <v>25</v>
      </c>
      <c r="J5" s="13">
        <f>G5*H5*I5/1000000</f>
        <v>5.6000000000000001E-2</v>
      </c>
      <c r="K5" s="33"/>
      <c r="L5" s="39" t="s">
        <v>530</v>
      </c>
      <c r="M5" s="51" t="s">
        <v>531</v>
      </c>
      <c r="N5" s="433">
        <v>40</v>
      </c>
      <c r="O5" s="245">
        <v>14.89</v>
      </c>
      <c r="P5" s="459"/>
      <c r="Q5" s="282"/>
      <c r="R5" s="439"/>
      <c r="S5" s="112" t="s">
        <v>81</v>
      </c>
      <c r="T5" s="228"/>
      <c r="U5" s="228"/>
      <c r="V5" s="262">
        <v>17</v>
      </c>
      <c r="W5" s="457"/>
      <c r="X5" s="269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</row>
    <row r="6" spans="1:215" ht="12" customHeight="1">
      <c r="A6" s="70" t="s">
        <v>625</v>
      </c>
      <c r="B6" s="46">
        <v>714401655089</v>
      </c>
      <c r="C6" s="21" t="s">
        <v>464</v>
      </c>
      <c r="D6" s="21" t="s">
        <v>793</v>
      </c>
      <c r="E6" s="21"/>
      <c r="F6" s="35">
        <v>1</v>
      </c>
      <c r="G6" s="35">
        <v>70</v>
      </c>
      <c r="H6" s="35">
        <v>32</v>
      </c>
      <c r="I6" s="35">
        <v>25</v>
      </c>
      <c r="J6" s="13">
        <f t="shared" ref="J6:J61" si="0">G6*H6*I6/1000000</f>
        <v>5.6000000000000001E-2</v>
      </c>
      <c r="K6" s="22" t="s">
        <v>376</v>
      </c>
      <c r="L6" s="39" t="s">
        <v>358</v>
      </c>
      <c r="M6" s="51" t="s">
        <v>710</v>
      </c>
      <c r="N6" s="434">
        <v>8</v>
      </c>
      <c r="O6" s="247">
        <v>97.5</v>
      </c>
      <c r="P6" s="459"/>
      <c r="Q6" s="282"/>
      <c r="R6" s="440">
        <v>8</v>
      </c>
      <c r="S6" s="72">
        <v>97.5</v>
      </c>
      <c r="T6" s="460"/>
      <c r="U6" s="228"/>
      <c r="V6" s="262" t="s">
        <v>81</v>
      </c>
      <c r="W6" s="418"/>
      <c r="X6" s="269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12.95" customHeight="1">
      <c r="A7" s="74" t="s">
        <v>161</v>
      </c>
      <c r="B7" s="75">
        <v>714401653955</v>
      </c>
      <c r="C7" s="21" t="s">
        <v>464</v>
      </c>
      <c r="D7" s="35" t="s">
        <v>791</v>
      </c>
      <c r="E7" s="35"/>
      <c r="F7" s="35">
        <v>10</v>
      </c>
      <c r="G7" s="35">
        <v>70</v>
      </c>
      <c r="H7" s="35">
        <v>32</v>
      </c>
      <c r="I7" s="35">
        <v>25</v>
      </c>
      <c r="J7" s="13">
        <f t="shared" si="0"/>
        <v>5.6000000000000001E-2</v>
      </c>
      <c r="K7" s="33"/>
      <c r="L7" s="39" t="s">
        <v>711</v>
      </c>
      <c r="M7" s="40" t="s">
        <v>74</v>
      </c>
      <c r="N7" s="249">
        <v>20</v>
      </c>
      <c r="O7" s="247">
        <v>92.75</v>
      </c>
      <c r="P7" s="459"/>
      <c r="Q7" s="282"/>
      <c r="R7" s="228"/>
      <c r="S7" s="113" t="s">
        <v>81</v>
      </c>
      <c r="T7" s="228"/>
      <c r="U7" s="228"/>
      <c r="V7" s="402">
        <v>102.75</v>
      </c>
      <c r="W7" s="457"/>
      <c r="X7" s="269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ht="12.95" customHeight="1">
      <c r="A8" s="74" t="s">
        <v>191</v>
      </c>
      <c r="B8" s="75">
        <v>714401653962</v>
      </c>
      <c r="C8" s="21" t="s">
        <v>464</v>
      </c>
      <c r="D8" s="35" t="s">
        <v>791</v>
      </c>
      <c r="E8" s="35"/>
      <c r="F8" s="35">
        <v>10</v>
      </c>
      <c r="G8" s="35">
        <v>70</v>
      </c>
      <c r="H8" s="35">
        <v>32</v>
      </c>
      <c r="I8" s="35">
        <v>25</v>
      </c>
      <c r="J8" s="13">
        <f t="shared" si="0"/>
        <v>5.6000000000000001E-2</v>
      </c>
      <c r="K8" s="14"/>
      <c r="L8" s="39" t="s">
        <v>909</v>
      </c>
      <c r="M8" s="40" t="s">
        <v>344</v>
      </c>
      <c r="N8" s="249">
        <v>20</v>
      </c>
      <c r="O8" s="247">
        <v>45.22</v>
      </c>
      <c r="P8" s="459"/>
      <c r="Q8" s="282"/>
      <c r="R8" s="228"/>
      <c r="S8" s="112" t="s">
        <v>81</v>
      </c>
      <c r="T8" s="228"/>
      <c r="U8" s="228"/>
      <c r="V8" s="402">
        <v>53.43</v>
      </c>
      <c r="W8" s="457"/>
      <c r="X8" s="269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pans="1:215" ht="12.95" customHeight="1">
      <c r="A9" s="74" t="s">
        <v>109</v>
      </c>
      <c r="B9" s="75">
        <v>714401653979</v>
      </c>
      <c r="C9" s="21" t="s">
        <v>464</v>
      </c>
      <c r="D9" s="35" t="s">
        <v>791</v>
      </c>
      <c r="E9" s="35"/>
      <c r="F9" s="35">
        <v>10</v>
      </c>
      <c r="G9" s="35">
        <v>70</v>
      </c>
      <c r="H9" s="35">
        <v>32</v>
      </c>
      <c r="I9" s="35">
        <v>25</v>
      </c>
      <c r="J9" s="13">
        <f t="shared" si="0"/>
        <v>5.6000000000000001E-2</v>
      </c>
      <c r="K9" s="14"/>
      <c r="L9" s="39" t="s">
        <v>910</v>
      </c>
      <c r="M9" s="40" t="s">
        <v>82</v>
      </c>
      <c r="N9" s="249">
        <v>40</v>
      </c>
      <c r="O9" s="247">
        <v>26.09</v>
      </c>
      <c r="P9" s="459"/>
      <c r="Q9" s="282"/>
      <c r="R9" s="228"/>
      <c r="S9" s="112" t="s">
        <v>81</v>
      </c>
      <c r="T9" s="228"/>
      <c r="U9" s="228"/>
      <c r="V9" s="402">
        <v>30.83</v>
      </c>
      <c r="W9" s="457"/>
      <c r="X9" s="269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</row>
    <row r="10" spans="1:215" ht="12.95" customHeight="1">
      <c r="A10" s="74" t="s">
        <v>712</v>
      </c>
      <c r="B10" s="75">
        <v>714401654617</v>
      </c>
      <c r="C10" s="21" t="s">
        <v>464</v>
      </c>
      <c r="D10" s="21" t="s">
        <v>793</v>
      </c>
      <c r="E10" s="413"/>
      <c r="F10" s="76">
        <v>10</v>
      </c>
      <c r="G10" s="35">
        <v>70</v>
      </c>
      <c r="H10" s="35">
        <v>32</v>
      </c>
      <c r="I10" s="35">
        <v>25</v>
      </c>
      <c r="J10" s="13">
        <f t="shared" si="0"/>
        <v>5.6000000000000001E-2</v>
      </c>
      <c r="K10" s="33"/>
      <c r="L10" s="39" t="s">
        <v>911</v>
      </c>
      <c r="M10" s="17" t="s">
        <v>177</v>
      </c>
      <c r="N10" s="430">
        <v>30</v>
      </c>
      <c r="O10" s="248">
        <v>9.26</v>
      </c>
      <c r="P10" s="459"/>
      <c r="Q10" s="275"/>
      <c r="R10" s="301">
        <v>100</v>
      </c>
      <c r="S10" s="114">
        <v>8.7899999999999991</v>
      </c>
      <c r="T10" s="460"/>
      <c r="U10" s="301"/>
      <c r="V10" s="403" t="s">
        <v>81</v>
      </c>
      <c r="W10" s="414"/>
      <c r="X10" s="262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</row>
    <row r="11" spans="1:215" s="18" customFormat="1" ht="12.95" customHeight="1">
      <c r="A11" s="74" t="s">
        <v>110</v>
      </c>
      <c r="B11" s="75">
        <v>714401653986</v>
      </c>
      <c r="C11" s="21" t="s">
        <v>464</v>
      </c>
      <c r="D11" s="35" t="s">
        <v>791</v>
      </c>
      <c r="E11" s="35"/>
      <c r="F11" s="35">
        <v>10</v>
      </c>
      <c r="G11" s="35">
        <v>70</v>
      </c>
      <c r="H11" s="35">
        <v>32</v>
      </c>
      <c r="I11" s="35">
        <v>25</v>
      </c>
      <c r="J11" s="13">
        <f t="shared" si="0"/>
        <v>5.6000000000000001E-2</v>
      </c>
      <c r="K11" s="33"/>
      <c r="L11" s="39" t="s">
        <v>912</v>
      </c>
      <c r="M11" s="40" t="s">
        <v>74</v>
      </c>
      <c r="N11" s="249">
        <v>20</v>
      </c>
      <c r="O11" s="247">
        <v>87</v>
      </c>
      <c r="P11" s="459"/>
      <c r="Q11" s="282"/>
      <c r="R11" s="228"/>
      <c r="S11" s="113" t="s">
        <v>81</v>
      </c>
      <c r="T11" s="228"/>
      <c r="U11" s="228"/>
      <c r="V11" s="402">
        <v>102.75</v>
      </c>
      <c r="W11" s="457"/>
      <c r="X11" s="269"/>
    </row>
    <row r="12" spans="1:215" s="18" customFormat="1" ht="12.95" customHeight="1">
      <c r="A12" s="74" t="s">
        <v>192</v>
      </c>
      <c r="B12" s="75">
        <v>714401653993</v>
      </c>
      <c r="C12" s="21" t="s">
        <v>464</v>
      </c>
      <c r="D12" s="35" t="s">
        <v>791</v>
      </c>
      <c r="E12" s="35"/>
      <c r="F12" s="35">
        <v>10</v>
      </c>
      <c r="G12" s="35">
        <v>70</v>
      </c>
      <c r="H12" s="35">
        <v>32</v>
      </c>
      <c r="I12" s="35">
        <v>25</v>
      </c>
      <c r="J12" s="13">
        <f t="shared" si="0"/>
        <v>5.6000000000000001E-2</v>
      </c>
      <c r="K12" s="33"/>
      <c r="L12" s="39" t="s">
        <v>913</v>
      </c>
      <c r="M12" s="40" t="s">
        <v>344</v>
      </c>
      <c r="N12" s="249">
        <v>20</v>
      </c>
      <c r="O12" s="247">
        <v>45.22</v>
      </c>
      <c r="P12" s="459"/>
      <c r="Q12" s="282"/>
      <c r="R12" s="228"/>
      <c r="S12" s="112" t="s">
        <v>81</v>
      </c>
      <c r="T12" s="228"/>
      <c r="U12" s="228"/>
      <c r="V12" s="402">
        <v>53.43</v>
      </c>
      <c r="W12" s="457"/>
      <c r="X12" s="269"/>
    </row>
    <row r="13" spans="1:215" s="18" customFormat="1" ht="12.95" customHeight="1">
      <c r="A13" s="74" t="s">
        <v>115</v>
      </c>
      <c r="B13" s="75">
        <v>714401654006</v>
      </c>
      <c r="C13" s="21" t="s">
        <v>464</v>
      </c>
      <c r="D13" s="35" t="s">
        <v>791</v>
      </c>
      <c r="E13" s="35"/>
      <c r="F13" s="35">
        <v>10</v>
      </c>
      <c r="G13" s="35">
        <v>70</v>
      </c>
      <c r="H13" s="35">
        <v>32</v>
      </c>
      <c r="I13" s="35">
        <v>25</v>
      </c>
      <c r="J13" s="13">
        <f t="shared" si="0"/>
        <v>5.6000000000000001E-2</v>
      </c>
      <c r="K13" s="33"/>
      <c r="L13" s="39" t="s">
        <v>914</v>
      </c>
      <c r="M13" s="40" t="s">
        <v>82</v>
      </c>
      <c r="N13" s="249">
        <v>40</v>
      </c>
      <c r="O13" s="247">
        <v>26.09</v>
      </c>
      <c r="P13" s="459"/>
      <c r="Q13" s="282"/>
      <c r="R13" s="228"/>
      <c r="S13" s="112" t="s">
        <v>81</v>
      </c>
      <c r="T13" s="228"/>
      <c r="U13" s="228"/>
      <c r="V13" s="402">
        <v>30.83</v>
      </c>
      <c r="W13" s="457"/>
      <c r="X13" s="269"/>
    </row>
    <row r="14" spans="1:215" s="41" customFormat="1" ht="12.95" customHeight="1">
      <c r="A14" s="74" t="s">
        <v>116</v>
      </c>
      <c r="B14" s="75">
        <v>714401654013</v>
      </c>
      <c r="C14" s="21" t="s">
        <v>464</v>
      </c>
      <c r="D14" s="21" t="s">
        <v>793</v>
      </c>
      <c r="E14" s="413"/>
      <c r="F14" s="76">
        <v>10</v>
      </c>
      <c r="G14" s="35">
        <v>70</v>
      </c>
      <c r="H14" s="35">
        <v>32</v>
      </c>
      <c r="I14" s="35">
        <v>25</v>
      </c>
      <c r="J14" s="13">
        <f t="shared" si="0"/>
        <v>5.6000000000000001E-2</v>
      </c>
      <c r="K14" s="33"/>
      <c r="L14" s="39" t="s">
        <v>915</v>
      </c>
      <c r="M14" s="40" t="s">
        <v>306</v>
      </c>
      <c r="N14" s="249">
        <v>40</v>
      </c>
      <c r="O14" s="247">
        <v>17.39</v>
      </c>
      <c r="P14" s="459"/>
      <c r="Q14" s="282"/>
      <c r="R14" s="228">
        <v>300</v>
      </c>
      <c r="S14" s="72">
        <v>16.62</v>
      </c>
      <c r="T14" s="460"/>
      <c r="U14" s="228"/>
      <c r="V14" s="402">
        <v>20.55</v>
      </c>
      <c r="W14" s="457"/>
      <c r="X14" s="269"/>
    </row>
    <row r="15" spans="1:215" s="41" customFormat="1" ht="12.95" customHeight="1">
      <c r="A15" s="74" t="s">
        <v>2</v>
      </c>
      <c r="B15" s="75">
        <v>714401654020</v>
      </c>
      <c r="C15" s="21" t="s">
        <v>464</v>
      </c>
      <c r="D15" s="21" t="s">
        <v>793</v>
      </c>
      <c r="E15" s="21"/>
      <c r="F15" s="35">
        <v>10</v>
      </c>
      <c r="G15" s="35">
        <v>70</v>
      </c>
      <c r="H15" s="35">
        <v>32</v>
      </c>
      <c r="I15" s="35">
        <v>25</v>
      </c>
      <c r="J15" s="13">
        <f t="shared" si="0"/>
        <v>5.6000000000000001E-2</v>
      </c>
      <c r="K15" s="33"/>
      <c r="L15" s="39" t="s">
        <v>916</v>
      </c>
      <c r="M15" s="17" t="s">
        <v>137</v>
      </c>
      <c r="N15" s="249">
        <v>30</v>
      </c>
      <c r="O15" s="248">
        <v>11.59</v>
      </c>
      <c r="P15" s="459">
        <v>30</v>
      </c>
      <c r="Q15" s="282"/>
      <c r="R15" s="228">
        <v>300</v>
      </c>
      <c r="S15" s="104">
        <f>O15*0.95</f>
        <v>11.010499999999999</v>
      </c>
      <c r="T15" s="460"/>
      <c r="U15" s="228"/>
      <c r="V15" s="402">
        <v>14</v>
      </c>
      <c r="W15" s="457"/>
      <c r="X15" s="269"/>
    </row>
    <row r="16" spans="1:215" s="41" customFormat="1" ht="12.95" customHeight="1">
      <c r="A16" s="74" t="s">
        <v>721</v>
      </c>
      <c r="B16" s="75">
        <v>714401654624</v>
      </c>
      <c r="C16" s="21" t="s">
        <v>464</v>
      </c>
      <c r="D16" s="21" t="s">
        <v>793</v>
      </c>
      <c r="E16" s="21"/>
      <c r="F16" s="35">
        <v>10</v>
      </c>
      <c r="G16" s="35">
        <v>70</v>
      </c>
      <c r="H16" s="35">
        <v>32</v>
      </c>
      <c r="I16" s="35">
        <v>25</v>
      </c>
      <c r="J16" s="13">
        <f t="shared" si="0"/>
        <v>5.6000000000000001E-2</v>
      </c>
      <c r="K16" s="14" t="s">
        <v>631</v>
      </c>
      <c r="L16" s="54" t="s">
        <v>917</v>
      </c>
      <c r="M16" s="17" t="s">
        <v>177</v>
      </c>
      <c r="N16" s="430">
        <v>20</v>
      </c>
      <c r="O16" s="248">
        <v>9.26</v>
      </c>
      <c r="P16" s="459">
        <v>20</v>
      </c>
      <c r="Q16" s="275"/>
      <c r="R16" s="228">
        <v>300</v>
      </c>
      <c r="S16" s="114">
        <v>8.7899999999999991</v>
      </c>
      <c r="T16" s="460"/>
      <c r="U16" s="301"/>
      <c r="V16" s="403" t="s">
        <v>81</v>
      </c>
      <c r="W16" s="312"/>
      <c r="X16" s="262"/>
    </row>
    <row r="17" spans="1:24" s="18" customFormat="1" ht="12.95" customHeight="1">
      <c r="A17" s="74" t="s">
        <v>75</v>
      </c>
      <c r="B17" s="75">
        <v>714401654037</v>
      </c>
      <c r="C17" s="21" t="s">
        <v>464</v>
      </c>
      <c r="D17" s="35" t="s">
        <v>791</v>
      </c>
      <c r="E17" s="35"/>
      <c r="F17" s="35">
        <v>10</v>
      </c>
      <c r="G17" s="35">
        <v>70</v>
      </c>
      <c r="H17" s="35">
        <v>32</v>
      </c>
      <c r="I17" s="35">
        <v>25</v>
      </c>
      <c r="J17" s="13">
        <f t="shared" si="0"/>
        <v>5.6000000000000001E-2</v>
      </c>
      <c r="K17" s="33"/>
      <c r="L17" s="39" t="s">
        <v>918</v>
      </c>
      <c r="M17" s="40" t="s">
        <v>344</v>
      </c>
      <c r="N17" s="249">
        <v>20</v>
      </c>
      <c r="O17" s="247">
        <v>48</v>
      </c>
      <c r="P17" s="459"/>
      <c r="Q17" s="282"/>
      <c r="R17" s="228"/>
      <c r="S17" s="112" t="s">
        <v>81</v>
      </c>
      <c r="T17" s="228"/>
      <c r="U17" s="228"/>
      <c r="V17" s="402">
        <v>53.43</v>
      </c>
      <c r="W17" s="457"/>
      <c r="X17" s="269"/>
    </row>
    <row r="18" spans="1:24" s="18" customFormat="1" ht="12.95" customHeight="1">
      <c r="A18" s="74" t="s">
        <v>76</v>
      </c>
      <c r="B18" s="75">
        <v>714401654044</v>
      </c>
      <c r="C18" s="21" t="s">
        <v>464</v>
      </c>
      <c r="D18" s="35" t="s">
        <v>791</v>
      </c>
      <c r="E18" s="35"/>
      <c r="F18" s="35">
        <v>10</v>
      </c>
      <c r="G18" s="35">
        <v>70</v>
      </c>
      <c r="H18" s="35">
        <v>32</v>
      </c>
      <c r="I18" s="35">
        <v>25</v>
      </c>
      <c r="J18" s="13">
        <f t="shared" si="0"/>
        <v>5.6000000000000001E-2</v>
      </c>
      <c r="K18" s="33"/>
      <c r="L18" s="39" t="s">
        <v>919</v>
      </c>
      <c r="M18" s="40" t="s">
        <v>82</v>
      </c>
      <c r="N18" s="249">
        <v>40</v>
      </c>
      <c r="O18" s="247">
        <v>27.82</v>
      </c>
      <c r="P18" s="459">
        <v>150</v>
      </c>
      <c r="Q18" s="282"/>
      <c r="R18" s="228"/>
      <c r="S18" s="112" t="s">
        <v>81</v>
      </c>
      <c r="T18" s="228"/>
      <c r="U18" s="228"/>
      <c r="V18" s="402">
        <v>30.83</v>
      </c>
      <c r="W18" s="457"/>
      <c r="X18" s="269"/>
    </row>
    <row r="19" spans="1:24" s="41" customFormat="1" ht="12.95" customHeight="1">
      <c r="A19" s="74" t="s">
        <v>166</v>
      </c>
      <c r="B19" s="75">
        <v>714401654051</v>
      </c>
      <c r="C19" s="21" t="s">
        <v>464</v>
      </c>
      <c r="D19" s="21" t="s">
        <v>793</v>
      </c>
      <c r="E19" s="21"/>
      <c r="F19" s="35">
        <v>10</v>
      </c>
      <c r="G19" s="35">
        <v>70</v>
      </c>
      <c r="H19" s="35">
        <v>32</v>
      </c>
      <c r="I19" s="35">
        <v>25</v>
      </c>
      <c r="J19" s="13">
        <f t="shared" si="0"/>
        <v>5.6000000000000001E-2</v>
      </c>
      <c r="K19" s="33"/>
      <c r="L19" s="39" t="s">
        <v>920</v>
      </c>
      <c r="M19" s="40" t="s">
        <v>306</v>
      </c>
      <c r="N19" s="249">
        <v>40</v>
      </c>
      <c r="O19" s="247">
        <v>18</v>
      </c>
      <c r="P19" s="459">
        <v>980</v>
      </c>
      <c r="Q19" s="282"/>
      <c r="R19" s="228">
        <v>100</v>
      </c>
      <c r="S19" s="104">
        <v>17.099999999999998</v>
      </c>
      <c r="T19" s="460"/>
      <c r="U19" s="228"/>
      <c r="V19" s="402">
        <v>20.55</v>
      </c>
      <c r="W19" s="457"/>
      <c r="X19" s="269"/>
    </row>
    <row r="20" spans="1:24" s="41" customFormat="1" ht="12.95" customHeight="1">
      <c r="A20" s="74" t="s">
        <v>77</v>
      </c>
      <c r="B20" s="75">
        <v>714401654068</v>
      </c>
      <c r="C20" s="21" t="s">
        <v>464</v>
      </c>
      <c r="D20" s="21" t="s">
        <v>793</v>
      </c>
      <c r="E20" s="21"/>
      <c r="F20" s="35">
        <v>10</v>
      </c>
      <c r="G20" s="35">
        <v>70</v>
      </c>
      <c r="H20" s="35">
        <v>32</v>
      </c>
      <c r="I20" s="35">
        <v>25</v>
      </c>
      <c r="J20" s="13">
        <f t="shared" si="0"/>
        <v>5.6000000000000001E-2</v>
      </c>
      <c r="K20" s="33"/>
      <c r="L20" s="39" t="s">
        <v>921</v>
      </c>
      <c r="M20" s="17" t="s">
        <v>137</v>
      </c>
      <c r="N20" s="249">
        <v>40</v>
      </c>
      <c r="O20" s="248">
        <v>11.59</v>
      </c>
      <c r="P20" s="459"/>
      <c r="Q20" s="282"/>
      <c r="R20" s="228">
        <v>100</v>
      </c>
      <c r="S20" s="104">
        <f>O20*0.95</f>
        <v>11.010499999999999</v>
      </c>
      <c r="T20" s="460"/>
      <c r="U20" s="228"/>
      <c r="V20" s="402">
        <v>14</v>
      </c>
      <c r="W20" s="457"/>
      <c r="X20" s="269"/>
    </row>
    <row r="21" spans="1:24" s="41" customFormat="1" ht="12.95" customHeight="1">
      <c r="A21" s="74" t="s">
        <v>727</v>
      </c>
      <c r="B21" s="75">
        <v>714401654631</v>
      </c>
      <c r="C21" s="21" t="s">
        <v>464</v>
      </c>
      <c r="D21" s="21" t="s">
        <v>793</v>
      </c>
      <c r="E21" s="21"/>
      <c r="F21" s="35">
        <v>10</v>
      </c>
      <c r="G21" s="35">
        <v>70</v>
      </c>
      <c r="H21" s="35">
        <v>32</v>
      </c>
      <c r="I21" s="35">
        <v>25</v>
      </c>
      <c r="J21" s="13">
        <f t="shared" si="0"/>
        <v>5.6000000000000001E-2</v>
      </c>
      <c r="K21" s="14" t="s">
        <v>631</v>
      </c>
      <c r="L21" s="54" t="s">
        <v>922</v>
      </c>
      <c r="M21" s="17" t="s">
        <v>177</v>
      </c>
      <c r="N21" s="430">
        <v>300</v>
      </c>
      <c r="O21" s="248">
        <v>9.26</v>
      </c>
      <c r="P21" s="459"/>
      <c r="Q21" s="275"/>
      <c r="R21" s="301">
        <v>100</v>
      </c>
      <c r="S21" s="114">
        <v>8.7899999999999991</v>
      </c>
      <c r="T21" s="460"/>
      <c r="U21" s="301"/>
      <c r="V21" s="403" t="s">
        <v>81</v>
      </c>
      <c r="W21" s="312"/>
      <c r="X21" s="262"/>
    </row>
    <row r="22" spans="1:24" s="18" customFormat="1" ht="12.95" customHeight="1">
      <c r="A22" s="74" t="s">
        <v>22</v>
      </c>
      <c r="B22" s="75">
        <v>714401654075</v>
      </c>
      <c r="C22" s="21" t="s">
        <v>464</v>
      </c>
      <c r="D22" s="35" t="s">
        <v>791</v>
      </c>
      <c r="E22" s="35"/>
      <c r="F22" s="35">
        <v>10</v>
      </c>
      <c r="G22" s="35">
        <v>70</v>
      </c>
      <c r="H22" s="35">
        <v>32</v>
      </c>
      <c r="I22" s="35">
        <v>25</v>
      </c>
      <c r="J22" s="13">
        <f t="shared" si="0"/>
        <v>5.6000000000000001E-2</v>
      </c>
      <c r="K22" s="33"/>
      <c r="L22" s="39" t="s">
        <v>923</v>
      </c>
      <c r="M22" s="40" t="s">
        <v>344</v>
      </c>
      <c r="N22" s="249">
        <v>20</v>
      </c>
      <c r="O22" s="247">
        <v>45.22</v>
      </c>
      <c r="P22" s="459">
        <v>60</v>
      </c>
      <c r="Q22" s="282"/>
      <c r="R22" s="228"/>
      <c r="S22" s="112" t="s">
        <v>81</v>
      </c>
      <c r="T22" s="228"/>
      <c r="U22" s="228"/>
      <c r="V22" s="402">
        <v>53.43</v>
      </c>
      <c r="W22" s="457"/>
      <c r="X22" s="269"/>
    </row>
    <row r="23" spans="1:24" s="18" customFormat="1" ht="12.95" customHeight="1">
      <c r="A23" s="74" t="s">
        <v>24</v>
      </c>
      <c r="B23" s="75">
        <v>714401654082</v>
      </c>
      <c r="C23" s="21" t="s">
        <v>464</v>
      </c>
      <c r="D23" s="35" t="s">
        <v>791</v>
      </c>
      <c r="E23" s="35"/>
      <c r="F23" s="35">
        <v>10</v>
      </c>
      <c r="G23" s="35">
        <v>70</v>
      </c>
      <c r="H23" s="35">
        <v>32</v>
      </c>
      <c r="I23" s="35">
        <v>25</v>
      </c>
      <c r="J23" s="13">
        <f t="shared" si="0"/>
        <v>5.6000000000000001E-2</v>
      </c>
      <c r="K23" s="33"/>
      <c r="L23" s="39" t="s">
        <v>924</v>
      </c>
      <c r="M23" s="40" t="s">
        <v>82</v>
      </c>
      <c r="N23" s="249">
        <v>40</v>
      </c>
      <c r="O23" s="247">
        <v>26.09</v>
      </c>
      <c r="P23" s="459"/>
      <c r="Q23" s="282"/>
      <c r="R23" s="228"/>
      <c r="S23" s="112" t="s">
        <v>81</v>
      </c>
      <c r="T23" s="228"/>
      <c r="U23" s="228"/>
      <c r="V23" s="402">
        <v>30.83</v>
      </c>
      <c r="W23" s="457"/>
      <c r="X23" s="269"/>
    </row>
    <row r="24" spans="1:24" s="41" customFormat="1" ht="12.95" customHeight="1">
      <c r="A24" s="74" t="s">
        <v>26</v>
      </c>
      <c r="B24" s="75">
        <v>714401654099</v>
      </c>
      <c r="C24" s="21" t="s">
        <v>464</v>
      </c>
      <c r="D24" s="21" t="s">
        <v>793</v>
      </c>
      <c r="E24" s="21"/>
      <c r="F24" s="35">
        <v>10</v>
      </c>
      <c r="G24" s="35">
        <v>70</v>
      </c>
      <c r="H24" s="35">
        <v>32</v>
      </c>
      <c r="I24" s="35">
        <v>25</v>
      </c>
      <c r="J24" s="13">
        <f t="shared" si="0"/>
        <v>5.6000000000000001E-2</v>
      </c>
      <c r="K24" s="33"/>
      <c r="L24" s="39" t="s">
        <v>925</v>
      </c>
      <c r="M24" s="40" t="s">
        <v>306</v>
      </c>
      <c r="N24" s="249">
        <v>40</v>
      </c>
      <c r="O24" s="247">
        <v>17.39</v>
      </c>
      <c r="P24" s="459"/>
      <c r="Q24" s="282"/>
      <c r="R24" s="228">
        <v>100</v>
      </c>
      <c r="S24" s="104">
        <v>16.520499999999998</v>
      </c>
      <c r="T24" s="460"/>
      <c r="U24" s="228"/>
      <c r="V24" s="402">
        <v>20.55</v>
      </c>
      <c r="W24" s="457"/>
      <c r="X24" s="269"/>
    </row>
    <row r="25" spans="1:24" s="41" customFormat="1" ht="12.95" customHeight="1">
      <c r="A25" s="74" t="s">
        <v>28</v>
      </c>
      <c r="B25" s="75">
        <v>714401654105</v>
      </c>
      <c r="C25" s="21" t="s">
        <v>464</v>
      </c>
      <c r="D25" s="21" t="s">
        <v>793</v>
      </c>
      <c r="E25" s="21"/>
      <c r="F25" s="35">
        <v>10</v>
      </c>
      <c r="G25" s="35">
        <v>70</v>
      </c>
      <c r="H25" s="35">
        <v>32</v>
      </c>
      <c r="I25" s="35">
        <v>25</v>
      </c>
      <c r="J25" s="13">
        <f t="shared" si="0"/>
        <v>5.6000000000000001E-2</v>
      </c>
      <c r="K25" s="33"/>
      <c r="L25" s="39" t="s">
        <v>926</v>
      </c>
      <c r="M25" s="17" t="s">
        <v>137</v>
      </c>
      <c r="N25" s="249">
        <v>40</v>
      </c>
      <c r="O25" s="248">
        <v>11.59</v>
      </c>
      <c r="P25" s="459"/>
      <c r="Q25" s="282"/>
      <c r="R25" s="228">
        <v>100</v>
      </c>
      <c r="S25" s="104">
        <f>O25*0.95</f>
        <v>11.010499999999999</v>
      </c>
      <c r="T25" s="460"/>
      <c r="U25" s="228"/>
      <c r="V25" s="402">
        <v>14</v>
      </c>
      <c r="W25" s="457"/>
      <c r="X25" s="269"/>
    </row>
    <row r="26" spans="1:24" s="41" customFormat="1" ht="12.95" customHeight="1">
      <c r="A26" s="74" t="s">
        <v>729</v>
      </c>
      <c r="B26" s="75">
        <v>714401654648</v>
      </c>
      <c r="C26" s="21" t="s">
        <v>464</v>
      </c>
      <c r="D26" s="21" t="s">
        <v>793</v>
      </c>
      <c r="E26" s="21"/>
      <c r="F26" s="35">
        <v>10</v>
      </c>
      <c r="G26" s="35">
        <v>70</v>
      </c>
      <c r="H26" s="35">
        <v>32</v>
      </c>
      <c r="I26" s="35">
        <v>25</v>
      </c>
      <c r="J26" s="13">
        <f t="shared" si="0"/>
        <v>5.6000000000000001E-2</v>
      </c>
      <c r="K26" s="14" t="s">
        <v>631</v>
      </c>
      <c r="L26" s="54" t="s">
        <v>927</v>
      </c>
      <c r="M26" s="17" t="s">
        <v>177</v>
      </c>
      <c r="N26" s="430">
        <v>300</v>
      </c>
      <c r="O26" s="248">
        <v>9.26</v>
      </c>
      <c r="P26" s="459"/>
      <c r="Q26" s="275"/>
      <c r="R26" s="301">
        <v>100</v>
      </c>
      <c r="S26" s="114">
        <v>8.7899999999999991</v>
      </c>
      <c r="T26" s="460"/>
      <c r="U26" s="301"/>
      <c r="V26" s="403" t="s">
        <v>81</v>
      </c>
      <c r="W26" s="312"/>
      <c r="X26" s="262"/>
    </row>
    <row r="27" spans="1:24" s="2" customFormat="1" ht="12.95" customHeight="1">
      <c r="A27" s="74" t="s">
        <v>78</v>
      </c>
      <c r="B27" s="75">
        <v>714401654112</v>
      </c>
      <c r="C27" s="21" t="s">
        <v>464</v>
      </c>
      <c r="D27" s="35" t="s">
        <v>791</v>
      </c>
      <c r="E27" s="35"/>
      <c r="F27" s="35">
        <v>10</v>
      </c>
      <c r="G27" s="35">
        <v>70</v>
      </c>
      <c r="H27" s="35">
        <v>32</v>
      </c>
      <c r="I27" s="35">
        <v>25</v>
      </c>
      <c r="J27" s="13">
        <f t="shared" si="0"/>
        <v>5.6000000000000001E-2</v>
      </c>
      <c r="K27" s="33"/>
      <c r="L27" s="39" t="s">
        <v>928</v>
      </c>
      <c r="M27" s="17" t="s">
        <v>74</v>
      </c>
      <c r="N27" s="249">
        <v>20</v>
      </c>
      <c r="O27" s="247">
        <v>87</v>
      </c>
      <c r="P27" s="459"/>
      <c r="Q27" s="282"/>
      <c r="R27" s="228"/>
      <c r="S27" s="112" t="s">
        <v>81</v>
      </c>
      <c r="T27" s="228"/>
      <c r="U27" s="228"/>
      <c r="V27" s="402">
        <v>102.75</v>
      </c>
      <c r="W27" s="457"/>
      <c r="X27" s="269"/>
    </row>
    <row r="28" spans="1:24" s="18" customFormat="1" ht="12.95" customHeight="1">
      <c r="A28" s="74" t="s">
        <v>80</v>
      </c>
      <c r="B28" s="75">
        <v>714401654129</v>
      </c>
      <c r="C28" s="21" t="s">
        <v>464</v>
      </c>
      <c r="D28" s="35" t="s">
        <v>791</v>
      </c>
      <c r="E28" s="35"/>
      <c r="F28" s="35">
        <v>10</v>
      </c>
      <c r="G28" s="35">
        <v>70</v>
      </c>
      <c r="H28" s="35">
        <v>32</v>
      </c>
      <c r="I28" s="35">
        <v>25</v>
      </c>
      <c r="J28" s="13">
        <f t="shared" si="0"/>
        <v>5.6000000000000001E-2</v>
      </c>
      <c r="K28" s="33"/>
      <c r="L28" s="39" t="s">
        <v>929</v>
      </c>
      <c r="M28" s="40" t="s">
        <v>344</v>
      </c>
      <c r="N28" s="249">
        <v>20</v>
      </c>
      <c r="O28" s="247">
        <v>45.22</v>
      </c>
      <c r="P28" s="459"/>
      <c r="Q28" s="282"/>
      <c r="R28" s="228"/>
      <c r="S28" s="112" t="s">
        <v>81</v>
      </c>
      <c r="T28" s="228"/>
      <c r="U28" s="228"/>
      <c r="V28" s="402">
        <v>53.43</v>
      </c>
      <c r="W28" s="457"/>
      <c r="X28" s="269"/>
    </row>
    <row r="29" spans="1:24" s="18" customFormat="1" ht="12.95" customHeight="1">
      <c r="A29" s="74" t="s">
        <v>94</v>
      </c>
      <c r="B29" s="75">
        <v>714401654136</v>
      </c>
      <c r="C29" s="21" t="s">
        <v>464</v>
      </c>
      <c r="D29" s="35" t="s">
        <v>791</v>
      </c>
      <c r="E29" s="35"/>
      <c r="F29" s="35">
        <v>10</v>
      </c>
      <c r="G29" s="35">
        <v>70</v>
      </c>
      <c r="H29" s="35">
        <v>32</v>
      </c>
      <c r="I29" s="35">
        <v>25</v>
      </c>
      <c r="J29" s="13">
        <f t="shared" si="0"/>
        <v>5.6000000000000001E-2</v>
      </c>
      <c r="K29" s="33"/>
      <c r="L29" s="39" t="s">
        <v>930</v>
      </c>
      <c r="M29" s="40" t="s">
        <v>82</v>
      </c>
      <c r="N29" s="249">
        <v>40</v>
      </c>
      <c r="O29" s="247">
        <v>26.09</v>
      </c>
      <c r="P29" s="459"/>
      <c r="Q29" s="282"/>
      <c r="R29" s="228"/>
      <c r="S29" s="112" t="s">
        <v>81</v>
      </c>
      <c r="T29" s="228"/>
      <c r="U29" s="228"/>
      <c r="V29" s="402">
        <v>30.83</v>
      </c>
      <c r="W29" s="457"/>
      <c r="X29" s="269"/>
    </row>
    <row r="30" spans="1:24" s="41" customFormat="1" ht="12.95" customHeight="1">
      <c r="A30" s="74" t="s">
        <v>180</v>
      </c>
      <c r="B30" s="75">
        <v>714401654143</v>
      </c>
      <c r="C30" s="21" t="s">
        <v>464</v>
      </c>
      <c r="D30" s="21" t="s">
        <v>793</v>
      </c>
      <c r="E30" s="21"/>
      <c r="F30" s="35">
        <v>10</v>
      </c>
      <c r="G30" s="35">
        <v>70</v>
      </c>
      <c r="H30" s="35">
        <v>32</v>
      </c>
      <c r="I30" s="35">
        <v>25</v>
      </c>
      <c r="J30" s="13">
        <f t="shared" si="0"/>
        <v>5.6000000000000001E-2</v>
      </c>
      <c r="K30" s="33"/>
      <c r="L30" s="39" t="s">
        <v>931</v>
      </c>
      <c r="M30" s="40" t="s">
        <v>306</v>
      </c>
      <c r="N30" s="249">
        <v>40</v>
      </c>
      <c r="O30" s="247">
        <v>17.39</v>
      </c>
      <c r="P30" s="459"/>
      <c r="Q30" s="282"/>
      <c r="R30" s="228">
        <v>100</v>
      </c>
      <c r="S30" s="104">
        <v>16.520499999999998</v>
      </c>
      <c r="T30" s="460"/>
      <c r="U30" s="228"/>
      <c r="V30" s="402">
        <v>20.55</v>
      </c>
      <c r="W30" s="457"/>
      <c r="X30" s="269"/>
    </row>
    <row r="31" spans="1:24" s="41" customFormat="1" ht="12.95" customHeight="1">
      <c r="A31" s="74" t="s">
        <v>95</v>
      </c>
      <c r="B31" s="75">
        <v>714401654150</v>
      </c>
      <c r="C31" s="21" t="s">
        <v>464</v>
      </c>
      <c r="D31" s="21" t="s">
        <v>793</v>
      </c>
      <c r="E31" s="21"/>
      <c r="F31" s="35">
        <v>10</v>
      </c>
      <c r="G31" s="35">
        <v>70</v>
      </c>
      <c r="H31" s="35">
        <v>32</v>
      </c>
      <c r="I31" s="35">
        <v>25</v>
      </c>
      <c r="J31" s="13">
        <f t="shared" si="0"/>
        <v>5.6000000000000001E-2</v>
      </c>
      <c r="K31" s="33"/>
      <c r="L31" s="39" t="s">
        <v>932</v>
      </c>
      <c r="M31" s="17" t="s">
        <v>137</v>
      </c>
      <c r="N31" s="249">
        <v>40</v>
      </c>
      <c r="O31" s="248">
        <v>11.59</v>
      </c>
      <c r="P31" s="459"/>
      <c r="Q31" s="282"/>
      <c r="R31" s="228">
        <v>100</v>
      </c>
      <c r="S31" s="104">
        <f>O31*0.95</f>
        <v>11.010499999999999</v>
      </c>
      <c r="T31" s="460"/>
      <c r="U31" s="228"/>
      <c r="V31" s="402">
        <v>14</v>
      </c>
      <c r="W31" s="457"/>
      <c r="X31" s="269"/>
    </row>
    <row r="32" spans="1:24" s="41" customFormat="1" ht="12.95" customHeight="1">
      <c r="A32" s="74" t="s">
        <v>731</v>
      </c>
      <c r="B32" s="75">
        <v>714401654655</v>
      </c>
      <c r="C32" s="21" t="s">
        <v>464</v>
      </c>
      <c r="D32" s="21" t="s">
        <v>793</v>
      </c>
      <c r="E32" s="21"/>
      <c r="F32" s="35">
        <v>10</v>
      </c>
      <c r="G32" s="35">
        <v>70</v>
      </c>
      <c r="H32" s="35">
        <v>32</v>
      </c>
      <c r="I32" s="35">
        <v>25</v>
      </c>
      <c r="J32" s="13">
        <f t="shared" si="0"/>
        <v>5.6000000000000001E-2</v>
      </c>
      <c r="K32" s="14" t="s">
        <v>631</v>
      </c>
      <c r="L32" s="54" t="s">
        <v>933</v>
      </c>
      <c r="M32" s="17" t="s">
        <v>177</v>
      </c>
      <c r="N32" s="430">
        <v>300</v>
      </c>
      <c r="O32" s="248">
        <v>9.26</v>
      </c>
      <c r="P32" s="459"/>
      <c r="Q32" s="275"/>
      <c r="R32" s="301">
        <v>100</v>
      </c>
      <c r="S32" s="114">
        <v>8.7899999999999991</v>
      </c>
      <c r="T32" s="460"/>
      <c r="U32" s="301"/>
      <c r="V32" s="403" t="s">
        <v>81</v>
      </c>
      <c r="W32" s="312"/>
      <c r="X32" s="262"/>
    </row>
    <row r="33" spans="1:24" s="18" customFormat="1" ht="12.95" customHeight="1">
      <c r="A33" s="74" t="s">
        <v>97</v>
      </c>
      <c r="B33" s="75">
        <v>714401654167</v>
      </c>
      <c r="C33" s="21" t="s">
        <v>464</v>
      </c>
      <c r="D33" s="35" t="s">
        <v>791</v>
      </c>
      <c r="E33" s="35"/>
      <c r="F33" s="35">
        <v>10</v>
      </c>
      <c r="G33" s="35">
        <v>70</v>
      </c>
      <c r="H33" s="35">
        <v>32</v>
      </c>
      <c r="I33" s="35">
        <v>25</v>
      </c>
      <c r="J33" s="13">
        <f t="shared" si="0"/>
        <v>5.6000000000000001E-2</v>
      </c>
      <c r="K33" s="33"/>
      <c r="L33" s="39" t="s">
        <v>934</v>
      </c>
      <c r="M33" s="40" t="s">
        <v>344</v>
      </c>
      <c r="N33" s="249">
        <v>20</v>
      </c>
      <c r="O33" s="247">
        <v>45.22</v>
      </c>
      <c r="P33" s="459"/>
      <c r="Q33" s="282"/>
      <c r="R33" s="228"/>
      <c r="S33" s="112" t="s">
        <v>81</v>
      </c>
      <c r="T33" s="228"/>
      <c r="U33" s="228"/>
      <c r="V33" s="402">
        <v>53.43</v>
      </c>
      <c r="W33" s="457"/>
      <c r="X33" s="269"/>
    </row>
    <row r="34" spans="1:24" s="18" customFormat="1" ht="12.95" customHeight="1">
      <c r="A34" s="74" t="s">
        <v>99</v>
      </c>
      <c r="B34" s="75">
        <v>714401654174</v>
      </c>
      <c r="C34" s="21" t="s">
        <v>464</v>
      </c>
      <c r="D34" s="35" t="s">
        <v>791</v>
      </c>
      <c r="E34" s="35"/>
      <c r="F34" s="35">
        <v>10</v>
      </c>
      <c r="G34" s="35">
        <v>70</v>
      </c>
      <c r="H34" s="35">
        <v>32</v>
      </c>
      <c r="I34" s="35">
        <v>25</v>
      </c>
      <c r="J34" s="13">
        <f t="shared" si="0"/>
        <v>5.6000000000000001E-2</v>
      </c>
      <c r="K34" s="33"/>
      <c r="L34" s="39" t="s">
        <v>935</v>
      </c>
      <c r="M34" s="40" t="s">
        <v>82</v>
      </c>
      <c r="N34" s="249">
        <v>40</v>
      </c>
      <c r="O34" s="247">
        <v>26.09</v>
      </c>
      <c r="P34" s="459"/>
      <c r="Q34" s="282"/>
      <c r="R34" s="228"/>
      <c r="S34" s="112" t="s">
        <v>81</v>
      </c>
      <c r="T34" s="228"/>
      <c r="U34" s="228"/>
      <c r="V34" s="402">
        <v>30.83</v>
      </c>
      <c r="W34" s="457"/>
      <c r="X34" s="269"/>
    </row>
    <row r="35" spans="1:24" s="41" customFormat="1" ht="12.95" customHeight="1">
      <c r="A35" s="74" t="s">
        <v>101</v>
      </c>
      <c r="B35" s="75">
        <v>714401654181</v>
      </c>
      <c r="C35" s="21" t="s">
        <v>464</v>
      </c>
      <c r="D35" s="21" t="s">
        <v>793</v>
      </c>
      <c r="E35" s="21"/>
      <c r="F35" s="35">
        <v>10</v>
      </c>
      <c r="G35" s="35">
        <v>70</v>
      </c>
      <c r="H35" s="35">
        <v>32</v>
      </c>
      <c r="I35" s="35">
        <v>25</v>
      </c>
      <c r="J35" s="13">
        <f t="shared" si="0"/>
        <v>5.6000000000000001E-2</v>
      </c>
      <c r="K35" s="33"/>
      <c r="L35" s="39" t="s">
        <v>936</v>
      </c>
      <c r="M35" s="40" t="s">
        <v>306</v>
      </c>
      <c r="N35" s="249">
        <v>40</v>
      </c>
      <c r="O35" s="247">
        <v>17.39</v>
      </c>
      <c r="P35" s="459"/>
      <c r="Q35" s="282"/>
      <c r="R35" s="228">
        <v>100</v>
      </c>
      <c r="S35" s="104">
        <v>16.520499999999998</v>
      </c>
      <c r="T35" s="460"/>
      <c r="U35" s="228"/>
      <c r="V35" s="402">
        <v>20.55</v>
      </c>
      <c r="W35" s="457"/>
      <c r="X35" s="269"/>
    </row>
    <row r="36" spans="1:24" s="41" customFormat="1" ht="12.95" customHeight="1">
      <c r="A36" s="74" t="s">
        <v>103</v>
      </c>
      <c r="B36" s="75">
        <v>714401654198</v>
      </c>
      <c r="C36" s="21" t="s">
        <v>464</v>
      </c>
      <c r="D36" s="21" t="s">
        <v>793</v>
      </c>
      <c r="E36" s="21"/>
      <c r="F36" s="35">
        <v>10</v>
      </c>
      <c r="G36" s="35">
        <v>70</v>
      </c>
      <c r="H36" s="35">
        <v>32</v>
      </c>
      <c r="I36" s="35">
        <v>25</v>
      </c>
      <c r="J36" s="13">
        <f t="shared" si="0"/>
        <v>5.6000000000000001E-2</v>
      </c>
      <c r="K36" s="33"/>
      <c r="L36" s="39" t="s">
        <v>937</v>
      </c>
      <c r="M36" s="17" t="s">
        <v>137</v>
      </c>
      <c r="N36" s="249">
        <v>40</v>
      </c>
      <c r="O36" s="248">
        <v>11.59</v>
      </c>
      <c r="P36" s="459"/>
      <c r="Q36" s="282"/>
      <c r="R36" s="228">
        <v>100</v>
      </c>
      <c r="S36" s="104">
        <f>O36*0.95</f>
        <v>11.010499999999999</v>
      </c>
      <c r="T36" s="460"/>
      <c r="U36" s="228"/>
      <c r="V36" s="402">
        <v>14</v>
      </c>
      <c r="W36" s="457"/>
      <c r="X36" s="269"/>
    </row>
    <row r="37" spans="1:24" s="41" customFormat="1" ht="12.95" customHeight="1">
      <c r="A37" s="74" t="s">
        <v>733</v>
      </c>
      <c r="B37" s="75">
        <v>714401654662</v>
      </c>
      <c r="C37" s="21" t="s">
        <v>464</v>
      </c>
      <c r="D37" s="21" t="s">
        <v>793</v>
      </c>
      <c r="E37" s="21"/>
      <c r="F37" s="35">
        <v>10</v>
      </c>
      <c r="G37" s="35">
        <v>70</v>
      </c>
      <c r="H37" s="35">
        <v>32</v>
      </c>
      <c r="I37" s="35">
        <v>25</v>
      </c>
      <c r="J37" s="13">
        <f t="shared" si="0"/>
        <v>5.6000000000000001E-2</v>
      </c>
      <c r="K37" s="14" t="s">
        <v>631</v>
      </c>
      <c r="L37" s="54" t="s">
        <v>938</v>
      </c>
      <c r="M37" s="17" t="s">
        <v>177</v>
      </c>
      <c r="N37" s="430">
        <v>300</v>
      </c>
      <c r="O37" s="248">
        <v>9.26</v>
      </c>
      <c r="P37" s="459"/>
      <c r="Q37" s="275"/>
      <c r="R37" s="301">
        <v>100</v>
      </c>
      <c r="S37" s="114">
        <v>8.7899999999999991</v>
      </c>
      <c r="T37" s="460"/>
      <c r="U37" s="301"/>
      <c r="V37" s="403" t="s">
        <v>81</v>
      </c>
      <c r="W37" s="312"/>
      <c r="X37" s="262"/>
    </row>
    <row r="38" spans="1:24" s="18" customFormat="1" ht="12.95" customHeight="1">
      <c r="A38" s="74" t="s">
        <v>112</v>
      </c>
      <c r="B38" s="75">
        <v>714401654204</v>
      </c>
      <c r="C38" s="21" t="s">
        <v>464</v>
      </c>
      <c r="D38" s="35" t="s">
        <v>791</v>
      </c>
      <c r="E38" s="35"/>
      <c r="F38" s="35">
        <v>10</v>
      </c>
      <c r="G38" s="35">
        <v>70</v>
      </c>
      <c r="H38" s="35">
        <v>32</v>
      </c>
      <c r="I38" s="35">
        <v>25</v>
      </c>
      <c r="J38" s="13">
        <f t="shared" si="0"/>
        <v>5.6000000000000001E-2</v>
      </c>
      <c r="K38" s="33"/>
      <c r="L38" s="39" t="s">
        <v>939</v>
      </c>
      <c r="M38" s="40" t="s">
        <v>344</v>
      </c>
      <c r="N38" s="249">
        <v>20</v>
      </c>
      <c r="O38" s="247">
        <v>45.22</v>
      </c>
      <c r="P38" s="459"/>
      <c r="Q38" s="282"/>
      <c r="R38" s="228"/>
      <c r="S38" s="112" t="s">
        <v>81</v>
      </c>
      <c r="T38" s="228"/>
      <c r="U38" s="228"/>
      <c r="V38" s="402">
        <v>53.43</v>
      </c>
      <c r="W38" s="457"/>
      <c r="X38" s="269"/>
    </row>
    <row r="39" spans="1:24" s="18" customFormat="1" ht="12.95" customHeight="1">
      <c r="A39" s="74" t="s">
        <v>187</v>
      </c>
      <c r="B39" s="75">
        <v>714401654211</v>
      </c>
      <c r="C39" s="21" t="s">
        <v>464</v>
      </c>
      <c r="D39" s="35" t="s">
        <v>791</v>
      </c>
      <c r="E39" s="35"/>
      <c r="F39" s="35">
        <v>10</v>
      </c>
      <c r="G39" s="35">
        <v>70</v>
      </c>
      <c r="H39" s="35">
        <v>32</v>
      </c>
      <c r="I39" s="35">
        <v>25</v>
      </c>
      <c r="J39" s="13">
        <f t="shared" si="0"/>
        <v>5.6000000000000001E-2</v>
      </c>
      <c r="K39" s="33"/>
      <c r="L39" s="39" t="s">
        <v>940</v>
      </c>
      <c r="M39" s="40" t="s">
        <v>82</v>
      </c>
      <c r="N39" s="249">
        <v>40</v>
      </c>
      <c r="O39" s="247">
        <v>26.09</v>
      </c>
      <c r="P39" s="459"/>
      <c r="Q39" s="282"/>
      <c r="R39" s="228"/>
      <c r="S39" s="112" t="s">
        <v>81</v>
      </c>
      <c r="T39" s="228"/>
      <c r="U39" s="228"/>
      <c r="V39" s="402">
        <v>30.83</v>
      </c>
      <c r="W39" s="457"/>
      <c r="X39" s="269"/>
    </row>
    <row r="40" spans="1:24" s="41" customFormat="1" ht="12.95" customHeight="1">
      <c r="A40" s="74" t="s">
        <v>14</v>
      </c>
      <c r="B40" s="75">
        <v>714401654228</v>
      </c>
      <c r="C40" s="21" t="s">
        <v>464</v>
      </c>
      <c r="D40" s="21" t="s">
        <v>793</v>
      </c>
      <c r="E40" s="21"/>
      <c r="F40" s="35">
        <v>10</v>
      </c>
      <c r="G40" s="35">
        <v>70</v>
      </c>
      <c r="H40" s="35">
        <v>32</v>
      </c>
      <c r="I40" s="35">
        <v>25</v>
      </c>
      <c r="J40" s="13">
        <f t="shared" si="0"/>
        <v>5.6000000000000001E-2</v>
      </c>
      <c r="K40" s="33"/>
      <c r="L40" s="39" t="s">
        <v>941</v>
      </c>
      <c r="M40" s="40" t="s">
        <v>306</v>
      </c>
      <c r="N40" s="249">
        <v>40</v>
      </c>
      <c r="O40" s="247">
        <v>17.39</v>
      </c>
      <c r="P40" s="459"/>
      <c r="Q40" s="282"/>
      <c r="R40" s="228">
        <v>100</v>
      </c>
      <c r="S40" s="104">
        <v>16.520499999999998</v>
      </c>
      <c r="T40" s="460"/>
      <c r="U40" s="228"/>
      <c r="V40" s="402">
        <v>20.55</v>
      </c>
      <c r="W40" s="457"/>
      <c r="X40" s="269"/>
    </row>
    <row r="41" spans="1:24" s="41" customFormat="1" ht="12.95" customHeight="1">
      <c r="A41" s="74" t="s">
        <v>16</v>
      </c>
      <c r="B41" s="75">
        <v>714401654235</v>
      </c>
      <c r="C41" s="21" t="s">
        <v>464</v>
      </c>
      <c r="D41" s="21" t="s">
        <v>793</v>
      </c>
      <c r="E41" s="21"/>
      <c r="F41" s="35">
        <v>10</v>
      </c>
      <c r="G41" s="35">
        <v>70</v>
      </c>
      <c r="H41" s="35">
        <v>32</v>
      </c>
      <c r="I41" s="35">
        <v>25</v>
      </c>
      <c r="J41" s="13">
        <f t="shared" si="0"/>
        <v>5.6000000000000001E-2</v>
      </c>
      <c r="K41" s="33"/>
      <c r="L41" s="39" t="s">
        <v>942</v>
      </c>
      <c r="M41" s="17" t="s">
        <v>137</v>
      </c>
      <c r="N41" s="249">
        <v>40</v>
      </c>
      <c r="O41" s="248">
        <v>11.59</v>
      </c>
      <c r="P41" s="459"/>
      <c r="Q41" s="282"/>
      <c r="R41" s="228">
        <v>100</v>
      </c>
      <c r="S41" s="104">
        <f>O41*0.95</f>
        <v>11.010499999999999</v>
      </c>
      <c r="T41" s="460"/>
      <c r="U41" s="228"/>
      <c r="V41" s="402">
        <v>14</v>
      </c>
      <c r="W41" s="457"/>
      <c r="X41" s="269"/>
    </row>
    <row r="42" spans="1:24" s="41" customFormat="1" ht="12.95" customHeight="1">
      <c r="A42" s="74" t="s">
        <v>735</v>
      </c>
      <c r="B42" s="75">
        <v>714401654679</v>
      </c>
      <c r="C42" s="21" t="s">
        <v>464</v>
      </c>
      <c r="D42" s="21" t="s">
        <v>793</v>
      </c>
      <c r="E42" s="21"/>
      <c r="F42" s="35">
        <v>10</v>
      </c>
      <c r="G42" s="35">
        <v>70</v>
      </c>
      <c r="H42" s="35">
        <v>32</v>
      </c>
      <c r="I42" s="35">
        <v>25</v>
      </c>
      <c r="J42" s="13">
        <f t="shared" si="0"/>
        <v>5.6000000000000001E-2</v>
      </c>
      <c r="K42" s="14" t="s">
        <v>631</v>
      </c>
      <c r="L42" s="54" t="s">
        <v>943</v>
      </c>
      <c r="M42" s="17" t="s">
        <v>177</v>
      </c>
      <c r="N42" s="430">
        <v>300</v>
      </c>
      <c r="O42" s="248">
        <v>9.26</v>
      </c>
      <c r="P42" s="459"/>
      <c r="Q42" s="275"/>
      <c r="R42" s="301">
        <v>100</v>
      </c>
      <c r="S42" s="114">
        <v>8.7899999999999991</v>
      </c>
      <c r="T42" s="460"/>
      <c r="U42" s="301"/>
      <c r="V42" s="403" t="s">
        <v>81</v>
      </c>
      <c r="W42" s="312"/>
      <c r="X42" s="262"/>
    </row>
    <row r="43" spans="1:24" s="2" customFormat="1" ht="12.95" customHeight="1">
      <c r="A43" s="23" t="s">
        <v>412</v>
      </c>
      <c r="B43" s="75">
        <v>714401654389</v>
      </c>
      <c r="C43" s="21" t="s">
        <v>464</v>
      </c>
      <c r="D43" s="35" t="s">
        <v>791</v>
      </c>
      <c r="E43" s="35"/>
      <c r="F43" s="35">
        <v>10</v>
      </c>
      <c r="G43" s="35">
        <v>70</v>
      </c>
      <c r="H43" s="35">
        <v>32</v>
      </c>
      <c r="I43" s="35">
        <v>25</v>
      </c>
      <c r="J43" s="13">
        <f t="shared" si="0"/>
        <v>5.6000000000000001E-2</v>
      </c>
      <c r="K43" s="33"/>
      <c r="L43" s="39" t="s">
        <v>388</v>
      </c>
      <c r="M43" s="17" t="s">
        <v>74</v>
      </c>
      <c r="N43" s="430">
        <v>20</v>
      </c>
      <c r="O43" s="247">
        <v>92.75</v>
      </c>
      <c r="P43" s="459"/>
      <c r="Q43" s="282"/>
      <c r="R43" s="301"/>
      <c r="S43" s="112" t="s">
        <v>81</v>
      </c>
      <c r="T43" s="228"/>
      <c r="U43" s="228"/>
      <c r="V43" s="402">
        <v>102.75</v>
      </c>
      <c r="W43" s="457"/>
      <c r="X43" s="269"/>
    </row>
    <row r="44" spans="1:24" s="18" customFormat="1" ht="12.95" customHeight="1">
      <c r="A44" s="23" t="s">
        <v>413</v>
      </c>
      <c r="B44" s="75">
        <v>714401654396</v>
      </c>
      <c r="C44" s="21" t="s">
        <v>464</v>
      </c>
      <c r="D44" s="35" t="s">
        <v>791</v>
      </c>
      <c r="E44" s="35"/>
      <c r="F44" s="35">
        <v>10</v>
      </c>
      <c r="G44" s="35">
        <v>70</v>
      </c>
      <c r="H44" s="35">
        <v>32</v>
      </c>
      <c r="I44" s="35">
        <v>25</v>
      </c>
      <c r="J44" s="13">
        <f t="shared" si="0"/>
        <v>5.6000000000000001E-2</v>
      </c>
      <c r="K44" s="33"/>
      <c r="L44" s="39" t="s">
        <v>389</v>
      </c>
      <c r="M44" s="40" t="s">
        <v>344</v>
      </c>
      <c r="N44" s="249">
        <v>20</v>
      </c>
      <c r="O44" s="247">
        <v>48</v>
      </c>
      <c r="P44" s="459"/>
      <c r="Q44" s="282"/>
      <c r="R44" s="228"/>
      <c r="S44" s="112" t="s">
        <v>81</v>
      </c>
      <c r="T44" s="228"/>
      <c r="U44" s="228"/>
      <c r="V44" s="402">
        <v>65.760000000000005</v>
      </c>
      <c r="W44" s="457"/>
      <c r="X44" s="269"/>
    </row>
    <row r="45" spans="1:24" s="18" customFormat="1" ht="12.95" customHeight="1">
      <c r="A45" s="23" t="s">
        <v>414</v>
      </c>
      <c r="B45" s="75">
        <v>714401654402</v>
      </c>
      <c r="C45" s="21" t="s">
        <v>464</v>
      </c>
      <c r="D45" s="35" t="s">
        <v>791</v>
      </c>
      <c r="E45" s="35"/>
      <c r="F45" s="35">
        <v>10</v>
      </c>
      <c r="G45" s="35">
        <v>70</v>
      </c>
      <c r="H45" s="35">
        <v>32</v>
      </c>
      <c r="I45" s="35">
        <v>25</v>
      </c>
      <c r="J45" s="13">
        <f t="shared" si="0"/>
        <v>5.6000000000000001E-2</v>
      </c>
      <c r="K45" s="33"/>
      <c r="L45" s="39" t="s">
        <v>390</v>
      </c>
      <c r="M45" s="40" t="s">
        <v>82</v>
      </c>
      <c r="N45" s="249">
        <v>40</v>
      </c>
      <c r="O45" s="248">
        <v>34.79</v>
      </c>
      <c r="P45" s="459"/>
      <c r="Q45" s="282"/>
      <c r="R45" s="228"/>
      <c r="S45" s="112" t="s">
        <v>81</v>
      </c>
      <c r="T45" s="228"/>
      <c r="U45" s="228"/>
      <c r="V45" s="400">
        <v>41.08</v>
      </c>
      <c r="W45" s="457"/>
      <c r="X45" s="269"/>
    </row>
    <row r="46" spans="1:24" s="2" customFormat="1" ht="12.95" customHeight="1">
      <c r="A46" s="70" t="s">
        <v>18</v>
      </c>
      <c r="B46" s="75">
        <v>714401653924</v>
      </c>
      <c r="C46" s="21" t="s">
        <v>464</v>
      </c>
      <c r="D46" s="35" t="s">
        <v>791</v>
      </c>
      <c r="E46" s="35"/>
      <c r="F46" s="35">
        <v>10</v>
      </c>
      <c r="G46" s="35">
        <v>70</v>
      </c>
      <c r="H46" s="35">
        <v>32</v>
      </c>
      <c r="I46" s="35">
        <v>25</v>
      </c>
      <c r="J46" s="13">
        <f t="shared" si="0"/>
        <v>5.6000000000000001E-2</v>
      </c>
      <c r="K46" s="33"/>
      <c r="L46" s="39" t="s">
        <v>19</v>
      </c>
      <c r="M46" s="17" t="s">
        <v>74</v>
      </c>
      <c r="N46" s="430">
        <v>20</v>
      </c>
      <c r="O46" s="247">
        <v>92.75</v>
      </c>
      <c r="P46" s="459"/>
      <c r="Q46" s="282"/>
      <c r="R46" s="301"/>
      <c r="S46" s="112" t="s">
        <v>81</v>
      </c>
      <c r="T46" s="228"/>
      <c r="U46" s="228"/>
      <c r="V46" s="402">
        <v>102.75</v>
      </c>
      <c r="W46" s="457"/>
      <c r="X46" s="269"/>
    </row>
    <row r="47" spans="1:24" s="18" customFormat="1" ht="12.95" customHeight="1">
      <c r="A47" s="74" t="s">
        <v>20</v>
      </c>
      <c r="B47" s="75">
        <v>714401653931</v>
      </c>
      <c r="C47" s="21" t="s">
        <v>464</v>
      </c>
      <c r="D47" s="35" t="s">
        <v>791</v>
      </c>
      <c r="E47" s="35"/>
      <c r="F47" s="35">
        <v>10</v>
      </c>
      <c r="G47" s="35">
        <v>70</v>
      </c>
      <c r="H47" s="35">
        <v>32</v>
      </c>
      <c r="I47" s="35">
        <v>25</v>
      </c>
      <c r="J47" s="13">
        <f t="shared" si="0"/>
        <v>5.6000000000000001E-2</v>
      </c>
      <c r="K47" s="33"/>
      <c r="L47" s="39" t="s">
        <v>737</v>
      </c>
      <c r="M47" s="40" t="s">
        <v>344</v>
      </c>
      <c r="N47" s="249">
        <v>20</v>
      </c>
      <c r="O47" s="247">
        <v>48</v>
      </c>
      <c r="P47" s="459"/>
      <c r="Q47" s="282"/>
      <c r="R47" s="228"/>
      <c r="S47" s="112" t="s">
        <v>81</v>
      </c>
      <c r="T47" s="228"/>
      <c r="U47" s="228"/>
      <c r="V47" s="402">
        <v>65.760000000000005</v>
      </c>
      <c r="W47" s="457"/>
      <c r="X47" s="269"/>
    </row>
    <row r="48" spans="1:24" s="18" customFormat="1" ht="12.95" customHeight="1">
      <c r="A48" s="74" t="s">
        <v>21</v>
      </c>
      <c r="B48" s="75">
        <v>714401653948</v>
      </c>
      <c r="C48" s="21" t="s">
        <v>464</v>
      </c>
      <c r="D48" s="35" t="s">
        <v>791</v>
      </c>
      <c r="E48" s="35"/>
      <c r="F48" s="35">
        <v>10</v>
      </c>
      <c r="G48" s="35">
        <v>70</v>
      </c>
      <c r="H48" s="35">
        <v>32</v>
      </c>
      <c r="I48" s="35">
        <v>25</v>
      </c>
      <c r="J48" s="13">
        <f t="shared" si="0"/>
        <v>5.6000000000000001E-2</v>
      </c>
      <c r="K48" s="33"/>
      <c r="L48" s="39" t="s">
        <v>738</v>
      </c>
      <c r="M48" s="40" t="s">
        <v>82</v>
      </c>
      <c r="N48" s="249">
        <v>40</v>
      </c>
      <c r="O48" s="248">
        <v>34.79</v>
      </c>
      <c r="P48" s="459"/>
      <c r="Q48" s="282"/>
      <c r="R48" s="228"/>
      <c r="S48" s="112" t="s">
        <v>81</v>
      </c>
      <c r="T48" s="228"/>
      <c r="U48" s="228"/>
      <c r="V48" s="400">
        <v>41.08</v>
      </c>
      <c r="W48" s="457"/>
      <c r="X48" s="269"/>
    </row>
    <row r="49" spans="1:215" ht="12.95" customHeight="1">
      <c r="A49" s="74" t="s">
        <v>50</v>
      </c>
      <c r="B49" s="75">
        <v>714401654242</v>
      </c>
      <c r="C49" s="21" t="s">
        <v>464</v>
      </c>
      <c r="D49" s="35" t="s">
        <v>791</v>
      </c>
      <c r="E49" s="35"/>
      <c r="F49" s="21">
        <v>10</v>
      </c>
      <c r="G49" s="35">
        <v>70</v>
      </c>
      <c r="H49" s="35">
        <v>32</v>
      </c>
      <c r="I49" s="35">
        <v>25</v>
      </c>
      <c r="J49" s="13">
        <f t="shared" si="0"/>
        <v>5.6000000000000001E-2</v>
      </c>
      <c r="K49" s="33"/>
      <c r="L49" s="15" t="s">
        <v>944</v>
      </c>
      <c r="M49" s="17" t="s">
        <v>344</v>
      </c>
      <c r="N49" s="249">
        <v>20</v>
      </c>
      <c r="O49" s="247">
        <v>45.22</v>
      </c>
      <c r="P49" s="459"/>
      <c r="Q49" s="282"/>
      <c r="R49" s="228"/>
      <c r="S49" s="112" t="s">
        <v>81</v>
      </c>
      <c r="T49" s="228"/>
      <c r="U49" s="228"/>
      <c r="V49" s="402">
        <v>53.43</v>
      </c>
      <c r="W49" s="457"/>
      <c r="X49" s="269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</row>
    <row r="50" spans="1:215" ht="12.95" customHeight="1">
      <c r="A50" s="74" t="s">
        <v>52</v>
      </c>
      <c r="B50" s="75">
        <v>714401654259</v>
      </c>
      <c r="C50" s="21" t="s">
        <v>464</v>
      </c>
      <c r="D50" s="35" t="s">
        <v>791</v>
      </c>
      <c r="E50" s="35"/>
      <c r="F50" s="21">
        <v>10</v>
      </c>
      <c r="G50" s="35">
        <v>70</v>
      </c>
      <c r="H50" s="35">
        <v>32</v>
      </c>
      <c r="I50" s="35">
        <v>25</v>
      </c>
      <c r="J50" s="13">
        <f t="shared" si="0"/>
        <v>5.6000000000000001E-2</v>
      </c>
      <c r="K50" s="33"/>
      <c r="L50" s="15" t="s">
        <v>945</v>
      </c>
      <c r="M50" s="17" t="s">
        <v>82</v>
      </c>
      <c r="N50" s="249">
        <v>40</v>
      </c>
      <c r="O50" s="247">
        <v>26.09</v>
      </c>
      <c r="P50" s="459"/>
      <c r="Q50" s="282"/>
      <c r="R50" s="228"/>
      <c r="S50" s="109" t="s">
        <v>81</v>
      </c>
      <c r="T50" s="228"/>
      <c r="U50" s="228"/>
      <c r="V50" s="402">
        <v>30.83</v>
      </c>
      <c r="W50" s="457"/>
      <c r="X50" s="269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</row>
    <row r="51" spans="1:215" ht="12.95" customHeight="1">
      <c r="A51" s="74" t="s">
        <v>54</v>
      </c>
      <c r="B51" s="75">
        <v>714401654266</v>
      </c>
      <c r="C51" s="21" t="s">
        <v>464</v>
      </c>
      <c r="D51" s="21" t="s">
        <v>793</v>
      </c>
      <c r="E51" s="21"/>
      <c r="F51" s="21">
        <v>10</v>
      </c>
      <c r="G51" s="35">
        <v>70</v>
      </c>
      <c r="H51" s="35">
        <v>32</v>
      </c>
      <c r="I51" s="35">
        <v>25</v>
      </c>
      <c r="J51" s="13">
        <f t="shared" si="0"/>
        <v>5.6000000000000001E-2</v>
      </c>
      <c r="K51" s="33"/>
      <c r="L51" s="15" t="s">
        <v>946</v>
      </c>
      <c r="M51" s="17" t="s">
        <v>306</v>
      </c>
      <c r="N51" s="249">
        <v>40</v>
      </c>
      <c r="O51" s="247">
        <v>17.39</v>
      </c>
      <c r="P51" s="459"/>
      <c r="Q51" s="282"/>
      <c r="R51" s="228"/>
      <c r="S51" s="104">
        <v>16.520499999999998</v>
      </c>
      <c r="T51" s="460"/>
      <c r="U51" s="228"/>
      <c r="V51" s="402">
        <v>20.55</v>
      </c>
      <c r="W51" s="457"/>
      <c r="X51" s="269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</row>
    <row r="52" spans="1:215" ht="12.95" customHeight="1">
      <c r="A52" s="74" t="s">
        <v>58</v>
      </c>
      <c r="B52" s="75">
        <v>714401654273</v>
      </c>
      <c r="C52" s="21" t="s">
        <v>464</v>
      </c>
      <c r="D52" s="21" t="s">
        <v>793</v>
      </c>
      <c r="E52" s="21"/>
      <c r="F52" s="77">
        <v>10</v>
      </c>
      <c r="G52" s="35">
        <v>70</v>
      </c>
      <c r="H52" s="35">
        <v>32</v>
      </c>
      <c r="I52" s="35">
        <v>25</v>
      </c>
      <c r="J52" s="13">
        <f t="shared" si="0"/>
        <v>5.6000000000000001E-2</v>
      </c>
      <c r="K52" s="33"/>
      <c r="L52" s="78" t="s">
        <v>947</v>
      </c>
      <c r="M52" s="79" t="s">
        <v>137</v>
      </c>
      <c r="N52" s="249">
        <v>40</v>
      </c>
      <c r="O52" s="248">
        <v>11.59</v>
      </c>
      <c r="P52" s="459"/>
      <c r="Q52" s="282"/>
      <c r="R52" s="228"/>
      <c r="S52" s="104">
        <f>O52*0.95</f>
        <v>11.010499999999999</v>
      </c>
      <c r="T52" s="460"/>
      <c r="U52" s="228"/>
      <c r="V52" s="402">
        <v>14</v>
      </c>
      <c r="W52" s="457"/>
      <c r="X52" s="269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  <c r="GT52" s="80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</row>
    <row r="53" spans="1:215" s="41" customFormat="1" ht="12.95" customHeight="1">
      <c r="A53" s="74" t="s">
        <v>739</v>
      </c>
      <c r="B53" s="75">
        <v>714401654686</v>
      </c>
      <c r="C53" s="21" t="s">
        <v>464</v>
      </c>
      <c r="D53" s="21" t="s">
        <v>793</v>
      </c>
      <c r="E53" s="21"/>
      <c r="F53" s="35">
        <v>10</v>
      </c>
      <c r="G53" s="35">
        <v>70</v>
      </c>
      <c r="H53" s="35">
        <v>32</v>
      </c>
      <c r="I53" s="35">
        <v>25</v>
      </c>
      <c r="J53" s="13">
        <f t="shared" si="0"/>
        <v>5.6000000000000001E-2</v>
      </c>
      <c r="K53" s="33"/>
      <c r="L53" s="54" t="s">
        <v>740</v>
      </c>
      <c r="M53" s="17" t="s">
        <v>177</v>
      </c>
      <c r="N53" s="430">
        <v>300</v>
      </c>
      <c r="O53" s="248">
        <v>9.26</v>
      </c>
      <c r="P53" s="459"/>
      <c r="Q53" s="275"/>
      <c r="R53" s="301">
        <v>100</v>
      </c>
      <c r="S53" s="114">
        <v>8.7899999999999991</v>
      </c>
      <c r="T53" s="460"/>
      <c r="U53" s="301"/>
      <c r="V53" s="403" t="s">
        <v>81</v>
      </c>
      <c r="W53" s="414"/>
      <c r="X53" s="262"/>
    </row>
    <row r="54" spans="1:215" s="45" customFormat="1" ht="12.95" customHeight="1">
      <c r="A54" s="74" t="s">
        <v>60</v>
      </c>
      <c r="B54" s="75">
        <v>714401654280</v>
      </c>
      <c r="C54" s="21" t="s">
        <v>464</v>
      </c>
      <c r="D54" s="35" t="s">
        <v>791</v>
      </c>
      <c r="E54" s="35"/>
      <c r="F54" s="21">
        <v>10</v>
      </c>
      <c r="G54" s="35">
        <v>70</v>
      </c>
      <c r="H54" s="35">
        <v>32</v>
      </c>
      <c r="I54" s="35">
        <v>25</v>
      </c>
      <c r="J54" s="13">
        <f t="shared" si="0"/>
        <v>5.6000000000000001E-2</v>
      </c>
      <c r="K54" s="33"/>
      <c r="L54" s="15" t="s">
        <v>741</v>
      </c>
      <c r="M54" s="17" t="s">
        <v>344</v>
      </c>
      <c r="N54" s="249">
        <v>20</v>
      </c>
      <c r="O54" s="247">
        <v>45.22</v>
      </c>
      <c r="P54" s="459"/>
      <c r="Q54" s="282"/>
      <c r="R54" s="228"/>
      <c r="S54" s="112" t="s">
        <v>81</v>
      </c>
      <c r="T54" s="228"/>
      <c r="U54" s="228"/>
      <c r="V54" s="402">
        <v>53.43</v>
      </c>
      <c r="W54" s="457"/>
      <c r="X54" s="269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</row>
    <row r="55" spans="1:215" s="45" customFormat="1" ht="12.95" customHeight="1">
      <c r="A55" s="74" t="s">
        <v>136</v>
      </c>
      <c r="B55" s="75">
        <v>714401654297</v>
      </c>
      <c r="C55" s="21" t="s">
        <v>464</v>
      </c>
      <c r="D55" s="35" t="s">
        <v>791</v>
      </c>
      <c r="E55" s="35"/>
      <c r="F55" s="21">
        <v>10</v>
      </c>
      <c r="G55" s="35">
        <v>70</v>
      </c>
      <c r="H55" s="35">
        <v>32</v>
      </c>
      <c r="I55" s="35">
        <v>25</v>
      </c>
      <c r="J55" s="13">
        <f t="shared" si="0"/>
        <v>5.6000000000000001E-2</v>
      </c>
      <c r="K55" s="33"/>
      <c r="L55" s="15" t="s">
        <v>948</v>
      </c>
      <c r="M55" s="17" t="s">
        <v>82</v>
      </c>
      <c r="N55" s="249">
        <v>40</v>
      </c>
      <c r="O55" s="247">
        <v>26.09</v>
      </c>
      <c r="P55" s="459"/>
      <c r="Q55" s="282"/>
      <c r="R55" s="228"/>
      <c r="S55" s="109" t="s">
        <v>81</v>
      </c>
      <c r="T55" s="228"/>
      <c r="U55" s="228"/>
      <c r="V55" s="402">
        <v>30.83</v>
      </c>
      <c r="W55" s="457"/>
      <c r="X55" s="269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</row>
    <row r="56" spans="1:215" ht="12.95" customHeight="1">
      <c r="A56" s="74" t="s">
        <v>61</v>
      </c>
      <c r="B56" s="75">
        <v>714401654303</v>
      </c>
      <c r="C56" s="21" t="s">
        <v>464</v>
      </c>
      <c r="D56" s="35" t="s">
        <v>791</v>
      </c>
      <c r="E56" s="35"/>
      <c r="F56" s="21">
        <v>10</v>
      </c>
      <c r="G56" s="35">
        <v>70</v>
      </c>
      <c r="H56" s="35">
        <v>32</v>
      </c>
      <c r="I56" s="35">
        <v>25</v>
      </c>
      <c r="J56" s="13">
        <f t="shared" si="0"/>
        <v>5.6000000000000001E-2</v>
      </c>
      <c r="K56" s="33"/>
      <c r="L56" s="15" t="s">
        <v>949</v>
      </c>
      <c r="M56" s="17" t="s">
        <v>744</v>
      </c>
      <c r="N56" s="249">
        <v>40</v>
      </c>
      <c r="O56" s="247">
        <v>17.39</v>
      </c>
      <c r="P56" s="459"/>
      <c r="Q56" s="282"/>
      <c r="R56" s="228"/>
      <c r="S56" s="109" t="s">
        <v>81</v>
      </c>
      <c r="T56" s="228"/>
      <c r="U56" s="228"/>
      <c r="V56" s="402">
        <v>20.55</v>
      </c>
      <c r="W56" s="457"/>
      <c r="X56" s="269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</row>
    <row r="57" spans="1:215" ht="12.95" customHeight="1">
      <c r="A57" s="74" t="s">
        <v>138</v>
      </c>
      <c r="B57" s="75">
        <v>714401654310</v>
      </c>
      <c r="C57" s="21" t="s">
        <v>464</v>
      </c>
      <c r="D57" s="21" t="s">
        <v>793</v>
      </c>
      <c r="E57" s="21"/>
      <c r="F57" s="21">
        <v>10</v>
      </c>
      <c r="G57" s="35">
        <v>70</v>
      </c>
      <c r="H57" s="35">
        <v>32</v>
      </c>
      <c r="I57" s="35">
        <v>25</v>
      </c>
      <c r="J57" s="13">
        <f t="shared" si="0"/>
        <v>5.6000000000000001E-2</v>
      </c>
      <c r="K57" s="33"/>
      <c r="L57" s="15" t="s">
        <v>950</v>
      </c>
      <c r="M57" s="17" t="s">
        <v>137</v>
      </c>
      <c r="N57" s="249">
        <v>40</v>
      </c>
      <c r="O57" s="248">
        <v>11.59</v>
      </c>
      <c r="P57" s="459"/>
      <c r="Q57" s="282"/>
      <c r="R57" s="228">
        <v>100</v>
      </c>
      <c r="S57" s="104">
        <f>O57*0.95</f>
        <v>11.010499999999999</v>
      </c>
      <c r="T57" s="460"/>
      <c r="U57" s="228"/>
      <c r="V57" s="402">
        <v>14</v>
      </c>
      <c r="W57" s="457"/>
      <c r="X57" s="269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</row>
    <row r="58" spans="1:215" ht="12.95" customHeight="1">
      <c r="A58" s="74" t="s">
        <v>139</v>
      </c>
      <c r="B58" s="75">
        <v>714401654327</v>
      </c>
      <c r="C58" s="21" t="s">
        <v>464</v>
      </c>
      <c r="D58" s="21" t="s">
        <v>793</v>
      </c>
      <c r="E58" s="21"/>
      <c r="F58" s="21">
        <v>10</v>
      </c>
      <c r="G58" s="35">
        <v>70</v>
      </c>
      <c r="H58" s="35">
        <v>32</v>
      </c>
      <c r="I58" s="35">
        <v>25</v>
      </c>
      <c r="J58" s="13">
        <f t="shared" si="0"/>
        <v>5.6000000000000001E-2</v>
      </c>
      <c r="K58" s="33"/>
      <c r="L58" s="15" t="s">
        <v>951</v>
      </c>
      <c r="M58" s="17" t="s">
        <v>137</v>
      </c>
      <c r="N58" s="249">
        <v>40</v>
      </c>
      <c r="O58" s="248">
        <v>11.59</v>
      </c>
      <c r="P58" s="459"/>
      <c r="Q58" s="282"/>
      <c r="R58" s="228">
        <v>100</v>
      </c>
      <c r="S58" s="104">
        <f>O58*0.95</f>
        <v>11.010499999999999</v>
      </c>
      <c r="T58" s="460"/>
      <c r="U58" s="228"/>
      <c r="V58" s="402">
        <v>14</v>
      </c>
      <c r="W58" s="457"/>
      <c r="X58" s="269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</row>
    <row r="59" spans="1:215" s="41" customFormat="1" ht="12.95" customHeight="1">
      <c r="A59" s="74" t="s">
        <v>747</v>
      </c>
      <c r="B59" s="75">
        <v>714401654693</v>
      </c>
      <c r="C59" s="21" t="s">
        <v>464</v>
      </c>
      <c r="D59" s="21" t="s">
        <v>793</v>
      </c>
      <c r="E59" s="21"/>
      <c r="F59" s="35">
        <v>10</v>
      </c>
      <c r="G59" s="35">
        <v>70</v>
      </c>
      <c r="H59" s="35">
        <v>32</v>
      </c>
      <c r="I59" s="35">
        <v>25</v>
      </c>
      <c r="J59" s="13">
        <f t="shared" si="0"/>
        <v>5.6000000000000001E-2</v>
      </c>
      <c r="K59" s="33"/>
      <c r="L59" s="54" t="s">
        <v>433</v>
      </c>
      <c r="M59" s="17" t="s">
        <v>177</v>
      </c>
      <c r="N59" s="430">
        <v>300</v>
      </c>
      <c r="O59" s="248">
        <v>9.26</v>
      </c>
      <c r="P59" s="459"/>
      <c r="Q59" s="275"/>
      <c r="R59" s="301">
        <v>100</v>
      </c>
      <c r="S59" s="114">
        <v>8.7899999999999991</v>
      </c>
      <c r="T59" s="460"/>
      <c r="U59" s="301"/>
      <c r="V59" s="403" t="s">
        <v>81</v>
      </c>
      <c r="W59" s="414"/>
      <c r="X59" s="262"/>
    </row>
    <row r="60" spans="1:215" ht="12.95" customHeight="1">
      <c r="A60" s="74" t="s">
        <v>0</v>
      </c>
      <c r="B60" s="75">
        <v>714401654365</v>
      </c>
      <c r="C60" s="21" t="s">
        <v>464</v>
      </c>
      <c r="D60" s="21" t="s">
        <v>793</v>
      </c>
      <c r="E60" s="21"/>
      <c r="F60" s="35">
        <v>10</v>
      </c>
      <c r="G60" s="35">
        <v>70</v>
      </c>
      <c r="H60" s="35">
        <v>32</v>
      </c>
      <c r="I60" s="35">
        <v>25</v>
      </c>
      <c r="J60" s="13">
        <f t="shared" si="0"/>
        <v>5.6000000000000001E-2</v>
      </c>
      <c r="K60" s="33"/>
      <c r="L60" s="39" t="s">
        <v>952</v>
      </c>
      <c r="M60" s="40" t="s">
        <v>137</v>
      </c>
      <c r="N60" s="249">
        <v>40</v>
      </c>
      <c r="O60" s="248">
        <v>14</v>
      </c>
      <c r="P60" s="459"/>
      <c r="Q60" s="282"/>
      <c r="R60" s="228">
        <v>100</v>
      </c>
      <c r="S60" s="104">
        <v>13.3</v>
      </c>
      <c r="T60" s="460"/>
      <c r="U60" s="228"/>
      <c r="V60" s="402">
        <v>16.670000000000002</v>
      </c>
      <c r="W60" s="457"/>
      <c r="X60" s="269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</row>
    <row r="61" spans="1:215" ht="12.95" customHeight="1">
      <c r="A61" s="74" t="s">
        <v>362</v>
      </c>
      <c r="B61" s="75">
        <v>714401654372</v>
      </c>
      <c r="C61" s="21" t="s">
        <v>464</v>
      </c>
      <c r="D61" s="21" t="s">
        <v>793</v>
      </c>
      <c r="E61" s="21"/>
      <c r="F61" s="35">
        <v>10</v>
      </c>
      <c r="G61" s="35">
        <v>70</v>
      </c>
      <c r="H61" s="35">
        <v>32</v>
      </c>
      <c r="I61" s="35">
        <v>25</v>
      </c>
      <c r="J61" s="13">
        <f t="shared" si="0"/>
        <v>5.6000000000000001E-2</v>
      </c>
      <c r="K61" s="33"/>
      <c r="L61" s="39" t="s">
        <v>953</v>
      </c>
      <c r="M61" s="40" t="s">
        <v>177</v>
      </c>
      <c r="N61" s="249">
        <v>40</v>
      </c>
      <c r="O61" s="247">
        <v>12</v>
      </c>
      <c r="P61" s="459"/>
      <c r="Q61" s="282"/>
      <c r="R61" s="228">
        <v>100</v>
      </c>
      <c r="S61" s="104">
        <v>11.399999999999999</v>
      </c>
      <c r="T61" s="460"/>
      <c r="U61" s="228"/>
      <c r="V61" s="402">
        <v>13.7</v>
      </c>
      <c r="W61" s="457"/>
      <c r="X61" s="269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</row>
    <row r="62" spans="1:215" ht="12.95" customHeight="1">
      <c r="A62" s="217" t="s">
        <v>748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9"/>
      <c r="N62" s="435"/>
      <c r="O62" s="250"/>
      <c r="P62" s="251"/>
      <c r="Q62" s="283"/>
      <c r="R62" s="307"/>
      <c r="S62" s="115"/>
      <c r="T62" s="307"/>
      <c r="U62" s="307"/>
      <c r="V62" s="307"/>
      <c r="W62" s="419"/>
      <c r="X62" s="270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</row>
    <row r="63" spans="1:215" ht="12.95" customHeight="1">
      <c r="A63" s="74" t="s">
        <v>114</v>
      </c>
      <c r="B63" s="75">
        <v>714401654334</v>
      </c>
      <c r="C63" s="21" t="s">
        <v>464</v>
      </c>
      <c r="D63" s="35" t="s">
        <v>791</v>
      </c>
      <c r="E63" s="35"/>
      <c r="F63" s="21">
        <v>10</v>
      </c>
      <c r="G63" s="35">
        <v>70</v>
      </c>
      <c r="H63" s="35">
        <v>32</v>
      </c>
      <c r="I63" s="35">
        <v>25</v>
      </c>
      <c r="J63" s="13">
        <f t="shared" ref="J63" si="1">G63*H63*I63/1000000</f>
        <v>5.6000000000000001E-2</v>
      </c>
      <c r="K63" s="33"/>
      <c r="L63" s="15" t="s">
        <v>954</v>
      </c>
      <c r="M63" s="17" t="s">
        <v>744</v>
      </c>
      <c r="N63" s="249">
        <v>40</v>
      </c>
      <c r="O63" s="247">
        <v>17.39</v>
      </c>
      <c r="P63" s="459"/>
      <c r="Q63" s="282"/>
      <c r="R63" s="228"/>
      <c r="S63" s="109" t="s">
        <v>81</v>
      </c>
      <c r="T63" s="228"/>
      <c r="U63" s="228"/>
      <c r="V63" s="402">
        <v>20.55</v>
      </c>
      <c r="W63" s="457"/>
      <c r="X63" s="269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</row>
    <row r="64" spans="1:215" ht="12.95" customHeight="1">
      <c r="A64" s="74" t="s">
        <v>36</v>
      </c>
      <c r="B64" s="75">
        <v>714401654341</v>
      </c>
      <c r="C64" s="21" t="s">
        <v>464</v>
      </c>
      <c r="D64" s="21" t="s">
        <v>793</v>
      </c>
      <c r="E64" s="21"/>
      <c r="F64" s="21">
        <v>10</v>
      </c>
      <c r="G64" s="35">
        <v>70</v>
      </c>
      <c r="H64" s="35">
        <v>32</v>
      </c>
      <c r="I64" s="35">
        <v>25</v>
      </c>
      <c r="J64" s="13">
        <f t="shared" ref="J64:J65" si="2">G64*H64*I64/1000000</f>
        <v>5.6000000000000001E-2</v>
      </c>
      <c r="K64" s="33"/>
      <c r="L64" s="15" t="s">
        <v>955</v>
      </c>
      <c r="M64" s="17" t="s">
        <v>137</v>
      </c>
      <c r="N64" s="249">
        <v>40</v>
      </c>
      <c r="O64" s="248">
        <v>11.59</v>
      </c>
      <c r="P64" s="459"/>
      <c r="Q64" s="282"/>
      <c r="R64" s="228">
        <v>100</v>
      </c>
      <c r="S64" s="104">
        <f>O64*0.95</f>
        <v>11.010499999999999</v>
      </c>
      <c r="T64" s="460"/>
      <c r="U64" s="228"/>
      <c r="V64" s="402">
        <v>14</v>
      </c>
      <c r="W64" s="457"/>
      <c r="X64" s="269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</row>
    <row r="65" spans="1:215" ht="12.95" customHeight="1">
      <c r="A65" s="74" t="s">
        <v>34</v>
      </c>
      <c r="B65" s="75">
        <v>714401654358</v>
      </c>
      <c r="C65" s="21" t="s">
        <v>464</v>
      </c>
      <c r="D65" s="21" t="s">
        <v>793</v>
      </c>
      <c r="E65" s="21"/>
      <c r="F65" s="21">
        <v>10</v>
      </c>
      <c r="G65" s="35">
        <v>70</v>
      </c>
      <c r="H65" s="35">
        <v>32</v>
      </c>
      <c r="I65" s="35">
        <v>25</v>
      </c>
      <c r="J65" s="13">
        <f t="shared" si="2"/>
        <v>5.6000000000000001E-2</v>
      </c>
      <c r="K65" s="33"/>
      <c r="L65" s="15" t="s">
        <v>956</v>
      </c>
      <c r="M65" s="17" t="s">
        <v>137</v>
      </c>
      <c r="N65" s="249">
        <v>40</v>
      </c>
      <c r="O65" s="248">
        <v>11.59</v>
      </c>
      <c r="P65" s="459"/>
      <c r="Q65" s="282"/>
      <c r="R65" s="228">
        <v>100</v>
      </c>
      <c r="S65" s="104">
        <f>O65*0.95</f>
        <v>11.010499999999999</v>
      </c>
      <c r="T65" s="460"/>
      <c r="U65" s="228"/>
      <c r="V65" s="402">
        <v>14</v>
      </c>
      <c r="W65" s="457"/>
      <c r="X65" s="269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</row>
    <row r="66" spans="1:215" s="7" customFormat="1">
      <c r="A66" s="220" t="s">
        <v>303</v>
      </c>
      <c r="B66" s="221"/>
      <c r="C66" s="221"/>
      <c r="D66" s="221"/>
      <c r="E66" s="221"/>
      <c r="F66" s="221"/>
      <c r="G66" s="221"/>
      <c r="H66" s="221"/>
      <c r="I66" s="221"/>
      <c r="J66" s="218"/>
      <c r="K66" s="221"/>
      <c r="L66" s="221"/>
      <c r="M66" s="222"/>
      <c r="N66" s="436"/>
      <c r="O66" s="252"/>
      <c r="P66" s="253"/>
      <c r="Q66" s="284"/>
      <c r="R66" s="308"/>
      <c r="S66" s="116"/>
      <c r="T66" s="308"/>
      <c r="U66" s="308"/>
      <c r="V66" s="308"/>
      <c r="W66" s="420"/>
      <c r="X66" s="271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</row>
    <row r="67" spans="1:215" s="2" customFormat="1" ht="12" customHeight="1">
      <c r="A67" s="23" t="s">
        <v>485</v>
      </c>
      <c r="B67" s="50">
        <v>714401750531</v>
      </c>
      <c r="C67" s="21" t="s">
        <v>464</v>
      </c>
      <c r="D67" s="35" t="s">
        <v>791</v>
      </c>
      <c r="E67" s="35"/>
      <c r="F67" s="35">
        <v>25</v>
      </c>
      <c r="G67" s="35">
        <v>70</v>
      </c>
      <c r="H67" s="35">
        <v>40</v>
      </c>
      <c r="I67" s="35">
        <v>30</v>
      </c>
      <c r="J67" s="13">
        <f>G67*H67*I67/1000000</f>
        <v>8.4000000000000005E-2</v>
      </c>
      <c r="K67" s="21"/>
      <c r="L67" s="82" t="s">
        <v>487</v>
      </c>
      <c r="M67" s="17" t="s">
        <v>317</v>
      </c>
      <c r="N67" s="249">
        <v>100</v>
      </c>
      <c r="O67" s="235">
        <v>9.6</v>
      </c>
      <c r="P67" s="459"/>
      <c r="Q67" s="282"/>
      <c r="R67" s="228"/>
      <c r="S67" s="104" t="s">
        <v>81</v>
      </c>
      <c r="T67" s="228"/>
      <c r="U67" s="228"/>
      <c r="V67" s="398">
        <v>13.8</v>
      </c>
      <c r="W67" s="457"/>
      <c r="X67" s="269"/>
    </row>
    <row r="68" spans="1:215" s="2" customFormat="1" ht="12" customHeight="1">
      <c r="A68" s="23" t="s">
        <v>488</v>
      </c>
      <c r="B68" s="50">
        <v>714401750463</v>
      </c>
      <c r="C68" s="21" t="s">
        <v>464</v>
      </c>
      <c r="D68" s="35" t="s">
        <v>791</v>
      </c>
      <c r="E68" s="35"/>
      <c r="F68" s="35">
        <v>25</v>
      </c>
      <c r="G68" s="35">
        <v>70</v>
      </c>
      <c r="H68" s="35">
        <v>40</v>
      </c>
      <c r="I68" s="35">
        <v>30</v>
      </c>
      <c r="J68" s="13">
        <f t="shared" ref="J68:J91" si="3">G68*H68*I68/1000000</f>
        <v>8.4000000000000005E-2</v>
      </c>
      <c r="K68" s="21"/>
      <c r="L68" s="82" t="s">
        <v>490</v>
      </c>
      <c r="M68" s="17" t="s">
        <v>317</v>
      </c>
      <c r="N68" s="249">
        <v>100</v>
      </c>
      <c r="O68" s="235">
        <v>9.6</v>
      </c>
      <c r="P68" s="459"/>
      <c r="Q68" s="282"/>
      <c r="R68" s="228"/>
      <c r="S68" s="104" t="s">
        <v>81</v>
      </c>
      <c r="T68" s="228"/>
      <c r="U68" s="228"/>
      <c r="V68" s="398">
        <v>13.8</v>
      </c>
      <c r="W68" s="457"/>
      <c r="X68" s="269"/>
    </row>
    <row r="69" spans="1:215" s="2" customFormat="1" ht="12" customHeight="1">
      <c r="A69" s="23" t="s">
        <v>491</v>
      </c>
      <c r="B69" s="20">
        <v>714401750524</v>
      </c>
      <c r="C69" s="21" t="s">
        <v>464</v>
      </c>
      <c r="D69" s="35" t="s">
        <v>791</v>
      </c>
      <c r="E69" s="35"/>
      <c r="F69" s="35">
        <v>25</v>
      </c>
      <c r="G69" s="35">
        <v>70</v>
      </c>
      <c r="H69" s="35">
        <v>40</v>
      </c>
      <c r="I69" s="35">
        <v>30</v>
      </c>
      <c r="J69" s="13">
        <f t="shared" si="3"/>
        <v>8.4000000000000005E-2</v>
      </c>
      <c r="K69" s="21"/>
      <c r="L69" s="82" t="s">
        <v>493</v>
      </c>
      <c r="M69" s="17" t="s">
        <v>317</v>
      </c>
      <c r="N69" s="249">
        <v>100</v>
      </c>
      <c r="O69" s="235">
        <v>9.6</v>
      </c>
      <c r="P69" s="459"/>
      <c r="Q69" s="275"/>
      <c r="R69" s="301"/>
      <c r="S69" s="73" t="s">
        <v>81</v>
      </c>
      <c r="T69" s="301"/>
      <c r="U69" s="301"/>
      <c r="V69" s="398">
        <v>13.8</v>
      </c>
      <c r="W69" s="457"/>
      <c r="X69" s="262"/>
    </row>
    <row r="70" spans="1:215" s="2" customFormat="1" ht="12" customHeight="1">
      <c r="A70" s="23" t="s">
        <v>494</v>
      </c>
      <c r="B70" s="20">
        <v>714401750500</v>
      </c>
      <c r="C70" s="21" t="s">
        <v>464</v>
      </c>
      <c r="D70" s="35" t="s">
        <v>791</v>
      </c>
      <c r="E70" s="35"/>
      <c r="F70" s="35">
        <v>25</v>
      </c>
      <c r="G70" s="35">
        <v>70</v>
      </c>
      <c r="H70" s="35">
        <v>40</v>
      </c>
      <c r="I70" s="35">
        <v>30</v>
      </c>
      <c r="J70" s="13">
        <f t="shared" si="3"/>
        <v>8.4000000000000005E-2</v>
      </c>
      <c r="K70" s="21"/>
      <c r="L70" s="83" t="s">
        <v>496</v>
      </c>
      <c r="M70" s="17" t="s">
        <v>317</v>
      </c>
      <c r="N70" s="249">
        <v>100</v>
      </c>
      <c r="O70" s="235">
        <v>9.6</v>
      </c>
      <c r="P70" s="459"/>
      <c r="Q70" s="275"/>
      <c r="R70" s="301"/>
      <c r="S70" s="73" t="s">
        <v>81</v>
      </c>
      <c r="T70" s="301"/>
      <c r="U70" s="301"/>
      <c r="V70" s="398">
        <v>13.8</v>
      </c>
      <c r="W70" s="457"/>
      <c r="X70" s="262"/>
    </row>
    <row r="71" spans="1:215" s="2" customFormat="1" ht="12" customHeight="1">
      <c r="A71" s="23" t="s">
        <v>497</v>
      </c>
      <c r="B71" s="20">
        <v>714401750517</v>
      </c>
      <c r="C71" s="21" t="s">
        <v>464</v>
      </c>
      <c r="D71" s="35" t="s">
        <v>791</v>
      </c>
      <c r="E71" s="35"/>
      <c r="F71" s="35">
        <v>25</v>
      </c>
      <c r="G71" s="35">
        <v>70</v>
      </c>
      <c r="H71" s="35">
        <v>40</v>
      </c>
      <c r="I71" s="35">
        <v>30</v>
      </c>
      <c r="J71" s="13">
        <f t="shared" si="3"/>
        <v>8.4000000000000005E-2</v>
      </c>
      <c r="K71" s="21"/>
      <c r="L71" s="83" t="s">
        <v>499</v>
      </c>
      <c r="M71" s="17" t="s">
        <v>317</v>
      </c>
      <c r="N71" s="249">
        <v>100</v>
      </c>
      <c r="O71" s="235">
        <v>9.6</v>
      </c>
      <c r="P71" s="459"/>
      <c r="Q71" s="275"/>
      <c r="R71" s="301"/>
      <c r="S71" s="73" t="s">
        <v>81</v>
      </c>
      <c r="T71" s="301"/>
      <c r="U71" s="301"/>
      <c r="V71" s="398">
        <v>13.8</v>
      </c>
      <c r="W71" s="457"/>
      <c r="X71" s="262"/>
    </row>
    <row r="72" spans="1:215" s="2" customFormat="1" ht="12" customHeight="1">
      <c r="A72" s="23" t="s">
        <v>500</v>
      </c>
      <c r="B72" s="20">
        <v>714401750432</v>
      </c>
      <c r="C72" s="21" t="s">
        <v>464</v>
      </c>
      <c r="D72" s="35" t="s">
        <v>791</v>
      </c>
      <c r="E72" s="35"/>
      <c r="F72" s="35">
        <v>25</v>
      </c>
      <c r="G72" s="35">
        <v>70</v>
      </c>
      <c r="H72" s="35">
        <v>40</v>
      </c>
      <c r="I72" s="35">
        <v>30</v>
      </c>
      <c r="J72" s="13">
        <f t="shared" si="3"/>
        <v>8.4000000000000005E-2</v>
      </c>
      <c r="K72" s="21"/>
      <c r="L72" s="83" t="s">
        <v>502</v>
      </c>
      <c r="M72" s="17" t="s">
        <v>317</v>
      </c>
      <c r="N72" s="249">
        <v>100</v>
      </c>
      <c r="O72" s="235">
        <v>9.6</v>
      </c>
      <c r="P72" s="459"/>
      <c r="Q72" s="275"/>
      <c r="R72" s="301"/>
      <c r="S72" s="73" t="s">
        <v>81</v>
      </c>
      <c r="T72" s="301"/>
      <c r="U72" s="301"/>
      <c r="V72" s="398">
        <v>13.8</v>
      </c>
      <c r="W72" s="457"/>
      <c r="X72" s="262"/>
    </row>
    <row r="73" spans="1:215" s="2" customFormat="1" ht="12" customHeight="1">
      <c r="A73" s="23" t="s">
        <v>503</v>
      </c>
      <c r="B73" s="20">
        <v>714401750579</v>
      </c>
      <c r="C73" s="21" t="s">
        <v>464</v>
      </c>
      <c r="D73" s="35" t="s">
        <v>791</v>
      </c>
      <c r="E73" s="35"/>
      <c r="F73" s="35">
        <v>25</v>
      </c>
      <c r="G73" s="35">
        <v>70</v>
      </c>
      <c r="H73" s="35">
        <v>40</v>
      </c>
      <c r="I73" s="35">
        <v>30</v>
      </c>
      <c r="J73" s="13">
        <f t="shared" si="3"/>
        <v>8.4000000000000005E-2</v>
      </c>
      <c r="K73" s="21"/>
      <c r="L73" s="82" t="s">
        <v>505</v>
      </c>
      <c r="M73" s="17" t="s">
        <v>317</v>
      </c>
      <c r="N73" s="249">
        <v>100</v>
      </c>
      <c r="O73" s="235">
        <v>9.6</v>
      </c>
      <c r="P73" s="459"/>
      <c r="Q73" s="275"/>
      <c r="R73" s="301"/>
      <c r="S73" s="73" t="s">
        <v>81</v>
      </c>
      <c r="T73" s="301"/>
      <c r="U73" s="301"/>
      <c r="V73" s="398">
        <v>13.8</v>
      </c>
      <c r="W73" s="457"/>
      <c r="X73" s="262"/>
    </row>
    <row r="74" spans="1:215" s="2" customFormat="1" ht="12" customHeight="1">
      <c r="A74" s="23" t="s">
        <v>506</v>
      </c>
      <c r="B74" s="20">
        <v>714401750593</v>
      </c>
      <c r="C74" s="21" t="s">
        <v>464</v>
      </c>
      <c r="D74" s="35" t="s">
        <v>791</v>
      </c>
      <c r="E74" s="35"/>
      <c r="F74" s="35">
        <v>25</v>
      </c>
      <c r="G74" s="35">
        <v>70</v>
      </c>
      <c r="H74" s="35">
        <v>40</v>
      </c>
      <c r="I74" s="35">
        <v>30</v>
      </c>
      <c r="J74" s="13">
        <f t="shared" si="3"/>
        <v>8.4000000000000005E-2</v>
      </c>
      <c r="K74" s="21"/>
      <c r="L74" s="82" t="s">
        <v>508</v>
      </c>
      <c r="M74" s="17" t="s">
        <v>317</v>
      </c>
      <c r="N74" s="249">
        <v>100</v>
      </c>
      <c r="O74" s="235">
        <v>9.6</v>
      </c>
      <c r="P74" s="459"/>
      <c r="Q74" s="275"/>
      <c r="R74" s="301"/>
      <c r="S74" s="73" t="s">
        <v>81</v>
      </c>
      <c r="T74" s="301"/>
      <c r="U74" s="301"/>
      <c r="V74" s="398">
        <v>13.8</v>
      </c>
      <c r="W74" s="457"/>
      <c r="X74" s="262"/>
    </row>
    <row r="75" spans="1:215" s="2" customFormat="1" ht="12" customHeight="1">
      <c r="A75" s="23" t="s">
        <v>509</v>
      </c>
      <c r="B75" s="20">
        <v>714401750586</v>
      </c>
      <c r="C75" s="21" t="s">
        <v>464</v>
      </c>
      <c r="D75" s="35" t="s">
        <v>791</v>
      </c>
      <c r="E75" s="35"/>
      <c r="F75" s="35">
        <v>25</v>
      </c>
      <c r="G75" s="35">
        <v>70</v>
      </c>
      <c r="H75" s="35">
        <v>40</v>
      </c>
      <c r="I75" s="35">
        <v>30</v>
      </c>
      <c r="J75" s="13">
        <f t="shared" si="3"/>
        <v>8.4000000000000005E-2</v>
      </c>
      <c r="K75" s="21"/>
      <c r="L75" s="82" t="s">
        <v>511</v>
      </c>
      <c r="M75" s="17" t="s">
        <v>317</v>
      </c>
      <c r="N75" s="249">
        <v>100</v>
      </c>
      <c r="O75" s="235">
        <v>9.6</v>
      </c>
      <c r="P75" s="459"/>
      <c r="Q75" s="275"/>
      <c r="R75" s="301"/>
      <c r="S75" s="73" t="s">
        <v>81</v>
      </c>
      <c r="T75" s="301"/>
      <c r="U75" s="301"/>
      <c r="V75" s="398">
        <v>13.8</v>
      </c>
      <c r="W75" s="457"/>
      <c r="X75" s="262"/>
    </row>
    <row r="76" spans="1:215" s="2" customFormat="1" ht="12" customHeight="1">
      <c r="A76" s="23" t="s">
        <v>512</v>
      </c>
      <c r="B76" s="20">
        <v>714401750449</v>
      </c>
      <c r="C76" s="21" t="s">
        <v>464</v>
      </c>
      <c r="D76" s="35" t="s">
        <v>791</v>
      </c>
      <c r="E76" s="35"/>
      <c r="F76" s="35">
        <v>25</v>
      </c>
      <c r="G76" s="35">
        <v>70</v>
      </c>
      <c r="H76" s="35">
        <v>40</v>
      </c>
      <c r="I76" s="35">
        <v>30</v>
      </c>
      <c r="J76" s="13">
        <f t="shared" si="3"/>
        <v>8.4000000000000005E-2</v>
      </c>
      <c r="K76" s="21"/>
      <c r="L76" s="83" t="s">
        <v>514</v>
      </c>
      <c r="M76" s="17" t="s">
        <v>317</v>
      </c>
      <c r="N76" s="249">
        <v>100</v>
      </c>
      <c r="O76" s="235">
        <v>9.6</v>
      </c>
      <c r="P76" s="459"/>
      <c r="Q76" s="275"/>
      <c r="R76" s="301"/>
      <c r="S76" s="73" t="s">
        <v>81</v>
      </c>
      <c r="T76" s="301"/>
      <c r="U76" s="301"/>
      <c r="V76" s="398">
        <v>13.8</v>
      </c>
      <c r="W76" s="457"/>
      <c r="X76" s="262"/>
    </row>
    <row r="77" spans="1:215" s="2" customFormat="1" ht="12" customHeight="1">
      <c r="A77" s="23" t="s">
        <v>515</v>
      </c>
      <c r="B77" s="20">
        <v>714401750494</v>
      </c>
      <c r="C77" s="21" t="s">
        <v>464</v>
      </c>
      <c r="D77" s="35" t="s">
        <v>791</v>
      </c>
      <c r="E77" s="35"/>
      <c r="F77" s="35">
        <v>25</v>
      </c>
      <c r="G77" s="35">
        <v>70</v>
      </c>
      <c r="H77" s="35">
        <v>40</v>
      </c>
      <c r="I77" s="35">
        <v>30</v>
      </c>
      <c r="J77" s="13">
        <f t="shared" si="3"/>
        <v>8.4000000000000005E-2</v>
      </c>
      <c r="K77" s="21"/>
      <c r="L77" s="83" t="s">
        <v>626</v>
      </c>
      <c r="M77" s="17" t="s">
        <v>317</v>
      </c>
      <c r="N77" s="249">
        <v>100</v>
      </c>
      <c r="O77" s="235">
        <v>9.6</v>
      </c>
      <c r="P77" s="459"/>
      <c r="Q77" s="275"/>
      <c r="R77" s="301"/>
      <c r="S77" s="73" t="s">
        <v>81</v>
      </c>
      <c r="T77" s="301"/>
      <c r="U77" s="301"/>
      <c r="V77" s="398">
        <v>13.8</v>
      </c>
      <c r="W77" s="457"/>
      <c r="X77" s="262"/>
    </row>
    <row r="78" spans="1:215" s="2" customFormat="1" ht="12" customHeight="1">
      <c r="A78" s="23" t="s">
        <v>627</v>
      </c>
      <c r="B78" s="20">
        <v>714401750609</v>
      </c>
      <c r="C78" s="21" t="s">
        <v>464</v>
      </c>
      <c r="D78" s="35" t="s">
        <v>791</v>
      </c>
      <c r="E78" s="35"/>
      <c r="F78" s="35">
        <v>25</v>
      </c>
      <c r="G78" s="35">
        <v>70</v>
      </c>
      <c r="H78" s="35">
        <v>40</v>
      </c>
      <c r="I78" s="35">
        <v>30</v>
      </c>
      <c r="J78" s="13">
        <f t="shared" si="3"/>
        <v>8.4000000000000005E-2</v>
      </c>
      <c r="K78" s="33" t="s">
        <v>257</v>
      </c>
      <c r="L78" s="84" t="s">
        <v>628</v>
      </c>
      <c r="M78" s="17" t="s">
        <v>317</v>
      </c>
      <c r="N78" s="249">
        <v>100</v>
      </c>
      <c r="O78" s="235">
        <v>9.6</v>
      </c>
      <c r="P78" s="459"/>
      <c r="Q78" s="275"/>
      <c r="R78" s="301"/>
      <c r="S78" s="73" t="s">
        <v>81</v>
      </c>
      <c r="T78" s="301"/>
      <c r="U78" s="301"/>
      <c r="V78" s="398">
        <v>13.8</v>
      </c>
      <c r="W78" s="457"/>
      <c r="X78" s="262"/>
    </row>
    <row r="79" spans="1:215" s="2" customFormat="1" ht="12" customHeight="1">
      <c r="A79" s="23" t="s">
        <v>517</v>
      </c>
      <c r="B79" s="20">
        <v>714401750487</v>
      </c>
      <c r="C79" s="21" t="s">
        <v>464</v>
      </c>
      <c r="D79" s="35" t="s">
        <v>791</v>
      </c>
      <c r="E79" s="35"/>
      <c r="F79" s="35">
        <v>25</v>
      </c>
      <c r="G79" s="35">
        <v>70</v>
      </c>
      <c r="H79" s="35">
        <v>40</v>
      </c>
      <c r="I79" s="35">
        <v>30</v>
      </c>
      <c r="J79" s="13">
        <f t="shared" si="3"/>
        <v>8.4000000000000005E-2</v>
      </c>
      <c r="K79" s="21"/>
      <c r="L79" s="83" t="s">
        <v>519</v>
      </c>
      <c r="M79" s="17" t="s">
        <v>317</v>
      </c>
      <c r="N79" s="249">
        <v>100</v>
      </c>
      <c r="O79" s="235">
        <v>9.6</v>
      </c>
      <c r="P79" s="459"/>
      <c r="Q79" s="275"/>
      <c r="R79" s="301"/>
      <c r="S79" s="73" t="s">
        <v>81</v>
      </c>
      <c r="T79" s="301"/>
      <c r="U79" s="301"/>
      <c r="V79" s="398">
        <v>13.8</v>
      </c>
      <c r="W79" s="457"/>
      <c r="X79" s="262"/>
    </row>
    <row r="80" spans="1:215" s="2" customFormat="1" ht="12" customHeight="1">
      <c r="A80" s="23" t="s">
        <v>520</v>
      </c>
      <c r="B80" s="20">
        <v>714401750548</v>
      </c>
      <c r="C80" s="21" t="s">
        <v>464</v>
      </c>
      <c r="D80" s="35" t="s">
        <v>791</v>
      </c>
      <c r="E80" s="35"/>
      <c r="F80" s="35">
        <v>25</v>
      </c>
      <c r="G80" s="35">
        <v>70</v>
      </c>
      <c r="H80" s="35">
        <v>40</v>
      </c>
      <c r="I80" s="35">
        <v>30</v>
      </c>
      <c r="J80" s="13">
        <f t="shared" si="3"/>
        <v>8.4000000000000005E-2</v>
      </c>
      <c r="K80" s="21"/>
      <c r="L80" s="82" t="s">
        <v>522</v>
      </c>
      <c r="M80" s="17" t="s">
        <v>317</v>
      </c>
      <c r="N80" s="249">
        <v>100</v>
      </c>
      <c r="O80" s="235">
        <v>9.6</v>
      </c>
      <c r="P80" s="459"/>
      <c r="Q80" s="275"/>
      <c r="R80" s="301"/>
      <c r="S80" s="73" t="s">
        <v>81</v>
      </c>
      <c r="T80" s="301"/>
      <c r="U80" s="301"/>
      <c r="V80" s="398">
        <v>13.8</v>
      </c>
      <c r="W80" s="457"/>
      <c r="X80" s="262"/>
    </row>
    <row r="81" spans="1:215" s="2" customFormat="1" ht="12" customHeight="1">
      <c r="A81" s="23" t="s">
        <v>523</v>
      </c>
      <c r="B81" s="20">
        <v>714401750555</v>
      </c>
      <c r="C81" s="21" t="s">
        <v>464</v>
      </c>
      <c r="D81" s="35" t="s">
        <v>791</v>
      </c>
      <c r="E81" s="35"/>
      <c r="F81" s="35">
        <v>25</v>
      </c>
      <c r="G81" s="35">
        <v>70</v>
      </c>
      <c r="H81" s="35">
        <v>40</v>
      </c>
      <c r="I81" s="35">
        <v>30</v>
      </c>
      <c r="J81" s="13">
        <f t="shared" si="3"/>
        <v>8.4000000000000005E-2</v>
      </c>
      <c r="K81" s="21"/>
      <c r="L81" s="82" t="s">
        <v>525</v>
      </c>
      <c r="M81" s="17" t="s">
        <v>317</v>
      </c>
      <c r="N81" s="249">
        <v>100</v>
      </c>
      <c r="O81" s="235">
        <v>9.6</v>
      </c>
      <c r="P81" s="459">
        <v>100</v>
      </c>
      <c r="Q81" s="275"/>
      <c r="R81" s="301"/>
      <c r="S81" s="73" t="s">
        <v>81</v>
      </c>
      <c r="T81" s="301"/>
      <c r="U81" s="301"/>
      <c r="V81" s="398">
        <v>13.8</v>
      </c>
      <c r="W81" s="457"/>
      <c r="X81" s="262"/>
    </row>
    <row r="82" spans="1:215" s="2" customFormat="1" ht="12" customHeight="1">
      <c r="A82" s="23" t="s">
        <v>526</v>
      </c>
      <c r="B82" s="20">
        <v>714401750456</v>
      </c>
      <c r="C82" s="21" t="s">
        <v>464</v>
      </c>
      <c r="D82" s="35" t="s">
        <v>791</v>
      </c>
      <c r="E82" s="35"/>
      <c r="F82" s="35">
        <v>25</v>
      </c>
      <c r="G82" s="35">
        <v>70</v>
      </c>
      <c r="H82" s="35">
        <v>40</v>
      </c>
      <c r="I82" s="35">
        <v>30</v>
      </c>
      <c r="J82" s="13">
        <f t="shared" si="3"/>
        <v>8.4000000000000005E-2</v>
      </c>
      <c r="K82" s="21"/>
      <c r="L82" s="82" t="s">
        <v>528</v>
      </c>
      <c r="M82" s="17" t="s">
        <v>317</v>
      </c>
      <c r="N82" s="249">
        <v>100</v>
      </c>
      <c r="O82" s="235">
        <v>9.6</v>
      </c>
      <c r="P82" s="459">
        <v>100</v>
      </c>
      <c r="Q82" s="275"/>
      <c r="R82" s="301"/>
      <c r="S82" s="73" t="s">
        <v>81</v>
      </c>
      <c r="T82" s="301"/>
      <c r="U82" s="301"/>
      <c r="V82" s="398">
        <v>13.8</v>
      </c>
      <c r="W82" s="457"/>
      <c r="X82" s="262"/>
    </row>
    <row r="83" spans="1:215" s="2" customFormat="1" ht="12" customHeight="1">
      <c r="A83" s="49" t="s">
        <v>198</v>
      </c>
      <c r="B83" s="50">
        <v>714401750319</v>
      </c>
      <c r="C83" s="21" t="s">
        <v>464</v>
      </c>
      <c r="D83" s="35" t="s">
        <v>791</v>
      </c>
      <c r="E83" s="35"/>
      <c r="F83" s="35">
        <v>25</v>
      </c>
      <c r="G83" s="35">
        <v>70</v>
      </c>
      <c r="H83" s="35">
        <v>40</v>
      </c>
      <c r="I83" s="35">
        <v>30</v>
      </c>
      <c r="J83" s="13">
        <f t="shared" si="3"/>
        <v>8.4000000000000005E-2</v>
      </c>
      <c r="K83" s="51"/>
      <c r="L83" s="39" t="s">
        <v>957</v>
      </c>
      <c r="M83" s="40" t="s">
        <v>287</v>
      </c>
      <c r="N83" s="249">
        <v>100</v>
      </c>
      <c r="O83" s="235">
        <v>8.24</v>
      </c>
      <c r="P83" s="459"/>
      <c r="Q83" s="282"/>
      <c r="R83" s="228"/>
      <c r="S83" s="104" t="s">
        <v>81</v>
      </c>
      <c r="T83" s="228"/>
      <c r="U83" s="228"/>
      <c r="V83" s="398">
        <v>12.6</v>
      </c>
      <c r="W83" s="457"/>
      <c r="X83" s="269"/>
    </row>
    <row r="84" spans="1:215" s="2" customFormat="1" ht="12" customHeight="1">
      <c r="A84" s="48" t="s">
        <v>168</v>
      </c>
      <c r="B84" s="20">
        <v>714401750340</v>
      </c>
      <c r="C84" s="21" t="s">
        <v>464</v>
      </c>
      <c r="D84" s="35" t="s">
        <v>791</v>
      </c>
      <c r="E84" s="35"/>
      <c r="F84" s="35">
        <v>25</v>
      </c>
      <c r="G84" s="35">
        <v>70</v>
      </c>
      <c r="H84" s="35">
        <v>40</v>
      </c>
      <c r="I84" s="35">
        <v>30</v>
      </c>
      <c r="J84" s="13">
        <f t="shared" si="3"/>
        <v>8.4000000000000005E-2</v>
      </c>
      <c r="K84" s="33"/>
      <c r="L84" s="15" t="s">
        <v>958</v>
      </c>
      <c r="M84" s="17" t="s">
        <v>317</v>
      </c>
      <c r="N84" s="249">
        <v>100</v>
      </c>
      <c r="O84" s="235">
        <v>8.24</v>
      </c>
      <c r="P84" s="459"/>
      <c r="Q84" s="275"/>
      <c r="R84" s="301"/>
      <c r="S84" s="73" t="s">
        <v>81</v>
      </c>
      <c r="T84" s="301"/>
      <c r="U84" s="301"/>
      <c r="V84" s="398">
        <v>12.6</v>
      </c>
      <c r="W84" s="457"/>
      <c r="X84" s="262"/>
    </row>
    <row r="85" spans="1:215" ht="12" customHeight="1">
      <c r="A85" s="59" t="s">
        <v>231</v>
      </c>
      <c r="B85" s="60">
        <v>714401750241</v>
      </c>
      <c r="C85" s="21" t="s">
        <v>464</v>
      </c>
      <c r="D85" s="35" t="s">
        <v>791</v>
      </c>
      <c r="E85" s="35"/>
      <c r="F85" s="35">
        <v>25</v>
      </c>
      <c r="G85" s="35">
        <v>70</v>
      </c>
      <c r="H85" s="35">
        <v>40</v>
      </c>
      <c r="I85" s="35">
        <v>30</v>
      </c>
      <c r="J85" s="13">
        <f t="shared" si="3"/>
        <v>8.4000000000000005E-2</v>
      </c>
      <c r="K85" s="51" t="s">
        <v>257</v>
      </c>
      <c r="L85" s="39" t="s">
        <v>959</v>
      </c>
      <c r="M85" s="40" t="s">
        <v>287</v>
      </c>
      <c r="N85" s="249">
        <v>100</v>
      </c>
      <c r="O85" s="254">
        <v>6.59</v>
      </c>
      <c r="P85" s="459"/>
      <c r="Q85" s="282"/>
      <c r="R85" s="228"/>
      <c r="S85" s="104" t="s">
        <v>81</v>
      </c>
      <c r="T85" s="228"/>
      <c r="U85" s="228"/>
      <c r="V85" s="398">
        <v>9.9</v>
      </c>
      <c r="W85" s="457"/>
      <c r="X85" s="269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</row>
    <row r="86" spans="1:215" s="2" customFormat="1" ht="12" customHeight="1">
      <c r="A86" s="42" t="s">
        <v>197</v>
      </c>
      <c r="B86" s="43">
        <v>714401010871</v>
      </c>
      <c r="C86" s="21" t="s">
        <v>464</v>
      </c>
      <c r="D86" s="35" t="s">
        <v>791</v>
      </c>
      <c r="E86" s="35"/>
      <c r="F86" s="35">
        <v>25</v>
      </c>
      <c r="G86" s="35">
        <v>70</v>
      </c>
      <c r="H86" s="35">
        <v>40</v>
      </c>
      <c r="I86" s="35">
        <v>30</v>
      </c>
      <c r="J86" s="13">
        <f t="shared" si="3"/>
        <v>8.4000000000000005E-2</v>
      </c>
      <c r="K86" s="33" t="s">
        <v>257</v>
      </c>
      <c r="L86" s="15" t="s">
        <v>960</v>
      </c>
      <c r="M86" s="17" t="s">
        <v>84</v>
      </c>
      <c r="N86" s="249">
        <v>100</v>
      </c>
      <c r="O86" s="248">
        <v>3.3</v>
      </c>
      <c r="P86" s="459"/>
      <c r="Q86" s="275"/>
      <c r="R86" s="301"/>
      <c r="S86" s="73" t="s">
        <v>81</v>
      </c>
      <c r="T86" s="301"/>
      <c r="U86" s="301"/>
      <c r="V86" s="398">
        <v>6.3</v>
      </c>
      <c r="W86" s="457"/>
      <c r="X86" s="262"/>
    </row>
    <row r="87" spans="1:215" ht="12" customHeight="1">
      <c r="A87" s="42" t="s">
        <v>629</v>
      </c>
      <c r="B87" s="46">
        <v>714401050616</v>
      </c>
      <c r="C87" s="21" t="s">
        <v>464</v>
      </c>
      <c r="D87" s="35" t="s">
        <v>791</v>
      </c>
      <c r="E87" s="35"/>
      <c r="F87" s="35">
        <v>25</v>
      </c>
      <c r="G87" s="35">
        <v>70</v>
      </c>
      <c r="H87" s="35">
        <v>40</v>
      </c>
      <c r="I87" s="35">
        <v>30</v>
      </c>
      <c r="J87" s="13">
        <f t="shared" si="3"/>
        <v>8.4000000000000005E-2</v>
      </c>
      <c r="K87" s="22" t="s">
        <v>376</v>
      </c>
      <c r="L87" s="15" t="s">
        <v>630</v>
      </c>
      <c r="M87" s="17" t="s">
        <v>84</v>
      </c>
      <c r="N87" s="249">
        <v>100</v>
      </c>
      <c r="O87" s="248">
        <v>3.3</v>
      </c>
      <c r="P87" s="459"/>
      <c r="Q87" s="275"/>
      <c r="R87" s="301"/>
      <c r="S87" s="73" t="s">
        <v>81</v>
      </c>
      <c r="T87" s="301"/>
      <c r="U87" s="301"/>
      <c r="V87" s="398">
        <v>6.3</v>
      </c>
      <c r="W87" s="457"/>
      <c r="X87" s="262"/>
      <c r="HB87" s="3"/>
      <c r="HC87" s="3"/>
      <c r="HD87" s="3"/>
      <c r="HE87" s="3"/>
      <c r="HF87" s="3"/>
      <c r="HG87" s="3"/>
    </row>
    <row r="88" spans="1:215" ht="12" customHeight="1">
      <c r="A88" s="42" t="s">
        <v>334</v>
      </c>
      <c r="B88" s="43">
        <v>714401700017</v>
      </c>
      <c r="C88" s="21" t="s">
        <v>464</v>
      </c>
      <c r="D88" s="35" t="s">
        <v>791</v>
      </c>
      <c r="E88" s="35"/>
      <c r="F88" s="35">
        <v>25</v>
      </c>
      <c r="G88" s="35">
        <v>70</v>
      </c>
      <c r="H88" s="35">
        <v>40</v>
      </c>
      <c r="I88" s="35">
        <v>30</v>
      </c>
      <c r="J88" s="13">
        <f t="shared" si="3"/>
        <v>8.4000000000000005E-2</v>
      </c>
      <c r="K88" s="33" t="s">
        <v>257</v>
      </c>
      <c r="L88" s="15" t="s">
        <v>961</v>
      </c>
      <c r="M88" s="17" t="s">
        <v>84</v>
      </c>
      <c r="N88" s="249">
        <v>100</v>
      </c>
      <c r="O88" s="248">
        <v>3.3</v>
      </c>
      <c r="P88" s="459"/>
      <c r="Q88" s="275"/>
      <c r="R88" s="301"/>
      <c r="S88" s="73" t="s">
        <v>81</v>
      </c>
      <c r="T88" s="301"/>
      <c r="U88" s="301"/>
      <c r="V88" s="398">
        <v>6.3</v>
      </c>
      <c r="W88" s="457"/>
      <c r="X88" s="262"/>
    </row>
    <row r="89" spans="1:215" ht="12" customHeight="1">
      <c r="A89" s="42" t="s">
        <v>85</v>
      </c>
      <c r="B89" s="86">
        <v>714401750180</v>
      </c>
      <c r="C89" s="21" t="s">
        <v>464</v>
      </c>
      <c r="D89" s="35" t="s">
        <v>791</v>
      </c>
      <c r="E89" s="35"/>
      <c r="F89" s="35">
        <v>25</v>
      </c>
      <c r="G89" s="35">
        <v>70</v>
      </c>
      <c r="H89" s="35">
        <v>40</v>
      </c>
      <c r="I89" s="35">
        <v>30</v>
      </c>
      <c r="J89" s="13">
        <f t="shared" si="3"/>
        <v>8.4000000000000005E-2</v>
      </c>
      <c r="K89" s="33"/>
      <c r="L89" s="15" t="s">
        <v>962</v>
      </c>
      <c r="M89" s="17" t="s">
        <v>346</v>
      </c>
      <c r="N89" s="249">
        <v>100</v>
      </c>
      <c r="O89" s="248">
        <v>3.3</v>
      </c>
      <c r="P89" s="459"/>
      <c r="Q89" s="282"/>
      <c r="R89" s="228"/>
      <c r="S89" s="104" t="s">
        <v>81</v>
      </c>
      <c r="T89" s="228"/>
      <c r="U89" s="228"/>
      <c r="V89" s="398">
        <v>6.3</v>
      </c>
      <c r="W89" s="457"/>
      <c r="X89" s="269"/>
    </row>
    <row r="90" spans="1:215" ht="12" customHeight="1">
      <c r="A90" s="42" t="s">
        <v>310</v>
      </c>
      <c r="B90" s="86">
        <v>714401750197</v>
      </c>
      <c r="C90" s="21" t="s">
        <v>464</v>
      </c>
      <c r="D90" s="35" t="s">
        <v>791</v>
      </c>
      <c r="E90" s="35"/>
      <c r="F90" s="35">
        <v>25</v>
      </c>
      <c r="G90" s="35">
        <v>70</v>
      </c>
      <c r="H90" s="35">
        <v>40</v>
      </c>
      <c r="I90" s="35">
        <v>30</v>
      </c>
      <c r="J90" s="13">
        <f t="shared" si="3"/>
        <v>8.4000000000000005E-2</v>
      </c>
      <c r="K90" s="33"/>
      <c r="L90" s="15" t="s">
        <v>963</v>
      </c>
      <c r="M90" s="17" t="s">
        <v>346</v>
      </c>
      <c r="N90" s="249">
        <v>100</v>
      </c>
      <c r="O90" s="248">
        <v>3.3</v>
      </c>
      <c r="P90" s="459"/>
      <c r="Q90" s="282"/>
      <c r="R90" s="228"/>
      <c r="S90" s="104" t="s">
        <v>81</v>
      </c>
      <c r="T90" s="228"/>
      <c r="U90" s="228"/>
      <c r="V90" s="398">
        <v>6.3</v>
      </c>
      <c r="W90" s="457"/>
      <c r="X90" s="269"/>
    </row>
    <row r="91" spans="1:215" ht="12" customHeight="1">
      <c r="A91" s="42" t="s">
        <v>271</v>
      </c>
      <c r="B91" s="86">
        <v>714401272002</v>
      </c>
      <c r="C91" s="21" t="s">
        <v>464</v>
      </c>
      <c r="D91" s="35" t="s">
        <v>791</v>
      </c>
      <c r="E91" s="35"/>
      <c r="F91" s="35">
        <v>25</v>
      </c>
      <c r="G91" s="35">
        <v>70</v>
      </c>
      <c r="H91" s="35">
        <v>40</v>
      </c>
      <c r="I91" s="35">
        <v>30</v>
      </c>
      <c r="J91" s="13">
        <f t="shared" si="3"/>
        <v>8.4000000000000005E-2</v>
      </c>
      <c r="K91" s="33"/>
      <c r="L91" s="15" t="s">
        <v>964</v>
      </c>
      <c r="M91" s="17" t="s">
        <v>346</v>
      </c>
      <c r="N91" s="249">
        <v>100</v>
      </c>
      <c r="O91" s="248">
        <v>3.3</v>
      </c>
      <c r="P91" s="459"/>
      <c r="Q91" s="282"/>
      <c r="R91" s="228"/>
      <c r="S91" s="104" t="s">
        <v>81</v>
      </c>
      <c r="T91" s="228"/>
      <c r="U91" s="228"/>
      <c r="V91" s="398">
        <v>6.3</v>
      </c>
      <c r="W91" s="457"/>
      <c r="X91" s="269"/>
    </row>
    <row r="102" spans="35:215">
      <c r="AI102" s="9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</row>
  </sheetData>
  <sheetProtection password="C0C1" sheet="1" objects="1" scenarios="1"/>
  <mergeCells count="21">
    <mergeCell ref="O2:O3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  <mergeCell ref="N2:N3"/>
    <mergeCell ref="X2:X3"/>
    <mergeCell ref="V2:V3"/>
    <mergeCell ref="W2:W3"/>
    <mergeCell ref="P2:P3"/>
    <mergeCell ref="Q2:Q3"/>
    <mergeCell ref="R2:R3"/>
    <mergeCell ref="S2:S3"/>
    <mergeCell ref="T2:T3"/>
    <mergeCell ref="U2:U3"/>
  </mergeCells>
  <dataValidations count="2">
    <dataValidation type="whole" operator="greaterThanOrEqual" allowBlank="1" showInputMessage="1" showErrorMessage="1" errorTitle="Ordered quantity is under MOQ" error="Please increse order or order EXW EU WH" sqref="P5:P61 P63:P65 P67:P91">
      <formula1>N5</formula1>
    </dataValidation>
    <dataValidation type="whole" operator="greaterThanOrEqual" allowBlank="1" showInputMessage="1" showErrorMessage="1" errorTitle="Ordered quantity is under MOQ" error="Please increse order or order EXW EU WH" sqref="T6 T10 T14:T16 T19:T21 T24:T26 T30:T32 T35:T37 T40:T42 T51:T53 T57:T61 T64:T65">
      <formula1>R6</formula1>
    </dataValidation>
  </dataValidations>
  <printOptions horizontalCentered="1"/>
  <pageMargins left="0.2" right="0.2" top="0.41" bottom="0.34" header="0.16" footer="0.19"/>
  <pageSetup scale="60" fitToHeight="4" orientation="landscape" horizontalDpi="4294967292" verticalDpi="4294967292" r:id="rId1"/>
  <headerFooter>
    <oddHeader xml:space="preserve">&amp;C&amp;"Calibri,Bold"&amp;12WTB 2016 International Distributor Price List_x000D_&amp;"Calibri,Regular"&amp;18_x000D_&amp;11 &amp;R_x000D_ </oddHeader>
    <oddFooter>&amp;L&amp;8Prices Subject to Change&amp;C&amp;8&amp;P&amp;R&amp;8Prices effective  Junet 1,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8">
    <tabColor theme="4" tint="0.59999389629810485"/>
    <pageSetUpPr fitToPage="1"/>
  </sheetPr>
  <dimension ref="A1:IH41"/>
  <sheetViews>
    <sheetView zoomScaleSheetLayoutView="80" zoomScalePageLayoutView="90" workbookViewId="0">
      <pane ySplit="3" topLeftCell="A4" activePane="bottomLeft" state="frozen"/>
      <selection pane="bottomLeft" activeCell="P20" sqref="P20"/>
    </sheetView>
  </sheetViews>
  <sheetFormatPr defaultColWidth="17.42578125" defaultRowHeight="12.75"/>
  <cols>
    <col min="1" max="1" width="12.7109375" style="95" customWidth="1"/>
    <col min="2" max="2" width="13.42578125" style="96" bestFit="1" customWidth="1"/>
    <col min="3" max="3" width="9.28515625" style="97" bestFit="1" customWidth="1"/>
    <col min="4" max="4" width="8" style="97" customWidth="1"/>
    <col min="5" max="5" width="9.5703125" style="97" customWidth="1"/>
    <col min="6" max="6" width="5.42578125" style="97" bestFit="1" customWidth="1"/>
    <col min="7" max="10" width="5.42578125" style="97" customWidth="1"/>
    <col min="11" max="11" width="8.5703125" style="98" bestFit="1" customWidth="1"/>
    <col min="12" max="12" width="52.7109375" style="95" bestFit="1" customWidth="1"/>
    <col min="13" max="13" width="11.7109375" style="97" bestFit="1" customWidth="1"/>
    <col min="14" max="14" width="8" style="438" customWidth="1"/>
    <col min="15" max="15" width="8.28515625" style="229" customWidth="1"/>
    <col min="16" max="16" width="7.42578125" style="230" customWidth="1"/>
    <col min="17" max="17" width="10.28515625" style="273" customWidth="1"/>
    <col min="18" max="18" width="11.42578125" style="406" customWidth="1"/>
    <col min="19" max="19" width="9.5703125" style="310" customWidth="1"/>
    <col min="20" max="20" width="10.28515625" style="260" customWidth="1"/>
    <col min="21" max="211" width="17.42578125" style="2"/>
    <col min="212" max="16384" width="17.42578125" style="3"/>
  </cols>
  <sheetData>
    <row r="1" spans="1:242" s="334" customFormat="1" ht="13.5" thickBot="1">
      <c r="A1" s="322" t="s">
        <v>765</v>
      </c>
      <c r="B1" s="323"/>
      <c r="C1" s="324"/>
      <c r="D1" s="324"/>
      <c r="E1" s="324"/>
      <c r="F1" s="324"/>
      <c r="G1" s="324"/>
      <c r="H1" s="324"/>
      <c r="I1" s="324"/>
      <c r="J1" s="324"/>
      <c r="K1" s="172"/>
      <c r="L1" s="322"/>
      <c r="M1" s="324"/>
      <c r="N1" s="428"/>
      <c r="O1" s="328"/>
      <c r="P1" s="329"/>
      <c r="Q1" s="330"/>
      <c r="R1" s="395"/>
      <c r="S1" s="331"/>
      <c r="T1" s="332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</row>
    <row r="2" spans="1:242" ht="15" customHeight="1" thickBot="1">
      <c r="A2" s="481" t="s">
        <v>633</v>
      </c>
      <c r="B2" s="483" t="s">
        <v>134</v>
      </c>
      <c r="C2" s="483" t="s">
        <v>462</v>
      </c>
      <c r="D2" s="485" t="s">
        <v>457</v>
      </c>
      <c r="E2" s="485" t="s">
        <v>814</v>
      </c>
      <c r="F2" s="496" t="s">
        <v>798</v>
      </c>
      <c r="G2" s="493" t="s">
        <v>799</v>
      </c>
      <c r="H2" s="494"/>
      <c r="I2" s="494"/>
      <c r="J2" s="495"/>
      <c r="K2" s="510" t="s">
        <v>169</v>
      </c>
      <c r="L2" s="512" t="s">
        <v>208</v>
      </c>
      <c r="M2" s="512" t="s">
        <v>289</v>
      </c>
      <c r="N2" s="506" t="s">
        <v>821</v>
      </c>
      <c r="O2" s="508" t="s">
        <v>439</v>
      </c>
      <c r="P2" s="514" t="s">
        <v>801</v>
      </c>
      <c r="Q2" s="479" t="s">
        <v>794</v>
      </c>
      <c r="R2" s="487" t="s">
        <v>764</v>
      </c>
      <c r="S2" s="489" t="s">
        <v>802</v>
      </c>
      <c r="T2" s="491" t="s">
        <v>794</v>
      </c>
    </row>
    <row r="3" spans="1:242" s="100" customFormat="1" ht="65.25" customHeight="1" thickBot="1">
      <c r="A3" s="482"/>
      <c r="B3" s="484"/>
      <c r="C3" s="484"/>
      <c r="D3" s="486"/>
      <c r="E3" s="486"/>
      <c r="F3" s="497"/>
      <c r="G3" s="408" t="s">
        <v>795</v>
      </c>
      <c r="H3" s="408" t="s">
        <v>796</v>
      </c>
      <c r="I3" s="408" t="s">
        <v>797</v>
      </c>
      <c r="J3" s="409" t="s">
        <v>812</v>
      </c>
      <c r="K3" s="511"/>
      <c r="L3" s="513"/>
      <c r="M3" s="513"/>
      <c r="N3" s="507"/>
      <c r="O3" s="509"/>
      <c r="P3" s="515"/>
      <c r="Q3" s="480"/>
      <c r="R3" s="488"/>
      <c r="S3" s="490"/>
      <c r="T3" s="492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</row>
    <row r="4" spans="1:242" s="7" customFormat="1" ht="12.75" customHeight="1">
      <c r="A4" s="223" t="s">
        <v>235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437"/>
      <c r="O4" s="255"/>
      <c r="P4" s="256"/>
      <c r="Q4" s="285"/>
      <c r="R4" s="285"/>
      <c r="S4" s="421"/>
      <c r="T4" s="27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</row>
    <row r="5" spans="1:242" ht="12" customHeight="1">
      <c r="A5" s="87" t="s">
        <v>171</v>
      </c>
      <c r="B5" s="444">
        <v>714401950207</v>
      </c>
      <c r="C5" s="21" t="s">
        <v>466</v>
      </c>
      <c r="D5" s="21" t="s">
        <v>818</v>
      </c>
      <c r="E5" s="21"/>
      <c r="F5" s="88">
        <v>1</v>
      </c>
      <c r="G5" s="88">
        <v>15</v>
      </c>
      <c r="H5" s="88">
        <v>15</v>
      </c>
      <c r="I5" s="88">
        <v>3</v>
      </c>
      <c r="J5" s="450">
        <f>G5*H5*I5/1000000</f>
        <v>6.7500000000000004E-4</v>
      </c>
      <c r="K5" s="51"/>
      <c r="L5" s="89" t="s">
        <v>965</v>
      </c>
      <c r="M5" s="88" t="s">
        <v>258</v>
      </c>
      <c r="N5" s="442">
        <v>20</v>
      </c>
      <c r="O5" s="254" t="s">
        <v>81</v>
      </c>
      <c r="P5" s="246"/>
      <c r="Q5" s="282"/>
      <c r="R5" s="398">
        <v>7.35</v>
      </c>
      <c r="S5" s="457"/>
      <c r="T5" s="269"/>
      <c r="U5" s="441"/>
    </row>
    <row r="6" spans="1:242" ht="12" customHeight="1">
      <c r="A6" s="87" t="s">
        <v>173</v>
      </c>
      <c r="B6" s="444">
        <v>714401950214</v>
      </c>
      <c r="C6" s="21" t="s">
        <v>466</v>
      </c>
      <c r="D6" s="21" t="s">
        <v>818</v>
      </c>
      <c r="E6" s="21"/>
      <c r="F6" s="88">
        <v>1</v>
      </c>
      <c r="G6" s="88">
        <v>15</v>
      </c>
      <c r="H6" s="88">
        <v>15</v>
      </c>
      <c r="I6" s="88">
        <v>3</v>
      </c>
      <c r="J6" s="450">
        <f t="shared" ref="J6:J18" si="0">G6*H6*I6/1000000</f>
        <v>6.7500000000000004E-4</v>
      </c>
      <c r="K6" s="51"/>
      <c r="L6" s="89" t="s">
        <v>966</v>
      </c>
      <c r="M6" s="88" t="s">
        <v>258</v>
      </c>
      <c r="N6" s="442">
        <v>20</v>
      </c>
      <c r="O6" s="254" t="s">
        <v>81</v>
      </c>
      <c r="P6" s="246"/>
      <c r="Q6" s="282"/>
      <c r="R6" s="398">
        <v>7.6999999999999993</v>
      </c>
      <c r="S6" s="457"/>
      <c r="T6" s="269"/>
      <c r="U6" s="441"/>
    </row>
    <row r="7" spans="1:242" ht="12" customHeight="1">
      <c r="A7" s="87" t="s">
        <v>240</v>
      </c>
      <c r="B7" s="444">
        <v>714401950221</v>
      </c>
      <c r="C7" s="21" t="s">
        <v>466</v>
      </c>
      <c r="D7" s="21" t="s">
        <v>818</v>
      </c>
      <c r="E7" s="21"/>
      <c r="F7" s="88">
        <v>1</v>
      </c>
      <c r="G7" s="88">
        <v>15</v>
      </c>
      <c r="H7" s="88">
        <v>15</v>
      </c>
      <c r="I7" s="88">
        <v>3</v>
      </c>
      <c r="J7" s="450">
        <f t="shared" si="0"/>
        <v>6.7500000000000004E-4</v>
      </c>
      <c r="K7" s="51"/>
      <c r="L7" s="89" t="s">
        <v>967</v>
      </c>
      <c r="M7" s="88" t="s">
        <v>258</v>
      </c>
      <c r="N7" s="442">
        <v>20</v>
      </c>
      <c r="O7" s="254" t="s">
        <v>81</v>
      </c>
      <c r="P7" s="246"/>
      <c r="Q7" s="282"/>
      <c r="R7" s="398">
        <v>8.0500000000000007</v>
      </c>
      <c r="S7" s="457"/>
      <c r="T7" s="269"/>
      <c r="U7" s="441"/>
    </row>
    <row r="8" spans="1:242" ht="12" customHeight="1">
      <c r="A8" s="87" t="s">
        <v>273</v>
      </c>
      <c r="B8" s="43">
        <v>714401950016</v>
      </c>
      <c r="C8" s="21" t="s">
        <v>466</v>
      </c>
      <c r="D8" s="21" t="s">
        <v>818</v>
      </c>
      <c r="E8" s="21"/>
      <c r="F8" s="88">
        <v>1</v>
      </c>
      <c r="G8" s="88">
        <v>15</v>
      </c>
      <c r="H8" s="88">
        <v>15</v>
      </c>
      <c r="I8" s="88">
        <v>3</v>
      </c>
      <c r="J8" s="450">
        <f t="shared" si="0"/>
        <v>6.7500000000000004E-4</v>
      </c>
      <c r="K8" s="51"/>
      <c r="L8" s="90" t="s">
        <v>968</v>
      </c>
      <c r="M8" s="88" t="s">
        <v>258</v>
      </c>
      <c r="N8" s="442">
        <v>20</v>
      </c>
      <c r="O8" s="254" t="s">
        <v>81</v>
      </c>
      <c r="P8" s="246"/>
      <c r="Q8" s="282"/>
      <c r="R8" s="398">
        <v>8.4</v>
      </c>
      <c r="S8" s="457"/>
      <c r="T8" s="269"/>
      <c r="U8" s="441"/>
    </row>
    <row r="9" spans="1:242" s="2" customFormat="1" ht="12" customHeight="1">
      <c r="A9" s="87" t="s">
        <v>415</v>
      </c>
      <c r="B9" s="43">
        <v>714401950412</v>
      </c>
      <c r="C9" s="21" t="s">
        <v>466</v>
      </c>
      <c r="D9" s="21" t="s">
        <v>818</v>
      </c>
      <c r="E9" s="21"/>
      <c r="F9" s="88">
        <v>1</v>
      </c>
      <c r="G9" s="88">
        <v>15</v>
      </c>
      <c r="H9" s="88">
        <v>15</v>
      </c>
      <c r="I9" s="88">
        <v>4</v>
      </c>
      <c r="J9" s="450">
        <f t="shared" si="0"/>
        <v>8.9999999999999998E-4</v>
      </c>
      <c r="K9" s="51"/>
      <c r="L9" s="90" t="s">
        <v>969</v>
      </c>
      <c r="M9" s="88" t="s">
        <v>258</v>
      </c>
      <c r="N9" s="442">
        <v>20</v>
      </c>
      <c r="O9" s="254" t="s">
        <v>81</v>
      </c>
      <c r="P9" s="246"/>
      <c r="Q9" s="282"/>
      <c r="R9" s="398">
        <v>9.1</v>
      </c>
      <c r="S9" s="457"/>
      <c r="T9" s="269"/>
      <c r="U9" s="441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</row>
    <row r="10" spans="1:242" s="2" customFormat="1" ht="12" customHeight="1">
      <c r="A10" s="87" t="s">
        <v>416</v>
      </c>
      <c r="B10" s="43">
        <v>714401950429</v>
      </c>
      <c r="C10" s="21" t="s">
        <v>466</v>
      </c>
      <c r="D10" s="21" t="s">
        <v>818</v>
      </c>
      <c r="E10" s="21"/>
      <c r="F10" s="88">
        <v>1</v>
      </c>
      <c r="G10" s="88">
        <v>15</v>
      </c>
      <c r="H10" s="88">
        <v>15</v>
      </c>
      <c r="I10" s="88">
        <v>4</v>
      </c>
      <c r="J10" s="450">
        <f t="shared" si="0"/>
        <v>8.9999999999999998E-4</v>
      </c>
      <c r="K10" s="51"/>
      <c r="L10" s="90" t="s">
        <v>970</v>
      </c>
      <c r="M10" s="88" t="s">
        <v>258</v>
      </c>
      <c r="N10" s="442">
        <v>20</v>
      </c>
      <c r="O10" s="254" t="s">
        <v>81</v>
      </c>
      <c r="P10" s="246"/>
      <c r="Q10" s="282"/>
      <c r="R10" s="398">
        <v>10.85</v>
      </c>
      <c r="S10" s="457"/>
      <c r="T10" s="269"/>
      <c r="U10" s="441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</row>
    <row r="11" spans="1:242" s="2" customFormat="1" ht="12" customHeight="1">
      <c r="A11" s="87" t="s">
        <v>417</v>
      </c>
      <c r="B11" s="43">
        <v>714401950436</v>
      </c>
      <c r="C11" s="21" t="s">
        <v>466</v>
      </c>
      <c r="D11" s="21" t="s">
        <v>818</v>
      </c>
      <c r="E11" s="21"/>
      <c r="F11" s="88">
        <v>1</v>
      </c>
      <c r="G11" s="88">
        <v>15</v>
      </c>
      <c r="H11" s="88">
        <v>15</v>
      </c>
      <c r="I11" s="88">
        <v>5</v>
      </c>
      <c r="J11" s="450">
        <f t="shared" si="0"/>
        <v>1.1249999999999999E-3</v>
      </c>
      <c r="K11" s="51"/>
      <c r="L11" s="90" t="s">
        <v>971</v>
      </c>
      <c r="M11" s="88" t="s">
        <v>258</v>
      </c>
      <c r="N11" s="442">
        <v>20</v>
      </c>
      <c r="O11" s="254" t="s">
        <v>81</v>
      </c>
      <c r="P11" s="246"/>
      <c r="Q11" s="282"/>
      <c r="R11" s="398">
        <v>12.8</v>
      </c>
      <c r="S11" s="457"/>
      <c r="T11" s="269"/>
      <c r="U11" s="441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</row>
    <row r="12" spans="1:242" s="2" customFormat="1" ht="12" customHeight="1">
      <c r="A12" s="87" t="s">
        <v>275</v>
      </c>
      <c r="B12" s="43">
        <v>714401950023</v>
      </c>
      <c r="C12" s="21" t="s">
        <v>466</v>
      </c>
      <c r="D12" s="21" t="s">
        <v>818</v>
      </c>
      <c r="E12" s="21"/>
      <c r="F12" s="88">
        <v>1</v>
      </c>
      <c r="G12" s="88">
        <v>20</v>
      </c>
      <c r="H12" s="88">
        <v>20</v>
      </c>
      <c r="I12" s="88">
        <v>3</v>
      </c>
      <c r="J12" s="450">
        <f t="shared" si="0"/>
        <v>1.1999999999999999E-3</v>
      </c>
      <c r="K12" s="33"/>
      <c r="L12" s="90" t="s">
        <v>972</v>
      </c>
      <c r="M12" s="88" t="s">
        <v>258</v>
      </c>
      <c r="N12" s="442">
        <v>20</v>
      </c>
      <c r="O12" s="254" t="s">
        <v>81</v>
      </c>
      <c r="P12" s="246"/>
      <c r="Q12" s="282"/>
      <c r="R12" s="398">
        <v>23.6</v>
      </c>
      <c r="S12" s="457"/>
      <c r="T12" s="269"/>
      <c r="U12" s="441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</row>
    <row r="13" spans="1:242" s="2" customFormat="1" ht="12" customHeight="1">
      <c r="A13" s="87" t="s">
        <v>209</v>
      </c>
      <c r="B13" s="43">
        <v>714401950030</v>
      </c>
      <c r="C13" s="21" t="s">
        <v>466</v>
      </c>
      <c r="D13" s="21" t="s">
        <v>818</v>
      </c>
      <c r="E13" s="21"/>
      <c r="F13" s="88">
        <v>1</v>
      </c>
      <c r="G13" s="88">
        <v>20</v>
      </c>
      <c r="H13" s="88">
        <v>20</v>
      </c>
      <c r="I13" s="88">
        <v>3</v>
      </c>
      <c r="J13" s="450">
        <f t="shared" si="0"/>
        <v>1.1999999999999999E-3</v>
      </c>
      <c r="K13" s="33"/>
      <c r="L13" s="90" t="s">
        <v>973</v>
      </c>
      <c r="M13" s="88" t="s">
        <v>258</v>
      </c>
      <c r="N13" s="442">
        <v>20</v>
      </c>
      <c r="O13" s="254" t="s">
        <v>81</v>
      </c>
      <c r="P13" s="246"/>
      <c r="Q13" s="282"/>
      <c r="R13" s="398">
        <v>25</v>
      </c>
      <c r="S13" s="457"/>
      <c r="T13" s="269"/>
      <c r="U13" s="441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pans="1:242" s="2" customFormat="1" ht="12" customHeight="1">
      <c r="A14" s="87" t="s">
        <v>211</v>
      </c>
      <c r="B14" s="43">
        <v>714401950047</v>
      </c>
      <c r="C14" s="21" t="s">
        <v>466</v>
      </c>
      <c r="D14" s="21" t="s">
        <v>818</v>
      </c>
      <c r="E14" s="21"/>
      <c r="F14" s="88">
        <v>1</v>
      </c>
      <c r="G14" s="88">
        <v>20</v>
      </c>
      <c r="H14" s="88">
        <v>20</v>
      </c>
      <c r="I14" s="88">
        <v>3</v>
      </c>
      <c r="J14" s="450">
        <f t="shared" si="0"/>
        <v>1.1999999999999999E-3</v>
      </c>
      <c r="K14" s="33"/>
      <c r="L14" s="90" t="s">
        <v>974</v>
      </c>
      <c r="M14" s="88" t="s">
        <v>258</v>
      </c>
      <c r="N14" s="442">
        <v>20</v>
      </c>
      <c r="O14" s="254" t="s">
        <v>81</v>
      </c>
      <c r="P14" s="246"/>
      <c r="Q14" s="282"/>
      <c r="R14" s="398">
        <v>26.400000000000002</v>
      </c>
      <c r="S14" s="457"/>
      <c r="T14" s="269"/>
      <c r="U14" s="441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pans="1:242" s="2" customFormat="1" ht="12" customHeight="1">
      <c r="A15" s="87" t="s">
        <v>268</v>
      </c>
      <c r="B15" s="43">
        <v>714401950191</v>
      </c>
      <c r="C15" s="21" t="s">
        <v>466</v>
      </c>
      <c r="D15" s="21" t="s">
        <v>818</v>
      </c>
      <c r="E15" s="21"/>
      <c r="F15" s="88">
        <v>1</v>
      </c>
      <c r="G15" s="88">
        <v>20</v>
      </c>
      <c r="H15" s="88">
        <v>20</v>
      </c>
      <c r="I15" s="88">
        <v>3</v>
      </c>
      <c r="J15" s="450">
        <f t="shared" si="0"/>
        <v>1.1999999999999999E-3</v>
      </c>
      <c r="K15" s="33"/>
      <c r="L15" s="90" t="s">
        <v>975</v>
      </c>
      <c r="M15" s="88" t="s">
        <v>258</v>
      </c>
      <c r="N15" s="442">
        <v>20</v>
      </c>
      <c r="O15" s="254" t="s">
        <v>81</v>
      </c>
      <c r="P15" s="246"/>
      <c r="Q15" s="282"/>
      <c r="R15" s="398">
        <v>27.8</v>
      </c>
      <c r="S15" s="457"/>
      <c r="T15" s="269"/>
      <c r="U15" s="441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pans="1:242" s="2" customFormat="1" ht="12" customHeight="1">
      <c r="A16" s="91" t="s">
        <v>448</v>
      </c>
      <c r="B16" s="445">
        <v>714401950382</v>
      </c>
      <c r="C16" s="21" t="s">
        <v>466</v>
      </c>
      <c r="D16" s="21" t="s">
        <v>818</v>
      </c>
      <c r="E16" s="21"/>
      <c r="F16" s="88">
        <v>1</v>
      </c>
      <c r="G16" s="88">
        <v>20</v>
      </c>
      <c r="H16" s="88">
        <v>20</v>
      </c>
      <c r="I16" s="88">
        <v>4</v>
      </c>
      <c r="J16" s="450">
        <f t="shared" si="0"/>
        <v>1.6000000000000001E-3</v>
      </c>
      <c r="K16" s="51"/>
      <c r="L16" s="92" t="s">
        <v>454</v>
      </c>
      <c r="M16" s="88" t="s">
        <v>258</v>
      </c>
      <c r="N16" s="442">
        <v>20</v>
      </c>
      <c r="O16" s="254" t="s">
        <v>81</v>
      </c>
      <c r="P16" s="246"/>
      <c r="Q16" s="282"/>
      <c r="R16" s="398">
        <v>28.5</v>
      </c>
      <c r="S16" s="457"/>
      <c r="T16" s="269"/>
      <c r="U16" s="441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</row>
    <row r="17" spans="1:242" s="2" customFormat="1" ht="12" customHeight="1">
      <c r="A17" s="91" t="s">
        <v>450</v>
      </c>
      <c r="B17" s="445">
        <v>714401950399</v>
      </c>
      <c r="C17" s="21" t="s">
        <v>466</v>
      </c>
      <c r="D17" s="21" t="s">
        <v>818</v>
      </c>
      <c r="E17" s="21"/>
      <c r="F17" s="88">
        <v>1</v>
      </c>
      <c r="G17" s="88">
        <v>20</v>
      </c>
      <c r="H17" s="88">
        <v>20</v>
      </c>
      <c r="I17" s="88">
        <v>4</v>
      </c>
      <c r="J17" s="450">
        <f t="shared" si="0"/>
        <v>1.6000000000000001E-3</v>
      </c>
      <c r="K17" s="51"/>
      <c r="L17" s="92" t="s">
        <v>455</v>
      </c>
      <c r="M17" s="88" t="s">
        <v>258</v>
      </c>
      <c r="N17" s="442">
        <v>20</v>
      </c>
      <c r="O17" s="254" t="s">
        <v>81</v>
      </c>
      <c r="P17" s="246"/>
      <c r="Q17" s="282"/>
      <c r="R17" s="398">
        <v>29.200000000000003</v>
      </c>
      <c r="S17" s="457"/>
      <c r="T17" s="269"/>
      <c r="U17" s="441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</row>
    <row r="18" spans="1:242" s="2" customFormat="1" ht="12" customHeight="1">
      <c r="A18" s="91" t="s">
        <v>452</v>
      </c>
      <c r="B18" s="445">
        <v>714401950405</v>
      </c>
      <c r="C18" s="21" t="s">
        <v>466</v>
      </c>
      <c r="D18" s="21" t="s">
        <v>818</v>
      </c>
      <c r="E18" s="21"/>
      <c r="F18" s="88">
        <v>1</v>
      </c>
      <c r="G18" s="88">
        <v>20</v>
      </c>
      <c r="H18" s="88">
        <v>20</v>
      </c>
      <c r="I18" s="88">
        <v>5</v>
      </c>
      <c r="J18" s="450">
        <f t="shared" si="0"/>
        <v>2E-3</v>
      </c>
      <c r="K18" s="51"/>
      <c r="L18" s="92" t="s">
        <v>456</v>
      </c>
      <c r="M18" s="88" t="s">
        <v>258</v>
      </c>
      <c r="N18" s="442">
        <v>20</v>
      </c>
      <c r="O18" s="254" t="s">
        <v>81</v>
      </c>
      <c r="P18" s="246"/>
      <c r="Q18" s="282"/>
      <c r="R18" s="398">
        <v>30.6</v>
      </c>
      <c r="S18" s="457"/>
      <c r="T18" s="269"/>
      <c r="U18" s="441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</row>
    <row r="19" spans="1:242" s="2" customFormat="1" ht="12" customHeight="1">
      <c r="A19" s="87" t="s">
        <v>213</v>
      </c>
      <c r="B19" s="43">
        <v>714401950054</v>
      </c>
      <c r="C19" s="21" t="s">
        <v>466</v>
      </c>
      <c r="D19" s="77" t="s">
        <v>791</v>
      </c>
      <c r="E19" s="36"/>
      <c r="F19" s="88">
        <v>50</v>
      </c>
      <c r="G19" s="88">
        <v>45</v>
      </c>
      <c r="H19" s="88">
        <v>20</v>
      </c>
      <c r="I19" s="88">
        <v>20</v>
      </c>
      <c r="J19" s="450">
        <f>G19*H19*I19/1000000</f>
        <v>1.7999999999999999E-2</v>
      </c>
      <c r="K19" s="33"/>
      <c r="L19" s="90" t="s">
        <v>752</v>
      </c>
      <c r="M19" s="88" t="s">
        <v>258</v>
      </c>
      <c r="N19" s="442">
        <v>200</v>
      </c>
      <c r="O19" s="254">
        <v>9.1999999999999993</v>
      </c>
      <c r="P19" s="459"/>
      <c r="Q19" s="282"/>
      <c r="R19" s="398">
        <v>10.85</v>
      </c>
      <c r="S19" s="457"/>
      <c r="T19" s="269"/>
      <c r="U19" s="441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</row>
    <row r="20" spans="1:242" s="2" customFormat="1" ht="12" customHeight="1">
      <c r="A20" s="87" t="s">
        <v>241</v>
      </c>
      <c r="B20" s="43">
        <v>714401950061</v>
      </c>
      <c r="C20" s="21" t="s">
        <v>466</v>
      </c>
      <c r="D20" s="77" t="s">
        <v>791</v>
      </c>
      <c r="E20" s="36"/>
      <c r="F20" s="88">
        <v>50</v>
      </c>
      <c r="G20" s="88">
        <v>45</v>
      </c>
      <c r="H20" s="88">
        <v>20</v>
      </c>
      <c r="I20" s="88">
        <v>20</v>
      </c>
      <c r="J20" s="450">
        <f t="shared" ref="J20:J30" si="1">G20*H20*I20/1000000</f>
        <v>1.7999999999999999E-2</v>
      </c>
      <c r="K20" s="33"/>
      <c r="L20" s="90" t="s">
        <v>753</v>
      </c>
      <c r="M20" s="88" t="s">
        <v>258</v>
      </c>
      <c r="N20" s="442">
        <v>200</v>
      </c>
      <c r="O20" s="254">
        <v>9.1999999999999993</v>
      </c>
      <c r="P20" s="459"/>
      <c r="Q20" s="282"/>
      <c r="R20" s="398">
        <v>10.85</v>
      </c>
      <c r="S20" s="457"/>
      <c r="T20" s="269"/>
      <c r="U20" s="441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</row>
    <row r="21" spans="1:242" s="2" customFormat="1" ht="12" customHeight="1">
      <c r="A21" s="87" t="s">
        <v>243</v>
      </c>
      <c r="B21" s="43">
        <v>714401950078</v>
      </c>
      <c r="C21" s="21" t="s">
        <v>466</v>
      </c>
      <c r="D21" s="77" t="s">
        <v>791</v>
      </c>
      <c r="E21" s="36"/>
      <c r="F21" s="88">
        <v>50</v>
      </c>
      <c r="G21" s="88">
        <v>45</v>
      </c>
      <c r="H21" s="88">
        <v>20</v>
      </c>
      <c r="I21" s="88">
        <v>20</v>
      </c>
      <c r="J21" s="450">
        <f t="shared" si="1"/>
        <v>1.7999999999999999E-2</v>
      </c>
      <c r="K21" s="33"/>
      <c r="L21" s="90" t="s">
        <v>754</v>
      </c>
      <c r="M21" s="88" t="s">
        <v>258</v>
      </c>
      <c r="N21" s="442">
        <v>200</v>
      </c>
      <c r="O21" s="254">
        <v>9.1999999999999993</v>
      </c>
      <c r="P21" s="459"/>
      <c r="Q21" s="282"/>
      <c r="R21" s="398">
        <v>10.85</v>
      </c>
      <c r="S21" s="457"/>
      <c r="T21" s="269"/>
      <c r="U21" s="441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</row>
    <row r="22" spans="1:242" s="2" customFormat="1" ht="12" customHeight="1">
      <c r="A22" s="87" t="s">
        <v>245</v>
      </c>
      <c r="B22" s="43">
        <v>714401950085</v>
      </c>
      <c r="C22" s="21" t="s">
        <v>466</v>
      </c>
      <c r="D22" s="77" t="s">
        <v>791</v>
      </c>
      <c r="E22" s="36"/>
      <c r="F22" s="88">
        <v>50</v>
      </c>
      <c r="G22" s="88">
        <v>45</v>
      </c>
      <c r="H22" s="88">
        <v>20</v>
      </c>
      <c r="I22" s="88">
        <v>20</v>
      </c>
      <c r="J22" s="450">
        <f t="shared" si="1"/>
        <v>1.7999999999999999E-2</v>
      </c>
      <c r="K22" s="33"/>
      <c r="L22" s="90" t="s">
        <v>755</v>
      </c>
      <c r="M22" s="88" t="s">
        <v>258</v>
      </c>
      <c r="N22" s="442">
        <v>200</v>
      </c>
      <c r="O22" s="254">
        <v>10.1</v>
      </c>
      <c r="P22" s="459"/>
      <c r="Q22" s="282"/>
      <c r="R22" s="398">
        <v>11.2</v>
      </c>
      <c r="S22" s="457"/>
      <c r="T22" s="269"/>
      <c r="U22" s="441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pans="1:242" s="2" customFormat="1" ht="12" customHeight="1">
      <c r="A23" s="87" t="s">
        <v>247</v>
      </c>
      <c r="B23" s="43">
        <v>714401950092</v>
      </c>
      <c r="C23" s="21" t="s">
        <v>466</v>
      </c>
      <c r="D23" s="77" t="s">
        <v>791</v>
      </c>
      <c r="E23" s="36"/>
      <c r="F23" s="88">
        <v>50</v>
      </c>
      <c r="G23" s="88">
        <v>45</v>
      </c>
      <c r="H23" s="88">
        <v>20</v>
      </c>
      <c r="I23" s="88">
        <v>20</v>
      </c>
      <c r="J23" s="450">
        <f t="shared" si="1"/>
        <v>1.7999999999999999E-2</v>
      </c>
      <c r="K23" s="33"/>
      <c r="L23" s="90" t="s">
        <v>756</v>
      </c>
      <c r="M23" s="88" t="s">
        <v>258</v>
      </c>
      <c r="N23" s="442">
        <v>200</v>
      </c>
      <c r="O23" s="254">
        <v>10.1</v>
      </c>
      <c r="P23" s="459"/>
      <c r="Q23" s="282"/>
      <c r="R23" s="398">
        <v>11.2</v>
      </c>
      <c r="S23" s="457"/>
      <c r="T23" s="269"/>
      <c r="U23" s="441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</row>
    <row r="24" spans="1:242" s="2" customFormat="1" ht="12" customHeight="1">
      <c r="A24" s="87" t="s">
        <v>249</v>
      </c>
      <c r="B24" s="43">
        <v>714401950108</v>
      </c>
      <c r="C24" s="21" t="s">
        <v>466</v>
      </c>
      <c r="D24" s="77" t="s">
        <v>791</v>
      </c>
      <c r="E24" s="36"/>
      <c r="F24" s="88">
        <v>50</v>
      </c>
      <c r="G24" s="88">
        <v>45</v>
      </c>
      <c r="H24" s="88">
        <v>20</v>
      </c>
      <c r="I24" s="88">
        <v>20</v>
      </c>
      <c r="J24" s="450">
        <f t="shared" si="1"/>
        <v>1.7999999999999999E-2</v>
      </c>
      <c r="K24" s="33"/>
      <c r="L24" s="90" t="s">
        <v>757</v>
      </c>
      <c r="M24" s="88" t="s">
        <v>258</v>
      </c>
      <c r="N24" s="442">
        <v>200</v>
      </c>
      <c r="O24" s="254">
        <v>10.1</v>
      </c>
      <c r="P24" s="459"/>
      <c r="Q24" s="282"/>
      <c r="R24" s="398">
        <v>11.2</v>
      </c>
      <c r="S24" s="457"/>
      <c r="T24" s="269"/>
      <c r="U24" s="441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</row>
    <row r="25" spans="1:242" s="2" customFormat="1" ht="12" customHeight="1">
      <c r="A25" s="87" t="s">
        <v>251</v>
      </c>
      <c r="B25" s="43">
        <v>714401950115</v>
      </c>
      <c r="C25" s="21" t="s">
        <v>466</v>
      </c>
      <c r="D25" s="77" t="s">
        <v>791</v>
      </c>
      <c r="E25" s="36"/>
      <c r="F25" s="88">
        <v>50</v>
      </c>
      <c r="G25" s="88">
        <v>45</v>
      </c>
      <c r="H25" s="88">
        <v>20</v>
      </c>
      <c r="I25" s="88">
        <v>20</v>
      </c>
      <c r="J25" s="450">
        <f t="shared" si="1"/>
        <v>1.7999999999999999E-2</v>
      </c>
      <c r="K25" s="51" t="s">
        <v>257</v>
      </c>
      <c r="L25" s="90" t="s">
        <v>976</v>
      </c>
      <c r="M25" s="88" t="s">
        <v>258</v>
      </c>
      <c r="N25" s="442">
        <v>200</v>
      </c>
      <c r="O25" s="257">
        <v>6.9</v>
      </c>
      <c r="P25" s="459"/>
      <c r="Q25" s="282"/>
      <c r="R25" s="398">
        <v>7.6999999999999993</v>
      </c>
      <c r="S25" s="457"/>
      <c r="T25" s="269"/>
      <c r="U25" s="441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pans="1:242" s="2" customFormat="1" ht="12" customHeight="1">
      <c r="A26" s="87" t="s">
        <v>253</v>
      </c>
      <c r="B26" s="43">
        <v>714401950122</v>
      </c>
      <c r="C26" s="21" t="s">
        <v>466</v>
      </c>
      <c r="D26" s="77" t="s">
        <v>791</v>
      </c>
      <c r="E26" s="36"/>
      <c r="F26" s="88">
        <v>50</v>
      </c>
      <c r="G26" s="88">
        <v>45</v>
      </c>
      <c r="H26" s="88">
        <v>20</v>
      </c>
      <c r="I26" s="88">
        <v>20</v>
      </c>
      <c r="J26" s="450">
        <f t="shared" si="1"/>
        <v>1.7999999999999999E-2</v>
      </c>
      <c r="K26" s="51" t="s">
        <v>257</v>
      </c>
      <c r="L26" s="90" t="s">
        <v>977</v>
      </c>
      <c r="M26" s="88" t="s">
        <v>258</v>
      </c>
      <c r="N26" s="442">
        <v>200</v>
      </c>
      <c r="O26" s="257">
        <v>6.9</v>
      </c>
      <c r="P26" s="459"/>
      <c r="Q26" s="282"/>
      <c r="R26" s="398">
        <v>7.6999999999999993</v>
      </c>
      <c r="S26" s="457"/>
      <c r="T26" s="269"/>
      <c r="U26" s="441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pans="1:242" s="2" customFormat="1" ht="12" customHeight="1">
      <c r="A27" s="42" t="s">
        <v>316</v>
      </c>
      <c r="B27" s="43">
        <v>714401202542</v>
      </c>
      <c r="C27" s="21" t="s">
        <v>466</v>
      </c>
      <c r="D27" s="77" t="s">
        <v>791</v>
      </c>
      <c r="E27" s="36"/>
      <c r="F27" s="88">
        <v>50</v>
      </c>
      <c r="G27" s="88">
        <v>45</v>
      </c>
      <c r="H27" s="88">
        <v>20</v>
      </c>
      <c r="I27" s="88">
        <v>20</v>
      </c>
      <c r="J27" s="450">
        <f t="shared" si="1"/>
        <v>1.7999999999999999E-2</v>
      </c>
      <c r="K27" s="33" t="s">
        <v>257</v>
      </c>
      <c r="L27" s="15" t="s">
        <v>978</v>
      </c>
      <c r="M27" s="17" t="s">
        <v>342</v>
      </c>
      <c r="N27" s="430">
        <v>50</v>
      </c>
      <c r="O27" s="247">
        <v>2.52</v>
      </c>
      <c r="P27" s="459"/>
      <c r="Q27" s="282"/>
      <c r="R27" s="398">
        <v>3.77</v>
      </c>
      <c r="S27" s="457"/>
      <c r="T27" s="269"/>
      <c r="U27" s="441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</row>
    <row r="28" spans="1:242" s="2" customFormat="1" ht="12" customHeight="1">
      <c r="A28" s="42" t="s">
        <v>288</v>
      </c>
      <c r="B28" s="43">
        <v>714401202559</v>
      </c>
      <c r="C28" s="21" t="s">
        <v>466</v>
      </c>
      <c r="D28" s="77" t="s">
        <v>791</v>
      </c>
      <c r="E28" s="36"/>
      <c r="F28" s="88">
        <v>50</v>
      </c>
      <c r="G28" s="88">
        <v>45</v>
      </c>
      <c r="H28" s="88">
        <v>20</v>
      </c>
      <c r="I28" s="88">
        <v>20</v>
      </c>
      <c r="J28" s="450">
        <f t="shared" si="1"/>
        <v>1.7999999999999999E-2</v>
      </c>
      <c r="K28" s="33"/>
      <c r="L28" s="15" t="s">
        <v>979</v>
      </c>
      <c r="M28" s="17" t="s">
        <v>279</v>
      </c>
      <c r="N28" s="430">
        <v>50</v>
      </c>
      <c r="O28" s="247">
        <v>2.5299999999999998</v>
      </c>
      <c r="P28" s="459"/>
      <c r="Q28" s="282"/>
      <c r="R28" s="398">
        <v>3.77</v>
      </c>
      <c r="S28" s="457"/>
      <c r="T28" s="269"/>
      <c r="U28" s="441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</row>
    <row r="29" spans="1:242" s="2" customFormat="1" ht="12" customHeight="1">
      <c r="A29" s="93" t="s">
        <v>175</v>
      </c>
      <c r="B29" s="86">
        <v>714401850248</v>
      </c>
      <c r="C29" s="21" t="s">
        <v>466</v>
      </c>
      <c r="D29" s="77" t="s">
        <v>791</v>
      </c>
      <c r="E29" s="36"/>
      <c r="F29" s="21">
        <v>25</v>
      </c>
      <c r="G29" s="88">
        <v>15</v>
      </c>
      <c r="H29" s="88">
        <v>15</v>
      </c>
      <c r="I29" s="88">
        <v>2</v>
      </c>
      <c r="J29" s="450">
        <f t="shared" si="1"/>
        <v>4.4999999999999999E-4</v>
      </c>
      <c r="K29" s="94"/>
      <c r="L29" s="15" t="s">
        <v>980</v>
      </c>
      <c r="M29" s="85" t="s">
        <v>81</v>
      </c>
      <c r="N29" s="430">
        <v>25</v>
      </c>
      <c r="O29" s="247">
        <v>7</v>
      </c>
      <c r="P29" s="459"/>
      <c r="Q29" s="282"/>
      <c r="R29" s="398">
        <v>14.7</v>
      </c>
      <c r="S29" s="457"/>
      <c r="T29" s="269"/>
      <c r="U29" s="441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</row>
    <row r="30" spans="1:242" s="2" customFormat="1" ht="12" customHeight="1">
      <c r="A30" s="93" t="s">
        <v>314</v>
      </c>
      <c r="B30" s="86">
        <v>714401850255</v>
      </c>
      <c r="C30" s="21" t="s">
        <v>466</v>
      </c>
      <c r="D30" s="77" t="s">
        <v>791</v>
      </c>
      <c r="E30" s="36"/>
      <c r="F30" s="21">
        <v>25</v>
      </c>
      <c r="G30" s="88">
        <v>20</v>
      </c>
      <c r="H30" s="88">
        <v>20</v>
      </c>
      <c r="I30" s="88">
        <v>2</v>
      </c>
      <c r="J30" s="450">
        <f t="shared" si="1"/>
        <v>8.0000000000000004E-4</v>
      </c>
      <c r="K30" s="94"/>
      <c r="L30" s="15" t="s">
        <v>981</v>
      </c>
      <c r="M30" s="85" t="s">
        <v>81</v>
      </c>
      <c r="N30" s="430">
        <v>25</v>
      </c>
      <c r="O30" s="247">
        <v>11</v>
      </c>
      <c r="P30" s="459"/>
      <c r="Q30" s="282"/>
      <c r="R30" s="398">
        <v>18.8</v>
      </c>
      <c r="S30" s="457"/>
      <c r="T30" s="269"/>
      <c r="U30" s="441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</row>
    <row r="41" spans="31:211">
      <c r="AE41" s="9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</row>
  </sheetData>
  <sheetProtection password="C0C1" sheet="1" objects="1" scenarios="1"/>
  <mergeCells count="17">
    <mergeCell ref="O2:O3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  <mergeCell ref="N2:N3"/>
    <mergeCell ref="T2:T3"/>
    <mergeCell ref="R2:R3"/>
    <mergeCell ref="S2:S3"/>
    <mergeCell ref="P2:P3"/>
    <mergeCell ref="Q2:Q3"/>
  </mergeCells>
  <dataValidations count="1">
    <dataValidation type="whole" operator="greaterThanOrEqual" allowBlank="1" showInputMessage="1" showErrorMessage="1" errorTitle="Ordered quantity is under MOQ" error="Please increse order or order EXW EU WH" sqref="P19:P30">
      <formula1>N19</formula1>
    </dataValidation>
  </dataValidations>
  <printOptions horizontalCentered="1"/>
  <pageMargins left="0.2" right="0.2" top="0.41" bottom="0.34" header="0.16" footer="0.19"/>
  <pageSetup scale="60" fitToHeight="4" orientation="landscape" horizontalDpi="4294967292" verticalDpi="4294967292" r:id="rId1"/>
  <headerFooter>
    <oddHeader xml:space="preserve">&amp;C&amp;"Calibri,Bold"&amp;12WTB 2016 International Distributor Price List_x000D_&amp;"Calibri,Regular"&amp;18_x000D_&amp;11 &amp;R_x000D_ </oddHeader>
    <oddFooter>&amp;L&amp;8Prices Subject to Change&amp;C&amp;8&amp;P&amp;R&amp;8Prices effective  Junet 1,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2" enableFormatConditionsCalculation="0">
    <pageSetUpPr fitToPage="1"/>
  </sheetPr>
  <dimension ref="A1:IN289"/>
  <sheetViews>
    <sheetView zoomScale="85" zoomScaleNormal="85" zoomScaleSheetLayoutView="80" zoomScalePageLayoutView="90" workbookViewId="0">
      <pane ySplit="3" topLeftCell="A4" activePane="bottomLeft" state="frozen"/>
      <selection pane="bottomLeft" activeCell="L7" sqref="L7"/>
    </sheetView>
  </sheetViews>
  <sheetFormatPr defaultColWidth="17.42578125" defaultRowHeight="12.75"/>
  <cols>
    <col min="1" max="1" width="10.140625" style="95" customWidth="1"/>
    <col min="2" max="2" width="14.5703125" style="96" customWidth="1"/>
    <col min="3" max="3" width="9.28515625" style="97" bestFit="1" customWidth="1"/>
    <col min="4" max="4" width="8" style="97" customWidth="1"/>
    <col min="5" max="5" width="9.5703125" style="97" customWidth="1"/>
    <col min="6" max="6" width="5.42578125" style="97" bestFit="1" customWidth="1"/>
    <col min="7" max="10" width="5.42578125" style="97" customWidth="1"/>
    <col min="11" max="11" width="8.5703125" style="98" bestFit="1" customWidth="1"/>
    <col min="12" max="12" width="52.7109375" style="95" bestFit="1" customWidth="1"/>
    <col min="13" max="13" width="11.7109375" style="97" bestFit="1" customWidth="1"/>
    <col min="14" max="14" width="7.7109375" style="97" customWidth="1"/>
    <col min="15" max="15" width="7.42578125" style="338" customWidth="1"/>
    <col min="16" max="16" width="9.28515625" style="339" customWidth="1"/>
    <col min="17" max="17" width="7.42578125" style="340" customWidth="1"/>
    <col min="18" max="18" width="8.7109375" style="101" customWidth="1"/>
    <col min="19" max="19" width="10.140625" style="299" customWidth="1"/>
    <col min="20" max="20" width="10.28515625" style="286" customWidth="1"/>
    <col min="21" max="21" width="8.28515625" style="229" customWidth="1"/>
    <col min="22" max="22" width="7.42578125" style="230" customWidth="1"/>
    <col min="23" max="23" width="10.28515625" style="273" customWidth="1"/>
    <col min="24" max="24" width="11.42578125" style="406" customWidth="1"/>
    <col min="25" max="25" width="9.5703125" style="310" customWidth="1"/>
    <col min="26" max="26" width="10.28515625" style="260" customWidth="1"/>
    <col min="27" max="217" width="17.42578125" style="2"/>
    <col min="218" max="16384" width="17.42578125" style="3"/>
  </cols>
  <sheetData>
    <row r="1" spans="1:217" s="334" customFormat="1" ht="13.5" thickBot="1">
      <c r="A1" s="322" t="s">
        <v>765</v>
      </c>
      <c r="B1" s="323"/>
      <c r="C1" s="324"/>
      <c r="D1" s="324"/>
      <c r="E1" s="324"/>
      <c r="F1" s="324"/>
      <c r="G1" s="324"/>
      <c r="H1" s="324"/>
      <c r="I1" s="324"/>
      <c r="J1" s="324"/>
      <c r="K1" s="172"/>
      <c r="L1" s="322"/>
      <c r="M1" s="324"/>
      <c r="N1" s="324"/>
      <c r="O1" s="335"/>
      <c r="P1" s="336"/>
      <c r="Q1" s="337"/>
      <c r="R1" s="325"/>
      <c r="S1" s="326"/>
      <c r="T1" s="327"/>
      <c r="U1" s="328"/>
      <c r="V1" s="329"/>
      <c r="W1" s="330"/>
      <c r="X1" s="395"/>
      <c r="Y1" s="331"/>
      <c r="Z1" s="332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</row>
    <row r="2" spans="1:217" ht="15" customHeight="1" thickBot="1">
      <c r="A2" s="481" t="s">
        <v>633</v>
      </c>
      <c r="B2" s="483" t="s">
        <v>134</v>
      </c>
      <c r="C2" s="483" t="s">
        <v>462</v>
      </c>
      <c r="D2" s="485" t="s">
        <v>457</v>
      </c>
      <c r="E2" s="485" t="s">
        <v>814</v>
      </c>
      <c r="F2" s="516" t="s">
        <v>799</v>
      </c>
      <c r="G2" s="517"/>
      <c r="H2" s="517"/>
      <c r="I2" s="517"/>
      <c r="J2" s="518"/>
      <c r="K2" s="510" t="s">
        <v>169</v>
      </c>
      <c r="L2" s="512" t="s">
        <v>208</v>
      </c>
      <c r="M2" s="512" t="s">
        <v>289</v>
      </c>
      <c r="N2" s="512" t="s">
        <v>432</v>
      </c>
      <c r="O2" s="475" t="s">
        <v>68</v>
      </c>
      <c r="P2" s="477" t="s">
        <v>801</v>
      </c>
      <c r="Q2" s="502" t="s">
        <v>794</v>
      </c>
      <c r="R2" s="504" t="s">
        <v>632</v>
      </c>
      <c r="S2" s="498" t="s">
        <v>801</v>
      </c>
      <c r="T2" s="500" t="s">
        <v>794</v>
      </c>
      <c r="U2" s="508" t="s">
        <v>439</v>
      </c>
      <c r="V2" s="514" t="s">
        <v>801</v>
      </c>
      <c r="W2" s="479" t="s">
        <v>794</v>
      </c>
      <c r="X2" s="487" t="s">
        <v>764</v>
      </c>
      <c r="Y2" s="489" t="s">
        <v>802</v>
      </c>
      <c r="Z2" s="491" t="s">
        <v>794</v>
      </c>
    </row>
    <row r="3" spans="1:217" s="100" customFormat="1" ht="65.25" customHeight="1" thickBot="1">
      <c r="A3" s="482"/>
      <c r="B3" s="484"/>
      <c r="C3" s="484"/>
      <c r="D3" s="486"/>
      <c r="E3" s="486"/>
      <c r="F3" s="407" t="s">
        <v>798</v>
      </c>
      <c r="G3" s="408" t="s">
        <v>795</v>
      </c>
      <c r="H3" s="408" t="s">
        <v>796</v>
      </c>
      <c r="I3" s="408" t="s">
        <v>797</v>
      </c>
      <c r="J3" s="409" t="s">
        <v>812</v>
      </c>
      <c r="K3" s="511"/>
      <c r="L3" s="513"/>
      <c r="M3" s="513"/>
      <c r="N3" s="513"/>
      <c r="O3" s="476"/>
      <c r="P3" s="478"/>
      <c r="Q3" s="503"/>
      <c r="R3" s="505"/>
      <c r="S3" s="499"/>
      <c r="T3" s="501"/>
      <c r="U3" s="509"/>
      <c r="V3" s="515"/>
      <c r="W3" s="480"/>
      <c r="X3" s="488"/>
      <c r="Y3" s="490"/>
      <c r="Z3" s="492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</row>
    <row r="4" spans="1:217">
      <c r="A4" s="321" t="s">
        <v>217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382"/>
      <c r="N4" s="383"/>
      <c r="O4" s="384"/>
      <c r="P4" s="385"/>
      <c r="Q4" s="386"/>
      <c r="R4" s="387"/>
      <c r="S4" s="388"/>
      <c r="T4" s="389"/>
      <c r="U4" s="390" t="s">
        <v>257</v>
      </c>
      <c r="V4" s="391"/>
      <c r="W4" s="392"/>
      <c r="X4" s="396"/>
      <c r="Y4" s="393"/>
      <c r="Z4" s="394"/>
    </row>
    <row r="5" spans="1:217" s="18" customFormat="1" ht="12" customHeight="1">
      <c r="A5" s="10" t="s">
        <v>404</v>
      </c>
      <c r="B5" s="11">
        <v>714401204782</v>
      </c>
      <c r="C5" s="12" t="s">
        <v>458</v>
      </c>
      <c r="D5" s="12" t="s">
        <v>813</v>
      </c>
      <c r="E5" s="12" t="s">
        <v>815</v>
      </c>
      <c r="F5" s="13">
        <v>1</v>
      </c>
      <c r="G5" s="13"/>
      <c r="H5" s="13"/>
      <c r="I5" s="13"/>
      <c r="J5" s="13">
        <f>G5*H5*I5</f>
        <v>0</v>
      </c>
      <c r="K5" s="14"/>
      <c r="L5" s="15" t="s">
        <v>418</v>
      </c>
      <c r="M5" s="16" t="s">
        <v>430</v>
      </c>
      <c r="N5" s="13">
        <v>50</v>
      </c>
      <c r="O5" s="344" t="s">
        <v>81</v>
      </c>
      <c r="P5" s="345"/>
      <c r="Q5" s="346"/>
      <c r="R5" s="103">
        <v>350</v>
      </c>
      <c r="S5" s="301"/>
      <c r="T5" s="288"/>
      <c r="U5" s="233">
        <v>350</v>
      </c>
      <c r="V5" s="234"/>
      <c r="W5" s="275"/>
      <c r="X5" s="397">
        <v>350</v>
      </c>
      <c r="Y5" s="312"/>
      <c r="Z5" s="262"/>
    </row>
    <row r="6" spans="1:217" s="18" customFormat="1" ht="12" customHeight="1">
      <c r="A6" s="10" t="s">
        <v>405</v>
      </c>
      <c r="B6" s="11">
        <v>714401204799</v>
      </c>
      <c r="C6" s="12" t="s">
        <v>458</v>
      </c>
      <c r="D6" s="12" t="s">
        <v>813</v>
      </c>
      <c r="E6" s="12" t="s">
        <v>815</v>
      </c>
      <c r="F6" s="13">
        <v>1</v>
      </c>
      <c r="G6" s="13"/>
      <c r="H6" s="13"/>
      <c r="I6" s="13"/>
      <c r="J6" s="13">
        <f t="shared" ref="J6:J69" si="0">G6*H6*I6</f>
        <v>0</v>
      </c>
      <c r="K6" s="14"/>
      <c r="L6" s="15" t="s">
        <v>419</v>
      </c>
      <c r="M6" s="16" t="s">
        <v>431</v>
      </c>
      <c r="N6" s="13">
        <v>50</v>
      </c>
      <c r="O6" s="344" t="s">
        <v>81</v>
      </c>
      <c r="P6" s="345"/>
      <c r="Q6" s="346"/>
      <c r="R6" s="103">
        <v>350</v>
      </c>
      <c r="S6" s="301"/>
      <c r="T6" s="288"/>
      <c r="U6" s="233">
        <v>350</v>
      </c>
      <c r="V6" s="234"/>
      <c r="W6" s="275"/>
      <c r="X6" s="397">
        <v>350</v>
      </c>
      <c r="Y6" s="312"/>
      <c r="Z6" s="262"/>
    </row>
    <row r="7" spans="1:217" s="2" customFormat="1" ht="12" customHeight="1">
      <c r="A7" s="19" t="s">
        <v>533</v>
      </c>
      <c r="B7" s="20" t="s">
        <v>534</v>
      </c>
      <c r="C7" s="21" t="s">
        <v>535</v>
      </c>
      <c r="D7" s="21" t="s">
        <v>791</v>
      </c>
      <c r="E7" s="12" t="s">
        <v>816</v>
      </c>
      <c r="F7" s="21">
        <v>10</v>
      </c>
      <c r="G7" s="21"/>
      <c r="H7" s="21"/>
      <c r="I7" s="21"/>
      <c r="J7" s="13">
        <f t="shared" si="0"/>
        <v>0</v>
      </c>
      <c r="K7" s="22" t="s">
        <v>376</v>
      </c>
      <c r="L7" s="15" t="s">
        <v>536</v>
      </c>
      <c r="M7" s="17" t="s">
        <v>634</v>
      </c>
      <c r="N7" s="17">
        <v>100</v>
      </c>
      <c r="O7" s="344" t="s">
        <v>81</v>
      </c>
      <c r="P7" s="345"/>
      <c r="Q7" s="346"/>
      <c r="R7" s="104"/>
      <c r="S7" s="301"/>
      <c r="T7" s="288"/>
      <c r="U7" s="235"/>
      <c r="V7" s="234"/>
      <c r="W7" s="275"/>
      <c r="X7" s="398"/>
      <c r="Y7" s="312"/>
      <c r="Z7" s="262"/>
    </row>
    <row r="8" spans="1:217" s="2" customFormat="1" ht="12" customHeight="1">
      <c r="A8" s="19" t="s">
        <v>537</v>
      </c>
      <c r="B8" s="20" t="s">
        <v>538</v>
      </c>
      <c r="C8" s="21" t="s">
        <v>535</v>
      </c>
      <c r="D8" s="21" t="s">
        <v>791</v>
      </c>
      <c r="E8" s="12" t="s">
        <v>816</v>
      </c>
      <c r="F8" s="21">
        <v>10</v>
      </c>
      <c r="G8" s="21"/>
      <c r="H8" s="21"/>
      <c r="I8" s="21"/>
      <c r="J8" s="13">
        <f t="shared" si="0"/>
        <v>0</v>
      </c>
      <c r="K8" s="22" t="s">
        <v>376</v>
      </c>
      <c r="L8" s="15" t="s">
        <v>539</v>
      </c>
      <c r="M8" s="17" t="s">
        <v>635</v>
      </c>
      <c r="N8" s="17">
        <v>100</v>
      </c>
      <c r="O8" s="347" t="s">
        <v>81</v>
      </c>
      <c r="P8" s="345"/>
      <c r="Q8" s="346"/>
      <c r="R8" s="104"/>
      <c r="S8" s="301"/>
      <c r="T8" s="288"/>
      <c r="U8" s="235"/>
      <c r="V8" s="234"/>
      <c r="W8" s="275"/>
      <c r="X8" s="398"/>
      <c r="Y8" s="312"/>
      <c r="Z8" s="262"/>
    </row>
    <row r="9" spans="1:217" s="2" customFormat="1" ht="12" customHeight="1">
      <c r="A9" s="23" t="s">
        <v>540</v>
      </c>
      <c r="B9" s="20" t="s">
        <v>541</v>
      </c>
      <c r="C9" s="21" t="s">
        <v>535</v>
      </c>
      <c r="D9" s="21" t="s">
        <v>791</v>
      </c>
      <c r="E9" s="12" t="s">
        <v>816</v>
      </c>
      <c r="F9" s="21">
        <v>10</v>
      </c>
      <c r="G9" s="21"/>
      <c r="H9" s="21"/>
      <c r="I9" s="21"/>
      <c r="J9" s="13">
        <f t="shared" si="0"/>
        <v>0</v>
      </c>
      <c r="K9" s="24" t="s">
        <v>542</v>
      </c>
      <c r="L9" s="15" t="s">
        <v>636</v>
      </c>
      <c r="M9" s="17" t="s">
        <v>634</v>
      </c>
      <c r="N9" s="17">
        <v>100</v>
      </c>
      <c r="O9" s="344" t="s">
        <v>81</v>
      </c>
      <c r="P9" s="345"/>
      <c r="Q9" s="346"/>
      <c r="R9" s="104">
        <v>52</v>
      </c>
      <c r="S9" s="301"/>
      <c r="T9" s="288"/>
      <c r="U9" s="235" t="s">
        <v>81</v>
      </c>
      <c r="V9" s="234"/>
      <c r="W9" s="275"/>
      <c r="X9" s="398" t="e">
        <f>#REF!*0.69</f>
        <v>#REF!</v>
      </c>
      <c r="Y9" s="312"/>
      <c r="Z9" s="262"/>
    </row>
    <row r="10" spans="1:217" s="2" customFormat="1" ht="12" customHeight="1">
      <c r="A10" s="23" t="s">
        <v>543</v>
      </c>
      <c r="B10" s="20" t="s">
        <v>544</v>
      </c>
      <c r="C10" s="21" t="s">
        <v>535</v>
      </c>
      <c r="D10" s="21" t="s">
        <v>791</v>
      </c>
      <c r="E10" s="12" t="s">
        <v>816</v>
      </c>
      <c r="F10" s="21">
        <v>10</v>
      </c>
      <c r="G10" s="21"/>
      <c r="H10" s="21"/>
      <c r="I10" s="21"/>
      <c r="J10" s="13">
        <f t="shared" si="0"/>
        <v>0</v>
      </c>
      <c r="K10" s="24" t="s">
        <v>542</v>
      </c>
      <c r="L10" s="15" t="s">
        <v>637</v>
      </c>
      <c r="M10" s="17" t="s">
        <v>635</v>
      </c>
      <c r="N10" s="17">
        <v>100</v>
      </c>
      <c r="O10" s="347" t="s">
        <v>81</v>
      </c>
      <c r="P10" s="345"/>
      <c r="Q10" s="346"/>
      <c r="R10" s="104">
        <v>53.73</v>
      </c>
      <c r="S10" s="301"/>
      <c r="T10" s="288"/>
      <c r="U10" s="235" t="s">
        <v>81</v>
      </c>
      <c r="V10" s="234"/>
      <c r="W10" s="275"/>
      <c r="X10" s="398">
        <v>63.24</v>
      </c>
      <c r="Y10" s="312"/>
      <c r="Z10" s="262"/>
    </row>
    <row r="11" spans="1:217" ht="12" customHeight="1">
      <c r="A11" s="25" t="s">
        <v>638</v>
      </c>
      <c r="B11" s="11">
        <v>714401204652</v>
      </c>
      <c r="C11" s="21" t="s">
        <v>535</v>
      </c>
      <c r="D11" s="21" t="s">
        <v>791</v>
      </c>
      <c r="E11" s="12" t="s">
        <v>816</v>
      </c>
      <c r="F11" s="21">
        <v>10</v>
      </c>
      <c r="G11" s="21"/>
      <c r="H11" s="21"/>
      <c r="I11" s="21"/>
      <c r="J11" s="13">
        <f t="shared" si="0"/>
        <v>0</v>
      </c>
      <c r="K11" s="14" t="s">
        <v>631</v>
      </c>
      <c r="L11" s="26" t="s">
        <v>760</v>
      </c>
      <c r="M11" s="17" t="s">
        <v>313</v>
      </c>
      <c r="N11" s="17">
        <v>100</v>
      </c>
      <c r="O11" s="344" t="s">
        <v>81</v>
      </c>
      <c r="P11" s="345"/>
      <c r="Q11" s="346"/>
      <c r="R11" s="104">
        <v>28.5</v>
      </c>
      <c r="S11" s="301"/>
      <c r="T11" s="288"/>
      <c r="U11" s="235" t="s">
        <v>81</v>
      </c>
      <c r="V11" s="234"/>
      <c r="W11" s="275"/>
      <c r="X11" s="262" t="s">
        <v>81</v>
      </c>
      <c r="Y11" s="312"/>
      <c r="Z11" s="262"/>
    </row>
    <row r="12" spans="1:217" ht="12" customHeight="1">
      <c r="A12" s="25" t="s">
        <v>326</v>
      </c>
      <c r="B12" s="11">
        <v>714401204621</v>
      </c>
      <c r="C12" s="21" t="s">
        <v>535</v>
      </c>
      <c r="D12" s="21" t="s">
        <v>791</v>
      </c>
      <c r="E12" s="12" t="s">
        <v>816</v>
      </c>
      <c r="F12" s="21">
        <v>10</v>
      </c>
      <c r="G12" s="21"/>
      <c r="H12" s="21"/>
      <c r="I12" s="21"/>
      <c r="J12" s="13">
        <f t="shared" si="0"/>
        <v>0</v>
      </c>
      <c r="K12" s="14" t="s">
        <v>631</v>
      </c>
      <c r="L12" s="26" t="s">
        <v>807</v>
      </c>
      <c r="M12" s="17" t="s">
        <v>639</v>
      </c>
      <c r="N12" s="17">
        <v>100</v>
      </c>
      <c r="O12" s="344" t="s">
        <v>81</v>
      </c>
      <c r="P12" s="345"/>
      <c r="Q12" s="346"/>
      <c r="R12" s="104">
        <v>28.5</v>
      </c>
      <c r="S12" s="301"/>
      <c r="T12" s="288"/>
      <c r="U12" s="235" t="s">
        <v>81</v>
      </c>
      <c r="V12" s="234"/>
      <c r="W12" s="275"/>
      <c r="X12" s="262" t="s">
        <v>81</v>
      </c>
      <c r="Y12" s="312"/>
      <c r="Z12" s="262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</row>
    <row r="13" spans="1:217" ht="12" customHeight="1">
      <c r="A13" s="25" t="s">
        <v>327</v>
      </c>
      <c r="B13" s="11">
        <v>714401204607</v>
      </c>
      <c r="C13" s="21" t="s">
        <v>535</v>
      </c>
      <c r="D13" s="21" t="s">
        <v>791</v>
      </c>
      <c r="E13" s="12" t="s">
        <v>816</v>
      </c>
      <c r="F13" s="21">
        <v>10</v>
      </c>
      <c r="G13" s="21"/>
      <c r="H13" s="21"/>
      <c r="I13" s="21"/>
      <c r="J13" s="13">
        <f t="shared" si="0"/>
        <v>0</v>
      </c>
      <c r="K13" s="14" t="s">
        <v>631</v>
      </c>
      <c r="L13" s="26" t="s">
        <v>808</v>
      </c>
      <c r="M13" s="17" t="s">
        <v>640</v>
      </c>
      <c r="N13" s="17">
        <v>100</v>
      </c>
      <c r="O13" s="344" t="s">
        <v>81</v>
      </c>
      <c r="P13" s="345"/>
      <c r="Q13" s="346"/>
      <c r="R13" s="104">
        <v>29.4</v>
      </c>
      <c r="S13" s="301"/>
      <c r="T13" s="288"/>
      <c r="U13" s="235">
        <v>31.78</v>
      </c>
      <c r="V13" s="234"/>
      <c r="W13" s="275"/>
      <c r="X13" s="262" t="s">
        <v>81</v>
      </c>
      <c r="Y13" s="312"/>
      <c r="Z13" s="262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</row>
    <row r="14" spans="1:217" ht="12" customHeight="1">
      <c r="A14" s="25" t="s">
        <v>328</v>
      </c>
      <c r="B14" s="11">
        <v>714401204669</v>
      </c>
      <c r="C14" s="21" t="s">
        <v>535</v>
      </c>
      <c r="D14" s="21" t="s">
        <v>791</v>
      </c>
      <c r="E14" s="12" t="s">
        <v>816</v>
      </c>
      <c r="F14" s="21">
        <v>10</v>
      </c>
      <c r="G14" s="21"/>
      <c r="H14" s="21"/>
      <c r="I14" s="21"/>
      <c r="J14" s="13">
        <f t="shared" si="0"/>
        <v>0</v>
      </c>
      <c r="K14" s="14"/>
      <c r="L14" s="15" t="s">
        <v>809</v>
      </c>
      <c r="M14" s="17" t="s">
        <v>641</v>
      </c>
      <c r="N14" s="17">
        <v>100</v>
      </c>
      <c r="O14" s="344" t="s">
        <v>81</v>
      </c>
      <c r="P14" s="345"/>
      <c r="Q14" s="346"/>
      <c r="R14" s="104">
        <v>29.4</v>
      </c>
      <c r="S14" s="301"/>
      <c r="T14" s="288"/>
      <c r="U14" s="235">
        <v>31.78</v>
      </c>
      <c r="V14" s="234"/>
      <c r="W14" s="275"/>
      <c r="X14" s="398">
        <v>33.32</v>
      </c>
      <c r="Y14" s="312"/>
      <c r="Z14" s="262"/>
    </row>
    <row r="15" spans="1:217" ht="12" customHeight="1">
      <c r="A15" s="25" t="s">
        <v>329</v>
      </c>
      <c r="B15" s="11">
        <v>714401204638</v>
      </c>
      <c r="C15" s="21" t="s">
        <v>535</v>
      </c>
      <c r="D15" s="21" t="s">
        <v>791</v>
      </c>
      <c r="E15" s="12" t="s">
        <v>816</v>
      </c>
      <c r="F15" s="21">
        <v>10</v>
      </c>
      <c r="G15" s="21"/>
      <c r="H15" s="21"/>
      <c r="I15" s="21"/>
      <c r="J15" s="13">
        <f t="shared" si="0"/>
        <v>0</v>
      </c>
      <c r="K15" s="14"/>
      <c r="L15" s="15" t="s">
        <v>810</v>
      </c>
      <c r="M15" s="17" t="s">
        <v>395</v>
      </c>
      <c r="N15" s="17">
        <v>100</v>
      </c>
      <c r="O15" s="344" t="s">
        <v>81</v>
      </c>
      <c r="P15" s="345"/>
      <c r="Q15" s="346"/>
      <c r="R15" s="104">
        <v>29.4</v>
      </c>
      <c r="S15" s="301"/>
      <c r="T15" s="288"/>
      <c r="U15" s="235" t="s">
        <v>81</v>
      </c>
      <c r="V15" s="234"/>
      <c r="W15" s="275"/>
      <c r="X15" s="398">
        <v>33.32</v>
      </c>
      <c r="Y15" s="312"/>
      <c r="Z15" s="262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</row>
    <row r="16" spans="1:217" ht="12" customHeight="1">
      <c r="A16" s="25" t="s">
        <v>330</v>
      </c>
      <c r="B16" s="11">
        <v>714401204614</v>
      </c>
      <c r="C16" s="21" t="s">
        <v>535</v>
      </c>
      <c r="D16" s="21" t="s">
        <v>791</v>
      </c>
      <c r="E16" s="12" t="s">
        <v>816</v>
      </c>
      <c r="F16" s="21">
        <v>10</v>
      </c>
      <c r="G16" s="21"/>
      <c r="H16" s="21"/>
      <c r="I16" s="21"/>
      <c r="J16" s="13">
        <f t="shared" si="0"/>
        <v>0</v>
      </c>
      <c r="K16" s="14"/>
      <c r="L16" s="15" t="s">
        <v>811</v>
      </c>
      <c r="M16" s="17" t="s">
        <v>642</v>
      </c>
      <c r="N16" s="17">
        <v>100</v>
      </c>
      <c r="O16" s="344" t="s">
        <v>81</v>
      </c>
      <c r="P16" s="345"/>
      <c r="Q16" s="346"/>
      <c r="R16" s="104">
        <v>30</v>
      </c>
      <c r="S16" s="301"/>
      <c r="T16" s="288"/>
      <c r="U16" s="235" t="s">
        <v>81</v>
      </c>
      <c r="V16" s="234"/>
      <c r="W16" s="275"/>
      <c r="X16" s="398">
        <v>34</v>
      </c>
      <c r="Y16" s="312"/>
      <c r="Z16" s="262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</row>
    <row r="17" spans="1:217" ht="12" customHeight="1">
      <c r="A17" s="25" t="s">
        <v>331</v>
      </c>
      <c r="B17" s="11">
        <v>714401204676</v>
      </c>
      <c r="C17" s="21" t="s">
        <v>535</v>
      </c>
      <c r="D17" s="21" t="s">
        <v>791</v>
      </c>
      <c r="E17" s="12" t="s">
        <v>816</v>
      </c>
      <c r="F17" s="21">
        <v>10</v>
      </c>
      <c r="G17" s="21"/>
      <c r="H17" s="21"/>
      <c r="I17" s="21"/>
      <c r="J17" s="13">
        <f t="shared" si="0"/>
        <v>0</v>
      </c>
      <c r="K17" s="14"/>
      <c r="L17" s="15" t="s">
        <v>364</v>
      </c>
      <c r="M17" s="17" t="s">
        <v>205</v>
      </c>
      <c r="N17" s="17">
        <v>100</v>
      </c>
      <c r="O17" s="344" t="s">
        <v>81</v>
      </c>
      <c r="P17" s="345"/>
      <c r="Q17" s="346"/>
      <c r="R17" s="104">
        <v>30</v>
      </c>
      <c r="S17" s="301"/>
      <c r="T17" s="288"/>
      <c r="U17" s="235" t="s">
        <v>81</v>
      </c>
      <c r="V17" s="234"/>
      <c r="W17" s="275"/>
      <c r="X17" s="398">
        <v>34</v>
      </c>
      <c r="Y17" s="312"/>
      <c r="Z17" s="262"/>
    </row>
    <row r="18" spans="1:217" ht="12" customHeight="1">
      <c r="A18" s="25" t="s">
        <v>332</v>
      </c>
      <c r="B18" s="11">
        <v>714401204645</v>
      </c>
      <c r="C18" s="21" t="s">
        <v>535</v>
      </c>
      <c r="D18" s="21" t="s">
        <v>791</v>
      </c>
      <c r="E18" s="12" t="s">
        <v>816</v>
      </c>
      <c r="F18" s="21">
        <v>10</v>
      </c>
      <c r="G18" s="21"/>
      <c r="H18" s="21"/>
      <c r="I18" s="21"/>
      <c r="J18" s="13">
        <f t="shared" si="0"/>
        <v>0</v>
      </c>
      <c r="K18" s="14"/>
      <c r="L18" s="15" t="s">
        <v>643</v>
      </c>
      <c r="M18" s="17" t="s">
        <v>644</v>
      </c>
      <c r="N18" s="17">
        <v>100</v>
      </c>
      <c r="O18" s="344" t="s">
        <v>81</v>
      </c>
      <c r="P18" s="345"/>
      <c r="Q18" s="346"/>
      <c r="R18" s="104">
        <v>30</v>
      </c>
      <c r="S18" s="301"/>
      <c r="T18" s="288"/>
      <c r="U18" s="235" t="s">
        <v>81</v>
      </c>
      <c r="V18" s="234"/>
      <c r="W18" s="275"/>
      <c r="X18" s="398">
        <v>34</v>
      </c>
      <c r="Y18" s="312"/>
      <c r="Z18" s="262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</row>
    <row r="19" spans="1:217" ht="12" customHeight="1">
      <c r="A19" s="23" t="s">
        <v>545</v>
      </c>
      <c r="B19" s="11" t="s">
        <v>546</v>
      </c>
      <c r="C19" s="21" t="s">
        <v>535</v>
      </c>
      <c r="D19" s="21" t="s">
        <v>791</v>
      </c>
      <c r="E19" s="12" t="s">
        <v>816</v>
      </c>
      <c r="F19" s="21">
        <v>10</v>
      </c>
      <c r="G19" s="21"/>
      <c r="H19" s="21"/>
      <c r="I19" s="21"/>
      <c r="J19" s="13">
        <f t="shared" si="0"/>
        <v>0</v>
      </c>
      <c r="K19" s="22" t="s">
        <v>376</v>
      </c>
      <c r="L19" s="15" t="s">
        <v>547</v>
      </c>
      <c r="M19" s="17" t="s">
        <v>426</v>
      </c>
      <c r="N19" s="17">
        <v>100</v>
      </c>
      <c r="O19" s="344" t="s">
        <v>81</v>
      </c>
      <c r="P19" s="345"/>
      <c r="Q19" s="346"/>
      <c r="R19" s="104"/>
      <c r="S19" s="301"/>
      <c r="T19" s="288"/>
      <c r="U19" s="235" t="s">
        <v>81</v>
      </c>
      <c r="V19" s="234"/>
      <c r="W19" s="275"/>
      <c r="X19" s="398"/>
      <c r="Y19" s="312"/>
      <c r="Z19" s="262"/>
      <c r="HD19" s="3"/>
      <c r="HE19" s="3"/>
      <c r="HF19" s="3"/>
      <c r="HG19" s="3"/>
      <c r="HH19" s="3"/>
      <c r="HI19" s="3"/>
    </row>
    <row r="20" spans="1:217" ht="12" customHeight="1">
      <c r="A20" s="23" t="s">
        <v>548</v>
      </c>
      <c r="B20" s="11" t="s">
        <v>549</v>
      </c>
      <c r="C20" s="21" t="s">
        <v>535</v>
      </c>
      <c r="D20" s="21" t="s">
        <v>791</v>
      </c>
      <c r="E20" s="12" t="s">
        <v>816</v>
      </c>
      <c r="F20" s="21">
        <v>10</v>
      </c>
      <c r="G20" s="21"/>
      <c r="H20" s="21"/>
      <c r="I20" s="21"/>
      <c r="J20" s="13">
        <f t="shared" si="0"/>
        <v>0</v>
      </c>
      <c r="K20" s="22" t="s">
        <v>376</v>
      </c>
      <c r="L20" s="15" t="s">
        <v>550</v>
      </c>
      <c r="M20" s="17" t="s">
        <v>428</v>
      </c>
      <c r="N20" s="17">
        <v>100</v>
      </c>
      <c r="O20" s="344" t="s">
        <v>81</v>
      </c>
      <c r="P20" s="345"/>
      <c r="Q20" s="346"/>
      <c r="R20" s="104"/>
      <c r="S20" s="301"/>
      <c r="T20" s="288"/>
      <c r="U20" s="235" t="s">
        <v>81</v>
      </c>
      <c r="V20" s="234"/>
      <c r="W20" s="275"/>
      <c r="X20" s="398"/>
      <c r="Y20" s="312"/>
      <c r="Z20" s="262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</row>
    <row r="21" spans="1:217" ht="12" customHeight="1">
      <c r="A21" s="23" t="s">
        <v>472</v>
      </c>
      <c r="B21" s="11" t="s">
        <v>473</v>
      </c>
      <c r="C21" s="21" t="s">
        <v>535</v>
      </c>
      <c r="D21" s="21" t="s">
        <v>791</v>
      </c>
      <c r="E21" s="12" t="s">
        <v>816</v>
      </c>
      <c r="F21" s="21">
        <v>10</v>
      </c>
      <c r="G21" s="21"/>
      <c r="H21" s="21"/>
      <c r="I21" s="21"/>
      <c r="J21" s="13">
        <f t="shared" si="0"/>
        <v>0</v>
      </c>
      <c r="K21" s="24" t="s">
        <v>542</v>
      </c>
      <c r="L21" s="15" t="s">
        <v>480</v>
      </c>
      <c r="M21" s="17" t="s">
        <v>426</v>
      </c>
      <c r="N21" s="17">
        <v>100</v>
      </c>
      <c r="O21" s="344" t="s">
        <v>81</v>
      </c>
      <c r="P21" s="345"/>
      <c r="Q21" s="346"/>
      <c r="R21" s="105" t="s">
        <v>81</v>
      </c>
      <c r="S21" s="301"/>
      <c r="T21" s="288"/>
      <c r="U21" s="410">
        <v>24.57</v>
      </c>
      <c r="V21" s="234"/>
      <c r="W21" s="275"/>
      <c r="X21" s="398">
        <v>29.33</v>
      </c>
      <c r="Y21" s="312"/>
      <c r="Z21" s="262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</row>
    <row r="22" spans="1:217" ht="12" customHeight="1">
      <c r="A22" s="23" t="s">
        <v>474</v>
      </c>
      <c r="B22" s="11" t="s">
        <v>475</v>
      </c>
      <c r="C22" s="21" t="s">
        <v>535</v>
      </c>
      <c r="D22" s="21" t="s">
        <v>791</v>
      </c>
      <c r="E22" s="12" t="s">
        <v>816</v>
      </c>
      <c r="F22" s="21">
        <v>10</v>
      </c>
      <c r="G22" s="21"/>
      <c r="H22" s="21"/>
      <c r="I22" s="21"/>
      <c r="J22" s="13">
        <f t="shared" si="0"/>
        <v>0</v>
      </c>
      <c r="K22" s="24" t="s">
        <v>542</v>
      </c>
      <c r="L22" s="15" t="s">
        <v>481</v>
      </c>
      <c r="M22" s="17" t="s">
        <v>427</v>
      </c>
      <c r="N22" s="17">
        <v>100</v>
      </c>
      <c r="O22" s="344" t="s">
        <v>81</v>
      </c>
      <c r="P22" s="345"/>
      <c r="Q22" s="346"/>
      <c r="R22" s="105" t="s">
        <v>81</v>
      </c>
      <c r="S22" s="301"/>
      <c r="T22" s="288"/>
      <c r="U22" s="410">
        <v>24.57</v>
      </c>
      <c r="V22" s="234"/>
      <c r="W22" s="275"/>
      <c r="X22" s="398">
        <v>29.33</v>
      </c>
      <c r="Y22" s="312"/>
      <c r="Z22" s="262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</row>
    <row r="23" spans="1:217" ht="12" customHeight="1">
      <c r="A23" s="23" t="s">
        <v>476</v>
      </c>
      <c r="B23" s="11" t="s">
        <v>477</v>
      </c>
      <c r="C23" s="21" t="s">
        <v>535</v>
      </c>
      <c r="D23" s="21" t="s">
        <v>791</v>
      </c>
      <c r="E23" s="12" t="s">
        <v>816</v>
      </c>
      <c r="F23" s="21">
        <v>10</v>
      </c>
      <c r="G23" s="21"/>
      <c r="H23" s="21"/>
      <c r="I23" s="21"/>
      <c r="J23" s="13">
        <f t="shared" si="0"/>
        <v>0</v>
      </c>
      <c r="K23" s="24" t="s">
        <v>542</v>
      </c>
      <c r="L23" s="15" t="s">
        <v>482</v>
      </c>
      <c r="M23" s="17" t="s">
        <v>428</v>
      </c>
      <c r="N23" s="17">
        <v>100</v>
      </c>
      <c r="O23" s="344" t="s">
        <v>81</v>
      </c>
      <c r="P23" s="345"/>
      <c r="Q23" s="346"/>
      <c r="R23" s="105" t="s">
        <v>81</v>
      </c>
      <c r="S23" s="301"/>
      <c r="T23" s="288"/>
      <c r="U23" s="410">
        <v>26.01</v>
      </c>
      <c r="V23" s="234"/>
      <c r="W23" s="275"/>
      <c r="X23" s="398">
        <v>31.05</v>
      </c>
      <c r="Y23" s="312"/>
      <c r="Z23" s="262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</row>
    <row r="24" spans="1:217" ht="12" customHeight="1">
      <c r="A24" s="23" t="s">
        <v>478</v>
      </c>
      <c r="B24" s="11" t="s">
        <v>479</v>
      </c>
      <c r="C24" s="21" t="s">
        <v>535</v>
      </c>
      <c r="D24" s="21" t="s">
        <v>791</v>
      </c>
      <c r="E24" s="12" t="s">
        <v>816</v>
      </c>
      <c r="F24" s="21">
        <v>10</v>
      </c>
      <c r="G24" s="21"/>
      <c r="H24" s="21"/>
      <c r="I24" s="21"/>
      <c r="J24" s="13">
        <f t="shared" si="0"/>
        <v>0</v>
      </c>
      <c r="K24" s="24" t="s">
        <v>542</v>
      </c>
      <c r="L24" s="15" t="s">
        <v>483</v>
      </c>
      <c r="M24" s="17" t="s">
        <v>429</v>
      </c>
      <c r="N24" s="17">
        <v>100</v>
      </c>
      <c r="O24" s="344" t="s">
        <v>81</v>
      </c>
      <c r="P24" s="345"/>
      <c r="Q24" s="346"/>
      <c r="R24" s="105" t="s">
        <v>81</v>
      </c>
      <c r="S24" s="301"/>
      <c r="T24" s="288"/>
      <c r="U24" s="410">
        <v>26.01</v>
      </c>
      <c r="V24" s="234"/>
      <c r="W24" s="275"/>
      <c r="X24" s="398">
        <v>31.05</v>
      </c>
      <c r="Y24" s="312"/>
      <c r="Z24" s="262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</row>
    <row r="25" spans="1:217" ht="12" customHeight="1">
      <c r="A25" s="19" t="s">
        <v>406</v>
      </c>
      <c r="B25" s="20">
        <v>714401204850</v>
      </c>
      <c r="C25" s="21" t="s">
        <v>460</v>
      </c>
      <c r="D25" s="21" t="s">
        <v>790</v>
      </c>
      <c r="E25" s="21" t="s">
        <v>817</v>
      </c>
      <c r="F25" s="21">
        <v>10</v>
      </c>
      <c r="G25" s="21"/>
      <c r="H25" s="21"/>
      <c r="I25" s="21"/>
      <c r="J25" s="13">
        <f t="shared" si="0"/>
        <v>0</v>
      </c>
      <c r="K25" s="14"/>
      <c r="L25" s="15" t="s">
        <v>377</v>
      </c>
      <c r="M25" s="17" t="s">
        <v>204</v>
      </c>
      <c r="N25" s="17">
        <v>300</v>
      </c>
      <c r="O25" s="344" t="s">
        <v>81</v>
      </c>
      <c r="P25" s="345"/>
      <c r="Q25" s="346"/>
      <c r="R25" s="73">
        <v>23.46</v>
      </c>
      <c r="S25" s="301"/>
      <c r="T25" s="288"/>
      <c r="U25" s="235" t="s">
        <v>81</v>
      </c>
      <c r="V25" s="234"/>
      <c r="W25" s="275"/>
      <c r="X25" s="398" t="e">
        <f>#REF!*0.69</f>
        <v>#REF!</v>
      </c>
      <c r="Y25" s="312"/>
      <c r="Z25" s="262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</row>
    <row r="26" spans="1:217" ht="12" customHeight="1">
      <c r="A26" s="19" t="s">
        <v>351</v>
      </c>
      <c r="B26" s="20">
        <v>714401204775</v>
      </c>
      <c r="C26" s="21" t="s">
        <v>460</v>
      </c>
      <c r="D26" s="21" t="s">
        <v>790</v>
      </c>
      <c r="E26" s="21" t="s">
        <v>817</v>
      </c>
      <c r="F26" s="21">
        <v>10</v>
      </c>
      <c r="G26" s="21"/>
      <c r="H26" s="21"/>
      <c r="I26" s="21"/>
      <c r="J26" s="13">
        <f t="shared" si="0"/>
        <v>0</v>
      </c>
      <c r="K26" s="14"/>
      <c r="L26" s="15" t="s">
        <v>789</v>
      </c>
      <c r="M26" s="17" t="s">
        <v>204</v>
      </c>
      <c r="N26" s="17">
        <v>300</v>
      </c>
      <c r="O26" s="344" t="s">
        <v>81</v>
      </c>
      <c r="P26" s="345"/>
      <c r="Q26" s="346"/>
      <c r="R26" s="73">
        <v>23.46</v>
      </c>
      <c r="S26" s="301"/>
      <c r="T26" s="288"/>
      <c r="U26" s="235" t="s">
        <v>81</v>
      </c>
      <c r="V26" s="234"/>
      <c r="W26" s="275"/>
      <c r="X26" s="398" t="e">
        <f>#REF!*0.69</f>
        <v>#REF!</v>
      </c>
      <c r="Y26" s="312"/>
      <c r="Z26" s="262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</row>
    <row r="27" spans="1:217" ht="12" customHeight="1">
      <c r="A27" s="27" t="s">
        <v>352</v>
      </c>
      <c r="B27" s="28">
        <v>714401204713</v>
      </c>
      <c r="C27" s="21" t="s">
        <v>535</v>
      </c>
      <c r="D27" s="21" t="s">
        <v>791</v>
      </c>
      <c r="E27" s="12" t="s">
        <v>816</v>
      </c>
      <c r="F27" s="21">
        <v>10</v>
      </c>
      <c r="G27" s="21"/>
      <c r="H27" s="21"/>
      <c r="I27" s="21"/>
      <c r="J27" s="13">
        <f t="shared" si="0"/>
        <v>0</v>
      </c>
      <c r="K27" s="14"/>
      <c r="L27" s="15" t="s">
        <v>645</v>
      </c>
      <c r="M27" s="17" t="s">
        <v>313</v>
      </c>
      <c r="N27" s="17">
        <v>100</v>
      </c>
      <c r="O27" s="344" t="s">
        <v>81</v>
      </c>
      <c r="P27" s="345"/>
      <c r="Q27" s="346"/>
      <c r="R27" s="104" t="s">
        <v>81</v>
      </c>
      <c r="S27" s="301"/>
      <c r="T27" s="288"/>
      <c r="U27" s="411">
        <v>22</v>
      </c>
      <c r="V27" s="234"/>
      <c r="W27" s="275"/>
      <c r="X27" s="398" t="e">
        <f>#REF!*0.69</f>
        <v>#REF!</v>
      </c>
      <c r="Y27" s="312"/>
      <c r="Z27" s="262"/>
    </row>
    <row r="28" spans="1:217" ht="12" customHeight="1">
      <c r="A28" s="25" t="s">
        <v>353</v>
      </c>
      <c r="B28" s="11">
        <v>714401204744</v>
      </c>
      <c r="C28" s="21" t="s">
        <v>535</v>
      </c>
      <c r="D28" s="21" t="s">
        <v>791</v>
      </c>
      <c r="E28" s="12" t="s">
        <v>816</v>
      </c>
      <c r="F28" s="21">
        <v>10</v>
      </c>
      <c r="G28" s="21"/>
      <c r="H28" s="21"/>
      <c r="I28" s="21"/>
      <c r="J28" s="13">
        <f t="shared" si="0"/>
        <v>0</v>
      </c>
      <c r="K28" s="14"/>
      <c r="L28" s="15" t="s">
        <v>646</v>
      </c>
      <c r="M28" s="17" t="s">
        <v>639</v>
      </c>
      <c r="N28" s="17">
        <v>100</v>
      </c>
      <c r="O28" s="344" t="s">
        <v>81</v>
      </c>
      <c r="P28" s="345"/>
      <c r="Q28" s="346"/>
      <c r="R28" s="104" t="s">
        <v>81</v>
      </c>
      <c r="S28" s="301"/>
      <c r="T28" s="288"/>
      <c r="U28" s="411">
        <v>22</v>
      </c>
      <c r="V28" s="234"/>
      <c r="W28" s="275"/>
      <c r="X28" s="398" t="e">
        <f>#REF!*0.69</f>
        <v>#REF!</v>
      </c>
      <c r="Y28" s="312"/>
      <c r="Z28" s="262"/>
    </row>
    <row r="29" spans="1:217" ht="12" customHeight="1">
      <c r="A29" s="29" t="s">
        <v>354</v>
      </c>
      <c r="B29" s="11">
        <v>714401204720</v>
      </c>
      <c r="C29" s="21" t="s">
        <v>535</v>
      </c>
      <c r="D29" s="21" t="s">
        <v>791</v>
      </c>
      <c r="E29" s="12" t="s">
        <v>816</v>
      </c>
      <c r="F29" s="21">
        <v>10</v>
      </c>
      <c r="G29" s="21"/>
      <c r="H29" s="21"/>
      <c r="I29" s="21"/>
      <c r="J29" s="13">
        <f t="shared" si="0"/>
        <v>0</v>
      </c>
      <c r="K29" s="21" t="s">
        <v>471</v>
      </c>
      <c r="L29" s="15" t="s">
        <v>647</v>
      </c>
      <c r="M29" s="17" t="s">
        <v>641</v>
      </c>
      <c r="N29" s="17">
        <v>100</v>
      </c>
      <c r="O29" s="344" t="s">
        <v>81</v>
      </c>
      <c r="P29" s="345"/>
      <c r="Q29" s="346"/>
      <c r="R29" s="104" t="s">
        <v>81</v>
      </c>
      <c r="S29" s="301"/>
      <c r="T29" s="288"/>
      <c r="U29" s="411">
        <v>22.73</v>
      </c>
      <c r="V29" s="234"/>
      <c r="W29" s="275"/>
      <c r="X29" s="398" t="e">
        <f>#REF!*0.69</f>
        <v>#REF!</v>
      </c>
      <c r="Y29" s="312"/>
      <c r="Z29" s="262"/>
    </row>
    <row r="30" spans="1:217" ht="12" customHeight="1">
      <c r="A30" s="29" t="s">
        <v>355</v>
      </c>
      <c r="B30" s="11">
        <v>714401204751</v>
      </c>
      <c r="C30" s="21" t="s">
        <v>535</v>
      </c>
      <c r="D30" s="21" t="s">
        <v>791</v>
      </c>
      <c r="E30" s="12" t="s">
        <v>816</v>
      </c>
      <c r="F30" s="21">
        <v>10</v>
      </c>
      <c r="G30" s="21"/>
      <c r="H30" s="21"/>
      <c r="I30" s="21"/>
      <c r="J30" s="13">
        <f t="shared" si="0"/>
        <v>0</v>
      </c>
      <c r="K30" s="14"/>
      <c r="L30" s="15" t="s">
        <v>648</v>
      </c>
      <c r="M30" s="17" t="s">
        <v>395</v>
      </c>
      <c r="N30" s="17">
        <v>100</v>
      </c>
      <c r="O30" s="344" t="s">
        <v>81</v>
      </c>
      <c r="P30" s="345"/>
      <c r="Q30" s="346"/>
      <c r="R30" s="104" t="s">
        <v>81</v>
      </c>
      <c r="S30" s="301"/>
      <c r="T30" s="288"/>
      <c r="U30" s="411">
        <v>22.73</v>
      </c>
      <c r="V30" s="234"/>
      <c r="W30" s="275"/>
      <c r="X30" s="398" t="e">
        <f>#REF!*0.69</f>
        <v>#REF!</v>
      </c>
      <c r="Y30" s="312"/>
      <c r="Z30" s="262"/>
    </row>
    <row r="31" spans="1:217" ht="12" customHeight="1">
      <c r="A31" s="25" t="s">
        <v>356</v>
      </c>
      <c r="B31" s="11">
        <v>714401204706</v>
      </c>
      <c r="C31" s="21" t="s">
        <v>535</v>
      </c>
      <c r="D31" s="21" t="s">
        <v>791</v>
      </c>
      <c r="E31" s="12" t="s">
        <v>816</v>
      </c>
      <c r="F31" s="21">
        <v>10</v>
      </c>
      <c r="G31" s="21"/>
      <c r="H31" s="21"/>
      <c r="I31" s="21"/>
      <c r="J31" s="13">
        <f t="shared" si="0"/>
        <v>0</v>
      </c>
      <c r="K31" s="14"/>
      <c r="L31" s="15" t="s">
        <v>649</v>
      </c>
      <c r="M31" s="17" t="s">
        <v>204</v>
      </c>
      <c r="N31" s="17">
        <v>100</v>
      </c>
      <c r="O31" s="344" t="s">
        <v>81</v>
      </c>
      <c r="P31" s="345"/>
      <c r="Q31" s="346"/>
      <c r="R31" s="104" t="s">
        <v>81</v>
      </c>
      <c r="S31" s="301"/>
      <c r="T31" s="288"/>
      <c r="U31" s="411">
        <v>23.46</v>
      </c>
      <c r="V31" s="234"/>
      <c r="W31" s="275"/>
      <c r="X31" s="398" t="e">
        <f>#REF!*0.69</f>
        <v>#REF!</v>
      </c>
      <c r="Y31" s="312"/>
      <c r="Z31" s="262"/>
    </row>
    <row r="32" spans="1:217" ht="12" customHeight="1">
      <c r="A32" s="25" t="s">
        <v>650</v>
      </c>
      <c r="B32" s="11">
        <v>714401204737</v>
      </c>
      <c r="C32" s="21" t="s">
        <v>535</v>
      </c>
      <c r="D32" s="21" t="s">
        <v>791</v>
      </c>
      <c r="E32" s="12" t="s">
        <v>816</v>
      </c>
      <c r="F32" s="21">
        <v>10</v>
      </c>
      <c r="G32" s="21"/>
      <c r="H32" s="21"/>
      <c r="I32" s="21"/>
      <c r="J32" s="13">
        <f t="shared" si="0"/>
        <v>0</v>
      </c>
      <c r="K32" s="14"/>
      <c r="L32" s="15" t="s">
        <v>651</v>
      </c>
      <c r="M32" s="17" t="s">
        <v>205</v>
      </c>
      <c r="N32" s="17">
        <v>100</v>
      </c>
      <c r="O32" s="344" t="s">
        <v>81</v>
      </c>
      <c r="P32" s="345"/>
      <c r="Q32" s="346"/>
      <c r="R32" s="104" t="s">
        <v>81</v>
      </c>
      <c r="S32" s="301"/>
      <c r="T32" s="288"/>
      <c r="U32" s="411">
        <v>23.46</v>
      </c>
      <c r="V32" s="234"/>
      <c r="W32" s="275"/>
      <c r="X32" s="398" t="e">
        <f>#REF!*0.69</f>
        <v>#REF!</v>
      </c>
      <c r="Y32" s="312"/>
      <c r="Z32" s="262"/>
    </row>
    <row r="33" spans="1:217" ht="12" customHeight="1">
      <c r="A33" s="25" t="s">
        <v>652</v>
      </c>
      <c r="B33" s="11">
        <v>714401204768</v>
      </c>
      <c r="C33" s="21" t="s">
        <v>535</v>
      </c>
      <c r="D33" s="21" t="s">
        <v>791</v>
      </c>
      <c r="E33" s="12" t="s">
        <v>816</v>
      </c>
      <c r="F33" s="21">
        <v>10</v>
      </c>
      <c r="G33" s="21"/>
      <c r="H33" s="21"/>
      <c r="I33" s="21"/>
      <c r="J33" s="13">
        <f t="shared" si="0"/>
        <v>0</v>
      </c>
      <c r="K33" s="21" t="s">
        <v>471</v>
      </c>
      <c r="L33" s="15" t="s">
        <v>653</v>
      </c>
      <c r="M33" s="17" t="s">
        <v>644</v>
      </c>
      <c r="N33" s="17">
        <v>100</v>
      </c>
      <c r="O33" s="344" t="s">
        <v>81</v>
      </c>
      <c r="P33" s="345"/>
      <c r="Q33" s="346"/>
      <c r="R33" s="104" t="s">
        <v>81</v>
      </c>
      <c r="S33" s="301"/>
      <c r="T33" s="288"/>
      <c r="U33" s="411">
        <v>23.46</v>
      </c>
      <c r="V33" s="234"/>
      <c r="W33" s="275"/>
      <c r="X33" s="398" t="e">
        <f>#REF!*0.69</f>
        <v>#REF!</v>
      </c>
      <c r="Y33" s="312"/>
      <c r="Z33" s="262"/>
    </row>
    <row r="34" spans="1:217" ht="12" customHeight="1">
      <c r="A34" s="25" t="s">
        <v>551</v>
      </c>
      <c r="B34" s="11" t="s">
        <v>552</v>
      </c>
      <c r="C34" s="21" t="s">
        <v>535</v>
      </c>
      <c r="D34" s="21" t="s">
        <v>791</v>
      </c>
      <c r="E34" s="12" t="s">
        <v>816</v>
      </c>
      <c r="F34" s="21">
        <v>10</v>
      </c>
      <c r="G34" s="21"/>
      <c r="H34" s="21"/>
      <c r="I34" s="21"/>
      <c r="J34" s="13">
        <f t="shared" si="0"/>
        <v>0</v>
      </c>
      <c r="K34" s="22" t="s">
        <v>376</v>
      </c>
      <c r="L34" s="15" t="s">
        <v>553</v>
      </c>
      <c r="M34" s="17" t="s">
        <v>426</v>
      </c>
      <c r="N34" s="17">
        <v>100</v>
      </c>
      <c r="O34" s="344" t="s">
        <v>81</v>
      </c>
      <c r="P34" s="345"/>
      <c r="Q34" s="346"/>
      <c r="R34" s="104" t="s">
        <v>81</v>
      </c>
      <c r="S34" s="301"/>
      <c r="T34" s="288"/>
      <c r="U34" s="410">
        <v>24.57</v>
      </c>
      <c r="V34" s="234"/>
      <c r="W34" s="275"/>
      <c r="X34" s="398">
        <v>29.33</v>
      </c>
      <c r="Y34" s="312"/>
      <c r="Z34" s="262"/>
      <c r="HD34" s="3"/>
      <c r="HE34" s="3"/>
      <c r="HF34" s="3"/>
      <c r="HG34" s="3"/>
      <c r="HH34" s="3"/>
      <c r="HI34" s="3"/>
    </row>
    <row r="35" spans="1:217" ht="12" customHeight="1">
      <c r="A35" s="25" t="s">
        <v>554</v>
      </c>
      <c r="B35" s="11" t="s">
        <v>555</v>
      </c>
      <c r="C35" s="21" t="s">
        <v>535</v>
      </c>
      <c r="D35" s="21" t="s">
        <v>791</v>
      </c>
      <c r="E35" s="12" t="s">
        <v>816</v>
      </c>
      <c r="F35" s="21">
        <v>10</v>
      </c>
      <c r="G35" s="21"/>
      <c r="H35" s="21"/>
      <c r="I35" s="21"/>
      <c r="J35" s="13">
        <f t="shared" si="0"/>
        <v>0</v>
      </c>
      <c r="K35" s="22" t="s">
        <v>376</v>
      </c>
      <c r="L35" s="15" t="s">
        <v>556</v>
      </c>
      <c r="M35" s="17" t="s">
        <v>428</v>
      </c>
      <c r="N35" s="17">
        <v>100</v>
      </c>
      <c r="O35" s="344" t="s">
        <v>81</v>
      </c>
      <c r="P35" s="345"/>
      <c r="Q35" s="346"/>
      <c r="R35" s="104" t="s">
        <v>81</v>
      </c>
      <c r="S35" s="301"/>
      <c r="T35" s="288"/>
      <c r="U35" s="410">
        <v>24.57</v>
      </c>
      <c r="V35" s="234"/>
      <c r="W35" s="275"/>
      <c r="X35" s="398">
        <v>29.33</v>
      </c>
      <c r="Y35" s="312"/>
      <c r="Z35" s="262"/>
      <c r="HD35" s="3"/>
      <c r="HE35" s="3"/>
      <c r="HF35" s="3"/>
      <c r="HG35" s="3"/>
      <c r="HH35" s="3"/>
      <c r="HI35" s="3"/>
    </row>
    <row r="36" spans="1:217" ht="12" customHeight="1">
      <c r="A36" s="19" t="s">
        <v>127</v>
      </c>
      <c r="B36" s="20" t="s">
        <v>128</v>
      </c>
      <c r="C36" s="21" t="s">
        <v>535</v>
      </c>
      <c r="D36" s="21" t="s">
        <v>791</v>
      </c>
      <c r="E36" s="12" t="s">
        <v>816</v>
      </c>
      <c r="F36" s="21">
        <v>10</v>
      </c>
      <c r="G36" s="21"/>
      <c r="H36" s="21"/>
      <c r="I36" s="21"/>
      <c r="J36" s="13">
        <f t="shared" si="0"/>
        <v>0</v>
      </c>
      <c r="K36" s="14"/>
      <c r="L36" s="15" t="s">
        <v>422</v>
      </c>
      <c r="M36" s="17" t="s">
        <v>639</v>
      </c>
      <c r="N36" s="17">
        <v>100</v>
      </c>
      <c r="O36" s="344" t="s">
        <v>81</v>
      </c>
      <c r="P36" s="345"/>
      <c r="Q36" s="346"/>
      <c r="R36" s="104" t="s">
        <v>81</v>
      </c>
      <c r="S36" s="301"/>
      <c r="T36" s="288"/>
      <c r="U36" s="411">
        <v>14.31</v>
      </c>
      <c r="V36" s="234"/>
      <c r="W36" s="275"/>
      <c r="X36" s="398">
        <v>16.600000000000001</v>
      </c>
      <c r="Y36" s="312"/>
      <c r="Z36" s="262"/>
    </row>
    <row r="37" spans="1:217" ht="12" customHeight="1">
      <c r="A37" s="30" t="s">
        <v>311</v>
      </c>
      <c r="B37" s="31">
        <v>714401204461</v>
      </c>
      <c r="C37" s="21" t="s">
        <v>535</v>
      </c>
      <c r="D37" s="21" t="s">
        <v>791</v>
      </c>
      <c r="E37" s="12" t="s">
        <v>816</v>
      </c>
      <c r="F37" s="21">
        <v>10</v>
      </c>
      <c r="G37" s="21"/>
      <c r="H37" s="21"/>
      <c r="I37" s="21"/>
      <c r="J37" s="13">
        <f t="shared" si="0"/>
        <v>0</v>
      </c>
      <c r="K37" s="14"/>
      <c r="L37" s="15" t="s">
        <v>423</v>
      </c>
      <c r="M37" s="32" t="s">
        <v>641</v>
      </c>
      <c r="N37" s="32">
        <v>100</v>
      </c>
      <c r="O37" s="348" t="s">
        <v>81</v>
      </c>
      <c r="P37" s="349"/>
      <c r="Q37" s="350"/>
      <c r="R37" s="104" t="s">
        <v>81</v>
      </c>
      <c r="S37" s="302"/>
      <c r="T37" s="289"/>
      <c r="U37" s="412">
        <v>15.09</v>
      </c>
      <c r="V37" s="236"/>
      <c r="W37" s="276"/>
      <c r="X37" s="399">
        <v>17.5</v>
      </c>
      <c r="Y37" s="313"/>
      <c r="Z37" s="263"/>
    </row>
    <row r="38" spans="1:217" ht="12" customHeight="1">
      <c r="A38" s="30" t="s">
        <v>420</v>
      </c>
      <c r="B38" s="31">
        <v>714401204997</v>
      </c>
      <c r="C38" s="21" t="s">
        <v>535</v>
      </c>
      <c r="D38" s="21" t="s">
        <v>791</v>
      </c>
      <c r="E38" s="12" t="s">
        <v>816</v>
      </c>
      <c r="F38" s="21">
        <v>10</v>
      </c>
      <c r="G38" s="21"/>
      <c r="H38" s="21"/>
      <c r="I38" s="21"/>
      <c r="J38" s="13">
        <f t="shared" si="0"/>
        <v>0</v>
      </c>
      <c r="K38" s="33"/>
      <c r="L38" s="15" t="s">
        <v>421</v>
      </c>
      <c r="M38" s="32" t="s">
        <v>395</v>
      </c>
      <c r="N38" s="32">
        <v>100</v>
      </c>
      <c r="O38" s="348" t="s">
        <v>81</v>
      </c>
      <c r="P38" s="349"/>
      <c r="Q38" s="350"/>
      <c r="R38" s="104" t="s">
        <v>81</v>
      </c>
      <c r="S38" s="302"/>
      <c r="T38" s="289"/>
      <c r="U38" s="412">
        <v>15.09</v>
      </c>
      <c r="V38" s="236"/>
      <c r="W38" s="276"/>
      <c r="X38" s="399">
        <v>17.5</v>
      </c>
      <c r="Y38" s="313"/>
      <c r="Z38" s="263"/>
    </row>
    <row r="39" spans="1:217" ht="12" customHeight="1">
      <c r="A39" s="19" t="s">
        <v>126</v>
      </c>
      <c r="B39" s="20">
        <v>714401204485</v>
      </c>
      <c r="C39" s="21" t="s">
        <v>535</v>
      </c>
      <c r="D39" s="21" t="s">
        <v>791</v>
      </c>
      <c r="E39" s="12" t="s">
        <v>816</v>
      </c>
      <c r="F39" s="21">
        <v>10</v>
      </c>
      <c r="G39" s="21"/>
      <c r="H39" s="21"/>
      <c r="I39" s="21"/>
      <c r="J39" s="13">
        <f t="shared" si="0"/>
        <v>0</v>
      </c>
      <c r="K39" s="14"/>
      <c r="L39" s="15" t="s">
        <v>424</v>
      </c>
      <c r="M39" s="17" t="s">
        <v>205</v>
      </c>
      <c r="N39" s="17">
        <v>100</v>
      </c>
      <c r="O39" s="344" t="s">
        <v>81</v>
      </c>
      <c r="P39" s="345"/>
      <c r="Q39" s="346"/>
      <c r="R39" s="104" t="s">
        <v>81</v>
      </c>
      <c r="S39" s="301"/>
      <c r="T39" s="288"/>
      <c r="U39" s="411">
        <v>15.61</v>
      </c>
      <c r="V39" s="234"/>
      <c r="W39" s="275"/>
      <c r="X39" s="398">
        <v>18.100000000000001</v>
      </c>
      <c r="Y39" s="312"/>
      <c r="Z39" s="262"/>
    </row>
    <row r="40" spans="1:217" ht="12" customHeight="1">
      <c r="A40" s="19" t="s">
        <v>229</v>
      </c>
      <c r="B40" s="20" t="s">
        <v>230</v>
      </c>
      <c r="C40" s="21" t="s">
        <v>535</v>
      </c>
      <c r="D40" s="21" t="s">
        <v>791</v>
      </c>
      <c r="E40" s="12" t="s">
        <v>816</v>
      </c>
      <c r="F40" s="21">
        <v>10</v>
      </c>
      <c r="G40" s="21"/>
      <c r="H40" s="21"/>
      <c r="I40" s="21"/>
      <c r="J40" s="13">
        <f t="shared" si="0"/>
        <v>0</v>
      </c>
      <c r="K40" s="33"/>
      <c r="L40" s="15" t="s">
        <v>425</v>
      </c>
      <c r="M40" s="17" t="s">
        <v>644</v>
      </c>
      <c r="N40" s="17">
        <v>100</v>
      </c>
      <c r="O40" s="344" t="s">
        <v>81</v>
      </c>
      <c r="P40" s="345"/>
      <c r="Q40" s="346"/>
      <c r="R40" s="104" t="s">
        <v>81</v>
      </c>
      <c r="S40" s="301"/>
      <c r="T40" s="288"/>
      <c r="U40" s="411">
        <v>15.61</v>
      </c>
      <c r="V40" s="234"/>
      <c r="W40" s="275"/>
      <c r="X40" s="398">
        <v>18.100000000000001</v>
      </c>
      <c r="Y40" s="312"/>
      <c r="Z40" s="262"/>
    </row>
    <row r="41" spans="1:217" s="18" customFormat="1" ht="12" customHeight="1">
      <c r="A41" s="19" t="s">
        <v>357</v>
      </c>
      <c r="B41" s="20">
        <v>714401204553</v>
      </c>
      <c r="C41" s="21" t="s">
        <v>460</v>
      </c>
      <c r="D41" s="21" t="s">
        <v>790</v>
      </c>
      <c r="E41" s="21" t="s">
        <v>817</v>
      </c>
      <c r="F41" s="21">
        <v>10</v>
      </c>
      <c r="G41" s="21"/>
      <c r="H41" s="21"/>
      <c r="I41" s="21"/>
      <c r="J41" s="13">
        <f t="shared" si="0"/>
        <v>0</v>
      </c>
      <c r="K41" s="14"/>
      <c r="L41" s="15" t="s">
        <v>237</v>
      </c>
      <c r="M41" s="17" t="s">
        <v>204</v>
      </c>
      <c r="N41" s="17">
        <v>300</v>
      </c>
      <c r="O41" s="344" t="s">
        <v>81</v>
      </c>
      <c r="P41" s="345"/>
      <c r="Q41" s="346"/>
      <c r="R41" s="73">
        <v>19.5</v>
      </c>
      <c r="S41" s="301"/>
      <c r="T41" s="288"/>
      <c r="U41" s="235" t="s">
        <v>81</v>
      </c>
      <c r="V41" s="234"/>
      <c r="W41" s="275"/>
      <c r="X41" s="398">
        <v>22.6</v>
      </c>
      <c r="Y41" s="312"/>
      <c r="Z41" s="262"/>
    </row>
    <row r="42" spans="1:217">
      <c r="A42" s="214" t="s">
        <v>365</v>
      </c>
      <c r="B42" s="215"/>
      <c r="C42" s="215"/>
      <c r="D42" s="215"/>
      <c r="E42" s="215"/>
      <c r="F42" s="215"/>
      <c r="G42" s="215"/>
      <c r="H42" s="215"/>
      <c r="I42" s="215"/>
      <c r="J42" s="13"/>
      <c r="K42" s="215"/>
      <c r="L42" s="215"/>
      <c r="M42" s="216"/>
      <c r="N42" s="1"/>
      <c r="O42" s="351" t="s">
        <v>654</v>
      </c>
      <c r="P42" s="352"/>
      <c r="Q42" s="353"/>
      <c r="R42" s="106" t="s">
        <v>461</v>
      </c>
      <c r="S42" s="303"/>
      <c r="T42" s="290"/>
      <c r="U42" s="231" t="s">
        <v>257</v>
      </c>
      <c r="V42" s="237"/>
      <c r="W42" s="277"/>
      <c r="X42" s="400"/>
      <c r="Y42" s="314"/>
      <c r="Z42" s="264"/>
    </row>
    <row r="43" spans="1:217" ht="12" customHeight="1">
      <c r="A43" s="34" t="s">
        <v>557</v>
      </c>
      <c r="B43" s="28">
        <v>714401106390</v>
      </c>
      <c r="C43" s="35" t="s">
        <v>461</v>
      </c>
      <c r="D43" s="35" t="s">
        <v>790</v>
      </c>
      <c r="E43" s="35" t="s">
        <v>817</v>
      </c>
      <c r="F43" s="21">
        <v>10</v>
      </c>
      <c r="G43" s="21"/>
      <c r="H43" s="21"/>
      <c r="I43" s="21"/>
      <c r="J43" s="13">
        <f t="shared" si="0"/>
        <v>0</v>
      </c>
      <c r="K43" s="22" t="s">
        <v>376</v>
      </c>
      <c r="L43" s="15" t="s">
        <v>558</v>
      </c>
      <c r="M43" s="17" t="s">
        <v>559</v>
      </c>
      <c r="N43" s="17">
        <v>100</v>
      </c>
      <c r="O43" s="347" t="s">
        <v>81</v>
      </c>
      <c r="P43" s="345"/>
      <c r="Q43" s="346"/>
      <c r="R43" s="73">
        <v>24.32</v>
      </c>
      <c r="S43" s="301"/>
      <c r="T43" s="288"/>
      <c r="U43" s="235" t="s">
        <v>81</v>
      </c>
      <c r="V43" s="234"/>
      <c r="W43" s="275"/>
      <c r="X43" s="268">
        <v>27.68</v>
      </c>
      <c r="Y43" s="312"/>
      <c r="Z43" s="262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</row>
    <row r="44" spans="1:217" ht="12" customHeight="1">
      <c r="A44" s="34" t="s">
        <v>560</v>
      </c>
      <c r="B44" s="28">
        <v>714401106437</v>
      </c>
      <c r="C44" s="35" t="s">
        <v>461</v>
      </c>
      <c r="D44" s="35" t="s">
        <v>790</v>
      </c>
      <c r="E44" s="35" t="s">
        <v>817</v>
      </c>
      <c r="F44" s="21">
        <v>10</v>
      </c>
      <c r="G44" s="21"/>
      <c r="H44" s="21"/>
      <c r="I44" s="21"/>
      <c r="J44" s="13">
        <f t="shared" si="0"/>
        <v>0</v>
      </c>
      <c r="K44" s="22" t="s">
        <v>376</v>
      </c>
      <c r="L44" s="15" t="s">
        <v>561</v>
      </c>
      <c r="M44" s="17" t="s">
        <v>559</v>
      </c>
      <c r="N44" s="17">
        <v>100</v>
      </c>
      <c r="O44" s="347" t="s">
        <v>81</v>
      </c>
      <c r="P44" s="345"/>
      <c r="Q44" s="346"/>
      <c r="R44" s="73">
        <v>24.32</v>
      </c>
      <c r="S44" s="301"/>
      <c r="T44" s="288"/>
      <c r="U44" s="235" t="s">
        <v>81</v>
      </c>
      <c r="V44" s="234"/>
      <c r="W44" s="275"/>
      <c r="X44" s="268">
        <v>27.68</v>
      </c>
      <c r="Y44" s="312"/>
      <c r="Z44" s="262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</row>
    <row r="45" spans="1:217" ht="12" customHeight="1">
      <c r="A45" s="37" t="s">
        <v>562</v>
      </c>
      <c r="B45" s="11">
        <v>714401106406</v>
      </c>
      <c r="C45" s="38"/>
      <c r="D45" s="35" t="s">
        <v>790</v>
      </c>
      <c r="E45" s="35"/>
      <c r="F45" s="35">
        <v>10</v>
      </c>
      <c r="G45" s="35"/>
      <c r="H45" s="35"/>
      <c r="I45" s="35"/>
      <c r="J45" s="13">
        <f t="shared" si="0"/>
        <v>0</v>
      </c>
      <c r="K45" s="22" t="s">
        <v>376</v>
      </c>
      <c r="L45" s="39" t="s">
        <v>563</v>
      </c>
      <c r="M45" s="17" t="s">
        <v>559</v>
      </c>
      <c r="N45" s="40">
        <v>100</v>
      </c>
      <c r="O45" s="347" t="s">
        <v>81</v>
      </c>
      <c r="P45" s="345"/>
      <c r="Q45" s="346"/>
      <c r="R45" s="73">
        <v>20.67</v>
      </c>
      <c r="S45" s="301"/>
      <c r="T45" s="288"/>
      <c r="U45" s="235" t="s">
        <v>81</v>
      </c>
      <c r="V45" s="234"/>
      <c r="W45" s="275"/>
      <c r="X45" s="268">
        <v>23.52</v>
      </c>
      <c r="Y45" s="312"/>
      <c r="Z45" s="262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</row>
    <row r="46" spans="1:217" s="41" customFormat="1" ht="12" customHeight="1">
      <c r="A46" s="37" t="s">
        <v>564</v>
      </c>
      <c r="B46" s="11">
        <v>714401106147</v>
      </c>
      <c r="C46" s="35" t="s">
        <v>461</v>
      </c>
      <c r="D46" s="35" t="s">
        <v>790</v>
      </c>
      <c r="E46" s="35" t="s">
        <v>817</v>
      </c>
      <c r="F46" s="35">
        <v>10</v>
      </c>
      <c r="G46" s="35"/>
      <c r="H46" s="35"/>
      <c r="I46" s="35"/>
      <c r="J46" s="13">
        <f t="shared" si="0"/>
        <v>0</v>
      </c>
      <c r="K46" s="22" t="s">
        <v>376</v>
      </c>
      <c r="L46" s="15" t="s">
        <v>565</v>
      </c>
      <c r="M46" s="40" t="s">
        <v>306</v>
      </c>
      <c r="N46" s="40">
        <v>100</v>
      </c>
      <c r="O46" s="354" t="s">
        <v>81</v>
      </c>
      <c r="P46" s="354"/>
      <c r="Q46" s="355"/>
      <c r="R46" s="107">
        <v>12.1</v>
      </c>
      <c r="S46" s="227"/>
      <c r="T46" s="291"/>
      <c r="U46" s="238" t="s">
        <v>81</v>
      </c>
      <c r="V46" s="239"/>
      <c r="W46" s="278"/>
      <c r="X46" s="398">
        <v>12.75</v>
      </c>
      <c r="Y46" s="258"/>
      <c r="Z46" s="265"/>
    </row>
    <row r="47" spans="1:217" s="41" customFormat="1" ht="12" customHeight="1">
      <c r="A47" s="34" t="s">
        <v>566</v>
      </c>
      <c r="B47" s="11">
        <v>714401106444</v>
      </c>
      <c r="C47" s="35" t="s">
        <v>461</v>
      </c>
      <c r="D47" s="35" t="s">
        <v>790</v>
      </c>
      <c r="E47" s="35" t="s">
        <v>817</v>
      </c>
      <c r="F47" s="35">
        <v>10</v>
      </c>
      <c r="G47" s="35"/>
      <c r="H47" s="35"/>
      <c r="I47" s="35"/>
      <c r="J47" s="13">
        <f t="shared" si="0"/>
        <v>0</v>
      </c>
      <c r="K47" s="22" t="s">
        <v>376</v>
      </c>
      <c r="L47" s="15" t="s">
        <v>567</v>
      </c>
      <c r="M47" s="40" t="s">
        <v>568</v>
      </c>
      <c r="N47" s="36">
        <v>100</v>
      </c>
      <c r="O47" s="354" t="s">
        <v>81</v>
      </c>
      <c r="P47" s="354"/>
      <c r="Q47" s="355"/>
      <c r="R47" s="107">
        <v>11.6</v>
      </c>
      <c r="S47" s="227"/>
      <c r="T47" s="291"/>
      <c r="U47" s="238" t="s">
        <v>81</v>
      </c>
      <c r="V47" s="239"/>
      <c r="W47" s="278"/>
      <c r="X47" s="398">
        <v>12.15</v>
      </c>
      <c r="Y47" s="258"/>
      <c r="Z47" s="265"/>
    </row>
    <row r="48" spans="1:217" s="41" customFormat="1" ht="12" customHeight="1">
      <c r="A48" s="34" t="s">
        <v>569</v>
      </c>
      <c r="B48" s="11">
        <v>714401106093</v>
      </c>
      <c r="C48" s="35" t="s">
        <v>803</v>
      </c>
      <c r="D48" s="35" t="s">
        <v>790</v>
      </c>
      <c r="E48" s="35"/>
      <c r="F48" s="35">
        <v>10</v>
      </c>
      <c r="G48" s="35"/>
      <c r="H48" s="35"/>
      <c r="I48" s="35"/>
      <c r="J48" s="13">
        <f t="shared" si="0"/>
        <v>0</v>
      </c>
      <c r="K48" s="22" t="s">
        <v>376</v>
      </c>
      <c r="L48" s="15" t="s">
        <v>570</v>
      </c>
      <c r="M48" s="40" t="s">
        <v>137</v>
      </c>
      <c r="N48" s="36" t="s">
        <v>375</v>
      </c>
      <c r="O48" s="356">
        <v>8.7799999999999994</v>
      </c>
      <c r="P48" s="357"/>
      <c r="Q48" s="358"/>
      <c r="R48" s="108">
        <v>9.75</v>
      </c>
      <c r="S48" s="304"/>
      <c r="T48" s="292"/>
      <c r="U48" s="238" t="s">
        <v>81</v>
      </c>
      <c r="V48" s="240"/>
      <c r="W48" s="279"/>
      <c r="X48" s="398">
        <v>10.119999999999999</v>
      </c>
      <c r="Y48" s="315"/>
      <c r="Z48" s="266"/>
    </row>
    <row r="49" spans="1:217" s="41" customFormat="1" ht="12" customHeight="1">
      <c r="A49" s="34" t="s">
        <v>571</v>
      </c>
      <c r="B49" s="11">
        <v>714401106154</v>
      </c>
      <c r="C49" s="35" t="s">
        <v>461</v>
      </c>
      <c r="D49" s="35" t="s">
        <v>790</v>
      </c>
      <c r="E49" s="35" t="s">
        <v>817</v>
      </c>
      <c r="F49" s="35">
        <v>10</v>
      </c>
      <c r="G49" s="35"/>
      <c r="H49" s="35"/>
      <c r="I49" s="35"/>
      <c r="J49" s="13">
        <f t="shared" si="0"/>
        <v>0</v>
      </c>
      <c r="K49" s="22" t="s">
        <v>376</v>
      </c>
      <c r="L49" s="15" t="s">
        <v>572</v>
      </c>
      <c r="M49" s="40" t="s">
        <v>306</v>
      </c>
      <c r="N49" s="40">
        <v>100</v>
      </c>
      <c r="O49" s="354" t="s">
        <v>81</v>
      </c>
      <c r="P49" s="354"/>
      <c r="Q49" s="355"/>
      <c r="R49" s="107">
        <v>12.1</v>
      </c>
      <c r="S49" s="227"/>
      <c r="T49" s="291"/>
      <c r="U49" s="238" t="s">
        <v>81</v>
      </c>
      <c r="V49" s="239"/>
      <c r="W49" s="278"/>
      <c r="X49" s="398">
        <v>12.75</v>
      </c>
      <c r="Y49" s="258"/>
      <c r="Z49" s="265"/>
    </row>
    <row r="50" spans="1:217" s="41" customFormat="1" ht="12" customHeight="1">
      <c r="A50" s="34" t="s">
        <v>573</v>
      </c>
      <c r="B50" s="11">
        <v>714401106161</v>
      </c>
      <c r="C50" s="35" t="s">
        <v>461</v>
      </c>
      <c r="D50" s="35" t="s">
        <v>790</v>
      </c>
      <c r="E50" s="35" t="s">
        <v>817</v>
      </c>
      <c r="F50" s="35">
        <v>10</v>
      </c>
      <c r="G50" s="35"/>
      <c r="H50" s="35"/>
      <c r="I50" s="35"/>
      <c r="J50" s="13">
        <f t="shared" si="0"/>
        <v>0</v>
      </c>
      <c r="K50" s="22" t="s">
        <v>376</v>
      </c>
      <c r="L50" s="15" t="s">
        <v>574</v>
      </c>
      <c r="M50" s="40" t="s">
        <v>568</v>
      </c>
      <c r="N50" s="40">
        <v>100</v>
      </c>
      <c r="O50" s="354" t="s">
        <v>81</v>
      </c>
      <c r="P50" s="354"/>
      <c r="Q50" s="355"/>
      <c r="R50" s="107">
        <v>11.6</v>
      </c>
      <c r="S50" s="227"/>
      <c r="T50" s="291"/>
      <c r="U50" s="238" t="s">
        <v>81</v>
      </c>
      <c r="V50" s="239"/>
      <c r="W50" s="278"/>
      <c r="X50" s="398">
        <v>12.15</v>
      </c>
      <c r="Y50" s="258"/>
      <c r="Z50" s="265"/>
    </row>
    <row r="51" spans="1:217" s="41" customFormat="1" ht="12" customHeight="1">
      <c r="A51" s="34" t="s">
        <v>575</v>
      </c>
      <c r="B51" s="11">
        <v>714401106109</v>
      </c>
      <c r="C51" s="35" t="s">
        <v>803</v>
      </c>
      <c r="D51" s="35" t="s">
        <v>790</v>
      </c>
      <c r="E51" s="35"/>
      <c r="F51" s="35">
        <v>10</v>
      </c>
      <c r="G51" s="35"/>
      <c r="H51" s="35"/>
      <c r="I51" s="35"/>
      <c r="J51" s="13">
        <f t="shared" si="0"/>
        <v>0</v>
      </c>
      <c r="K51" s="22" t="s">
        <v>376</v>
      </c>
      <c r="L51" s="15" t="s">
        <v>576</v>
      </c>
      <c r="M51" s="40" t="s">
        <v>137</v>
      </c>
      <c r="N51" s="36" t="s">
        <v>375</v>
      </c>
      <c r="O51" s="356">
        <v>8.7799999999999994</v>
      </c>
      <c r="P51" s="357"/>
      <c r="Q51" s="358"/>
      <c r="R51" s="108">
        <v>9.75</v>
      </c>
      <c r="S51" s="304"/>
      <c r="T51" s="292"/>
      <c r="U51" s="238" t="s">
        <v>81</v>
      </c>
      <c r="V51" s="240"/>
      <c r="W51" s="279"/>
      <c r="X51" s="398">
        <v>10.119999999999999</v>
      </c>
      <c r="Y51" s="315"/>
      <c r="Z51" s="266"/>
    </row>
    <row r="52" spans="1:217" s="41" customFormat="1" ht="12" customHeight="1">
      <c r="A52" s="34" t="s">
        <v>577</v>
      </c>
      <c r="B52" s="11">
        <v>714401106178</v>
      </c>
      <c r="C52" s="35" t="s">
        <v>461</v>
      </c>
      <c r="D52" s="35" t="s">
        <v>790</v>
      </c>
      <c r="E52" s="35" t="s">
        <v>817</v>
      </c>
      <c r="F52" s="35">
        <v>10</v>
      </c>
      <c r="G52" s="35"/>
      <c r="H52" s="35"/>
      <c r="I52" s="35"/>
      <c r="J52" s="13">
        <f t="shared" si="0"/>
        <v>0</v>
      </c>
      <c r="K52" s="22" t="s">
        <v>376</v>
      </c>
      <c r="L52" s="15" t="s">
        <v>578</v>
      </c>
      <c r="M52" s="40" t="s">
        <v>568</v>
      </c>
      <c r="N52" s="40">
        <v>100</v>
      </c>
      <c r="O52" s="354" t="s">
        <v>81</v>
      </c>
      <c r="P52" s="354"/>
      <c r="Q52" s="355"/>
      <c r="R52" s="107">
        <v>11.6</v>
      </c>
      <c r="S52" s="227"/>
      <c r="T52" s="291"/>
      <c r="U52" s="238" t="s">
        <v>81</v>
      </c>
      <c r="V52" s="239"/>
      <c r="W52" s="278"/>
      <c r="X52" s="398">
        <v>12.15</v>
      </c>
      <c r="Y52" s="258"/>
      <c r="Z52" s="265"/>
    </row>
    <row r="53" spans="1:217" s="41" customFormat="1" ht="12" customHeight="1">
      <c r="A53" s="34" t="s">
        <v>579</v>
      </c>
      <c r="B53" s="11">
        <v>714401106116</v>
      </c>
      <c r="C53" s="35" t="s">
        <v>803</v>
      </c>
      <c r="D53" s="35" t="s">
        <v>790</v>
      </c>
      <c r="E53" s="35"/>
      <c r="F53" s="35">
        <v>10</v>
      </c>
      <c r="G53" s="35"/>
      <c r="H53" s="35"/>
      <c r="I53" s="35"/>
      <c r="J53" s="13">
        <f t="shared" si="0"/>
        <v>0</v>
      </c>
      <c r="K53" s="22" t="s">
        <v>376</v>
      </c>
      <c r="L53" s="15" t="s">
        <v>580</v>
      </c>
      <c r="M53" s="40" t="s">
        <v>137</v>
      </c>
      <c r="N53" s="36" t="s">
        <v>375</v>
      </c>
      <c r="O53" s="356">
        <v>8.7799999999999994</v>
      </c>
      <c r="P53" s="357"/>
      <c r="Q53" s="358"/>
      <c r="R53" s="108">
        <v>9.75</v>
      </c>
      <c r="S53" s="304"/>
      <c r="T53" s="292"/>
      <c r="U53" s="238" t="s">
        <v>81</v>
      </c>
      <c r="V53" s="240"/>
      <c r="W53" s="279"/>
      <c r="X53" s="398">
        <v>10.119999999999999</v>
      </c>
      <c r="Y53" s="315"/>
      <c r="Z53" s="266"/>
    </row>
    <row r="54" spans="1:217" s="41" customFormat="1" ht="12" customHeight="1">
      <c r="A54" s="34" t="s">
        <v>581</v>
      </c>
      <c r="B54" s="11">
        <v>714401106222</v>
      </c>
      <c r="C54" s="35" t="s">
        <v>461</v>
      </c>
      <c r="D54" s="35" t="s">
        <v>790</v>
      </c>
      <c r="E54" s="35" t="s">
        <v>817</v>
      </c>
      <c r="F54" s="35">
        <v>10</v>
      </c>
      <c r="G54" s="35"/>
      <c r="H54" s="35"/>
      <c r="I54" s="35"/>
      <c r="J54" s="13">
        <f t="shared" si="0"/>
        <v>0</v>
      </c>
      <c r="K54" s="22" t="s">
        <v>376</v>
      </c>
      <c r="L54" s="15" t="s">
        <v>582</v>
      </c>
      <c r="M54" s="40" t="s">
        <v>568</v>
      </c>
      <c r="N54" s="40">
        <v>100</v>
      </c>
      <c r="O54" s="354" t="s">
        <v>81</v>
      </c>
      <c r="P54" s="354"/>
      <c r="Q54" s="355"/>
      <c r="R54" s="107">
        <v>11.6</v>
      </c>
      <c r="S54" s="227"/>
      <c r="T54" s="291"/>
      <c r="U54" s="238" t="s">
        <v>81</v>
      </c>
      <c r="V54" s="239"/>
      <c r="W54" s="278"/>
      <c r="X54" s="398">
        <v>12.15</v>
      </c>
      <c r="Y54" s="258"/>
      <c r="Z54" s="265"/>
    </row>
    <row r="55" spans="1:217" s="41" customFormat="1" ht="12" customHeight="1">
      <c r="A55" s="34" t="s">
        <v>583</v>
      </c>
      <c r="B55" s="11">
        <v>714401106123</v>
      </c>
      <c r="C55" s="35" t="s">
        <v>461</v>
      </c>
      <c r="D55" s="35" t="s">
        <v>790</v>
      </c>
      <c r="E55" s="35" t="s">
        <v>817</v>
      </c>
      <c r="F55" s="35">
        <v>10</v>
      </c>
      <c r="G55" s="35"/>
      <c r="H55" s="35"/>
      <c r="I55" s="35"/>
      <c r="J55" s="13">
        <f t="shared" si="0"/>
        <v>0</v>
      </c>
      <c r="K55" s="22" t="s">
        <v>376</v>
      </c>
      <c r="L55" s="15" t="s">
        <v>584</v>
      </c>
      <c r="M55" s="40" t="s">
        <v>137</v>
      </c>
      <c r="N55" s="40">
        <v>100</v>
      </c>
      <c r="O55" s="354" t="s">
        <v>81</v>
      </c>
      <c r="P55" s="354"/>
      <c r="Q55" s="355"/>
      <c r="R55" s="108">
        <v>9.75</v>
      </c>
      <c r="S55" s="227"/>
      <c r="T55" s="291"/>
      <c r="U55" s="238" t="s">
        <v>81</v>
      </c>
      <c r="V55" s="239"/>
      <c r="W55" s="278"/>
      <c r="X55" s="398">
        <v>10.119999999999999</v>
      </c>
      <c r="Y55" s="258"/>
      <c r="Z55" s="265"/>
    </row>
    <row r="56" spans="1:217" s="41" customFormat="1" ht="12" customHeight="1">
      <c r="A56" s="34" t="s">
        <v>585</v>
      </c>
      <c r="B56" s="11">
        <v>714401106079</v>
      </c>
      <c r="C56" s="35" t="s">
        <v>804</v>
      </c>
      <c r="D56" s="35" t="s">
        <v>790</v>
      </c>
      <c r="E56" s="35" t="s">
        <v>819</v>
      </c>
      <c r="F56" s="35">
        <v>10</v>
      </c>
      <c r="G56" s="35"/>
      <c r="H56" s="35"/>
      <c r="I56" s="35"/>
      <c r="J56" s="13">
        <f t="shared" si="0"/>
        <v>0</v>
      </c>
      <c r="K56" s="22" t="s">
        <v>376</v>
      </c>
      <c r="L56" s="15" t="s">
        <v>586</v>
      </c>
      <c r="M56" s="40" t="s">
        <v>137</v>
      </c>
      <c r="N56" s="36" t="s">
        <v>375</v>
      </c>
      <c r="O56" s="356">
        <v>8.7799999999999994</v>
      </c>
      <c r="P56" s="357"/>
      <c r="Q56" s="358"/>
      <c r="R56" s="108">
        <v>9.75</v>
      </c>
      <c r="S56" s="304"/>
      <c r="T56" s="292"/>
      <c r="U56" s="238" t="s">
        <v>81</v>
      </c>
      <c r="V56" s="240"/>
      <c r="W56" s="279"/>
      <c r="X56" s="398">
        <v>10.119999999999999</v>
      </c>
      <c r="Y56" s="315"/>
      <c r="Z56" s="266"/>
    </row>
    <row r="57" spans="1:217" ht="12" customHeight="1">
      <c r="A57" s="34" t="s">
        <v>587</v>
      </c>
      <c r="B57" s="11">
        <v>714401106239</v>
      </c>
      <c r="C57" s="35" t="s">
        <v>461</v>
      </c>
      <c r="D57" s="35" t="s">
        <v>790</v>
      </c>
      <c r="E57" s="35" t="s">
        <v>817</v>
      </c>
      <c r="F57" s="21">
        <v>10</v>
      </c>
      <c r="G57" s="21"/>
      <c r="H57" s="21"/>
      <c r="I57" s="21"/>
      <c r="J57" s="13">
        <f t="shared" si="0"/>
        <v>0</v>
      </c>
      <c r="K57" s="22" t="s">
        <v>376</v>
      </c>
      <c r="L57" s="15" t="s">
        <v>588</v>
      </c>
      <c r="M57" s="40" t="s">
        <v>568</v>
      </c>
      <c r="N57" s="40">
        <v>100</v>
      </c>
      <c r="O57" s="354" t="s">
        <v>81</v>
      </c>
      <c r="P57" s="354"/>
      <c r="Q57" s="355"/>
      <c r="R57" s="107">
        <v>11.6</v>
      </c>
      <c r="S57" s="227"/>
      <c r="T57" s="291"/>
      <c r="U57" s="238" t="s">
        <v>81</v>
      </c>
      <c r="V57" s="239"/>
      <c r="W57" s="278"/>
      <c r="X57" s="398">
        <v>12.15</v>
      </c>
      <c r="Y57" s="258"/>
      <c r="Z57" s="265"/>
      <c r="HD57" s="3"/>
      <c r="HE57" s="3"/>
      <c r="HF57" s="3"/>
      <c r="HG57" s="3"/>
      <c r="HH57" s="3"/>
      <c r="HI57" s="3"/>
    </row>
    <row r="58" spans="1:217" ht="12" customHeight="1">
      <c r="A58" s="34" t="s">
        <v>589</v>
      </c>
      <c r="B58" s="11">
        <v>714401106130</v>
      </c>
      <c r="C58" s="35" t="s">
        <v>461</v>
      </c>
      <c r="D58" s="35" t="s">
        <v>790</v>
      </c>
      <c r="E58" s="35" t="s">
        <v>817</v>
      </c>
      <c r="F58" s="21">
        <v>10</v>
      </c>
      <c r="G58" s="21"/>
      <c r="H58" s="21"/>
      <c r="I58" s="21"/>
      <c r="J58" s="13">
        <f t="shared" si="0"/>
        <v>0</v>
      </c>
      <c r="K58" s="22" t="s">
        <v>376</v>
      </c>
      <c r="L58" s="15" t="s">
        <v>590</v>
      </c>
      <c r="M58" s="40" t="s">
        <v>137</v>
      </c>
      <c r="N58" s="40">
        <v>100</v>
      </c>
      <c r="O58" s="354" t="s">
        <v>81</v>
      </c>
      <c r="P58" s="354"/>
      <c r="Q58" s="355"/>
      <c r="R58" s="108">
        <v>9.75</v>
      </c>
      <c r="S58" s="227"/>
      <c r="T58" s="291"/>
      <c r="U58" s="238" t="s">
        <v>81</v>
      </c>
      <c r="V58" s="239"/>
      <c r="W58" s="278"/>
      <c r="X58" s="398">
        <v>10.119999999999999</v>
      </c>
      <c r="Y58" s="258"/>
      <c r="Z58" s="265"/>
      <c r="HD58" s="3"/>
      <c r="HE58" s="3"/>
      <c r="HF58" s="3"/>
      <c r="HG58" s="3"/>
      <c r="HH58" s="3"/>
      <c r="HI58" s="3"/>
    </row>
    <row r="59" spans="1:217" ht="12" customHeight="1">
      <c r="A59" s="42" t="s">
        <v>227</v>
      </c>
      <c r="B59" s="43" t="s">
        <v>203</v>
      </c>
      <c r="C59" s="35" t="s">
        <v>803</v>
      </c>
      <c r="D59" s="35" t="s">
        <v>790</v>
      </c>
      <c r="E59" s="35"/>
      <c r="F59" s="21">
        <v>10</v>
      </c>
      <c r="G59" s="21"/>
      <c r="H59" s="21"/>
      <c r="I59" s="21"/>
      <c r="J59" s="13">
        <f t="shared" si="0"/>
        <v>0</v>
      </c>
      <c r="K59" s="33"/>
      <c r="L59" s="15" t="s">
        <v>655</v>
      </c>
      <c r="M59" s="17" t="s">
        <v>137</v>
      </c>
      <c r="N59" s="17" t="s">
        <v>656</v>
      </c>
      <c r="O59" s="347">
        <v>7.7760000000000007</v>
      </c>
      <c r="P59" s="345"/>
      <c r="Q59" s="346"/>
      <c r="R59" s="73">
        <v>8.64</v>
      </c>
      <c r="S59" s="301"/>
      <c r="T59" s="288"/>
      <c r="U59" s="235" t="s">
        <v>81</v>
      </c>
      <c r="V59" s="234"/>
      <c r="W59" s="275"/>
      <c r="X59" s="398">
        <v>9.85</v>
      </c>
      <c r="Y59" s="312"/>
      <c r="Z59" s="262"/>
    </row>
    <row r="60" spans="1:217" s="45" customFormat="1" ht="12" customHeight="1">
      <c r="A60" s="42" t="s">
        <v>266</v>
      </c>
      <c r="B60" s="43">
        <v>714401104471</v>
      </c>
      <c r="C60" s="35" t="s">
        <v>461</v>
      </c>
      <c r="D60" s="35" t="s">
        <v>790</v>
      </c>
      <c r="E60" s="35" t="s">
        <v>817</v>
      </c>
      <c r="F60" s="21">
        <v>30</v>
      </c>
      <c r="G60" s="21"/>
      <c r="H60" s="21"/>
      <c r="I60" s="21"/>
      <c r="J60" s="13">
        <f t="shared" si="0"/>
        <v>0</v>
      </c>
      <c r="K60" s="33"/>
      <c r="L60" s="15" t="s">
        <v>343</v>
      </c>
      <c r="M60" s="17" t="s">
        <v>137</v>
      </c>
      <c r="N60" s="17">
        <v>100</v>
      </c>
      <c r="O60" s="347" t="s">
        <v>81</v>
      </c>
      <c r="P60" s="345"/>
      <c r="Q60" s="346"/>
      <c r="R60" s="73">
        <v>8.64</v>
      </c>
      <c r="S60" s="301"/>
      <c r="T60" s="288"/>
      <c r="U60" s="235" t="s">
        <v>81</v>
      </c>
      <c r="V60" s="234"/>
      <c r="W60" s="275"/>
      <c r="X60" s="398">
        <v>9.85</v>
      </c>
      <c r="Y60" s="312"/>
      <c r="Z60" s="262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</row>
    <row r="61" spans="1:217" ht="12" customHeight="1">
      <c r="A61" s="42" t="s">
        <v>86</v>
      </c>
      <c r="B61" s="43">
        <v>714401104914</v>
      </c>
      <c r="C61" s="35" t="s">
        <v>461</v>
      </c>
      <c r="D61" s="35" t="s">
        <v>790</v>
      </c>
      <c r="E61" s="35" t="s">
        <v>817</v>
      </c>
      <c r="F61" s="21">
        <v>10</v>
      </c>
      <c r="G61" s="21"/>
      <c r="H61" s="21"/>
      <c r="I61" s="21"/>
      <c r="J61" s="13">
        <f t="shared" si="0"/>
        <v>0</v>
      </c>
      <c r="K61" s="33" t="s">
        <v>257</v>
      </c>
      <c r="L61" s="15" t="s">
        <v>657</v>
      </c>
      <c r="M61" s="17" t="s">
        <v>137</v>
      </c>
      <c r="N61" s="17">
        <v>100</v>
      </c>
      <c r="O61" s="347" t="s">
        <v>81</v>
      </c>
      <c r="P61" s="345"/>
      <c r="Q61" s="346"/>
      <c r="R61" s="73">
        <v>9.4499999999999993</v>
      </c>
      <c r="S61" s="301"/>
      <c r="T61" s="288"/>
      <c r="U61" s="235" t="s">
        <v>81</v>
      </c>
      <c r="V61" s="234"/>
      <c r="W61" s="275"/>
      <c r="X61" s="398">
        <v>10.77</v>
      </c>
      <c r="Y61" s="312"/>
      <c r="Z61" s="262"/>
    </row>
    <row r="62" spans="1:217" ht="12" customHeight="1">
      <c r="A62" s="34" t="s">
        <v>591</v>
      </c>
      <c r="B62" s="46">
        <v>714401104185</v>
      </c>
      <c r="C62" s="35" t="s">
        <v>461</v>
      </c>
      <c r="D62" s="35" t="s">
        <v>790</v>
      </c>
      <c r="E62" s="35" t="s">
        <v>817</v>
      </c>
      <c r="F62" s="21">
        <v>10</v>
      </c>
      <c r="G62" s="21"/>
      <c r="H62" s="21"/>
      <c r="I62" s="21"/>
      <c r="J62" s="13">
        <f t="shared" si="0"/>
        <v>0</v>
      </c>
      <c r="K62" s="22" t="s">
        <v>376</v>
      </c>
      <c r="L62" s="15" t="s">
        <v>592</v>
      </c>
      <c r="M62" s="40" t="s">
        <v>568</v>
      </c>
      <c r="N62" s="40">
        <v>100</v>
      </c>
      <c r="O62" s="354" t="s">
        <v>81</v>
      </c>
      <c r="P62" s="354"/>
      <c r="Q62" s="355"/>
      <c r="R62" s="107">
        <v>11.6</v>
      </c>
      <c r="S62" s="227"/>
      <c r="T62" s="291"/>
      <c r="U62" s="238" t="s">
        <v>81</v>
      </c>
      <c r="V62" s="239"/>
      <c r="W62" s="278"/>
      <c r="X62" s="398">
        <v>12.15</v>
      </c>
      <c r="Y62" s="258"/>
      <c r="Z62" s="265"/>
      <c r="HD62" s="3"/>
      <c r="HE62" s="3"/>
      <c r="HF62" s="3"/>
      <c r="HG62" s="3"/>
      <c r="HH62" s="3"/>
      <c r="HI62" s="3"/>
    </row>
    <row r="63" spans="1:217" ht="12" customHeight="1">
      <c r="A63" s="34" t="s">
        <v>593</v>
      </c>
      <c r="B63" s="46">
        <v>714401104246</v>
      </c>
      <c r="C63" s="35" t="s">
        <v>461</v>
      </c>
      <c r="D63" s="35" t="s">
        <v>790</v>
      </c>
      <c r="E63" s="35" t="s">
        <v>817</v>
      </c>
      <c r="F63" s="21">
        <v>10</v>
      </c>
      <c r="G63" s="21"/>
      <c r="H63" s="21"/>
      <c r="I63" s="21"/>
      <c r="J63" s="13">
        <f t="shared" si="0"/>
        <v>0</v>
      </c>
      <c r="K63" s="22" t="s">
        <v>376</v>
      </c>
      <c r="L63" s="15" t="s">
        <v>594</v>
      </c>
      <c r="M63" s="40" t="s">
        <v>137</v>
      </c>
      <c r="N63" s="40">
        <v>100</v>
      </c>
      <c r="O63" s="354" t="s">
        <v>81</v>
      </c>
      <c r="P63" s="354"/>
      <c r="Q63" s="355"/>
      <c r="R63" s="108">
        <v>9.75</v>
      </c>
      <c r="S63" s="227"/>
      <c r="T63" s="291"/>
      <c r="U63" s="238" t="s">
        <v>81</v>
      </c>
      <c r="V63" s="239"/>
      <c r="W63" s="278"/>
      <c r="X63" s="398">
        <v>10.119999999999999</v>
      </c>
      <c r="Y63" s="258"/>
      <c r="Z63" s="265"/>
      <c r="HD63" s="3"/>
      <c r="HE63" s="3"/>
      <c r="HF63" s="3"/>
      <c r="HG63" s="3"/>
      <c r="HH63" s="3"/>
      <c r="HI63" s="3"/>
    </row>
    <row r="64" spans="1:217" ht="12" customHeight="1">
      <c r="A64" s="34" t="s">
        <v>595</v>
      </c>
      <c r="B64" s="46">
        <v>714401104215</v>
      </c>
      <c r="C64" s="35" t="s">
        <v>461</v>
      </c>
      <c r="D64" s="35" t="s">
        <v>790</v>
      </c>
      <c r="E64" s="35" t="s">
        <v>817</v>
      </c>
      <c r="F64" s="21">
        <v>10</v>
      </c>
      <c r="G64" s="21"/>
      <c r="H64" s="21"/>
      <c r="I64" s="21"/>
      <c r="J64" s="13">
        <f t="shared" si="0"/>
        <v>0</v>
      </c>
      <c r="K64" s="22" t="s">
        <v>376</v>
      </c>
      <c r="L64" s="15" t="s">
        <v>596</v>
      </c>
      <c r="M64" s="40" t="s">
        <v>148</v>
      </c>
      <c r="N64" s="17"/>
      <c r="O64" s="347"/>
      <c r="P64" s="345"/>
      <c r="Q64" s="346"/>
      <c r="R64" s="73"/>
      <c r="S64" s="301"/>
      <c r="T64" s="288"/>
      <c r="U64" s="235"/>
      <c r="V64" s="234"/>
      <c r="W64" s="275"/>
      <c r="X64" s="398"/>
      <c r="Y64" s="312"/>
      <c r="Z64" s="262"/>
      <c r="HD64" s="3"/>
      <c r="HE64" s="3"/>
      <c r="HF64" s="3"/>
      <c r="HG64" s="3"/>
      <c r="HH64" s="3"/>
      <c r="HI64" s="3"/>
    </row>
    <row r="65" spans="1:248" ht="12" customHeight="1">
      <c r="A65" s="34" t="s">
        <v>597</v>
      </c>
      <c r="B65" s="46">
        <v>714401104192</v>
      </c>
      <c r="C65" s="35" t="s">
        <v>461</v>
      </c>
      <c r="D65" s="35" t="s">
        <v>790</v>
      </c>
      <c r="E65" s="35" t="s">
        <v>817</v>
      </c>
      <c r="F65" s="21">
        <v>10</v>
      </c>
      <c r="G65" s="21"/>
      <c r="H65" s="21"/>
      <c r="I65" s="21"/>
      <c r="J65" s="13">
        <f t="shared" si="0"/>
        <v>0</v>
      </c>
      <c r="K65" s="22" t="s">
        <v>376</v>
      </c>
      <c r="L65" s="15" t="s">
        <v>598</v>
      </c>
      <c r="M65" s="40" t="s">
        <v>568</v>
      </c>
      <c r="N65" s="40">
        <v>100</v>
      </c>
      <c r="O65" s="354" t="s">
        <v>81</v>
      </c>
      <c r="P65" s="354"/>
      <c r="Q65" s="355"/>
      <c r="R65" s="107">
        <v>11.6</v>
      </c>
      <c r="S65" s="227"/>
      <c r="T65" s="291"/>
      <c r="U65" s="238" t="s">
        <v>81</v>
      </c>
      <c r="V65" s="239"/>
      <c r="W65" s="278"/>
      <c r="X65" s="398">
        <v>12.15</v>
      </c>
      <c r="Y65" s="258"/>
      <c r="Z65" s="265"/>
      <c r="HD65" s="3"/>
      <c r="HE65" s="3"/>
      <c r="HF65" s="3"/>
      <c r="HG65" s="3"/>
      <c r="HH65" s="3"/>
      <c r="HI65" s="3"/>
    </row>
    <row r="66" spans="1:248" ht="12" customHeight="1">
      <c r="A66" s="47" t="s">
        <v>599</v>
      </c>
      <c r="B66" s="46">
        <v>714401104253</v>
      </c>
      <c r="C66" s="35" t="s">
        <v>461</v>
      </c>
      <c r="D66" s="35" t="s">
        <v>790</v>
      </c>
      <c r="E66" s="35" t="s">
        <v>817</v>
      </c>
      <c r="F66" s="35">
        <v>10</v>
      </c>
      <c r="G66" s="35"/>
      <c r="H66" s="35"/>
      <c r="I66" s="35"/>
      <c r="J66" s="13">
        <f t="shared" si="0"/>
        <v>0</v>
      </c>
      <c r="K66" s="22" t="s">
        <v>376</v>
      </c>
      <c r="L66" s="39" t="s">
        <v>600</v>
      </c>
      <c r="M66" s="40" t="s">
        <v>137</v>
      </c>
      <c r="N66" s="40">
        <v>100</v>
      </c>
      <c r="O66" s="354" t="s">
        <v>81</v>
      </c>
      <c r="P66" s="354"/>
      <c r="Q66" s="355"/>
      <c r="R66" s="108">
        <v>9.75</v>
      </c>
      <c r="S66" s="227"/>
      <c r="T66" s="291"/>
      <c r="U66" s="238" t="s">
        <v>81</v>
      </c>
      <c r="V66" s="239"/>
      <c r="W66" s="278"/>
      <c r="X66" s="398">
        <v>10.119999999999999</v>
      </c>
      <c r="Y66" s="258"/>
      <c r="Z66" s="265"/>
      <c r="HD66" s="3"/>
      <c r="HE66" s="3"/>
      <c r="HF66" s="3"/>
      <c r="HG66" s="3"/>
      <c r="HH66" s="3"/>
      <c r="HI66" s="3"/>
    </row>
    <row r="67" spans="1:248" ht="12" customHeight="1">
      <c r="A67" s="42" t="s">
        <v>267</v>
      </c>
      <c r="B67" s="43" t="s">
        <v>318</v>
      </c>
      <c r="C67" s="35" t="s">
        <v>461</v>
      </c>
      <c r="D67" s="35" t="s">
        <v>790</v>
      </c>
      <c r="E67" s="35" t="s">
        <v>817</v>
      </c>
      <c r="F67" s="21">
        <v>10</v>
      </c>
      <c r="G67" s="21"/>
      <c r="H67" s="21"/>
      <c r="I67" s="21"/>
      <c r="J67" s="13">
        <f t="shared" si="0"/>
        <v>0</v>
      </c>
      <c r="K67" s="33"/>
      <c r="L67" s="15" t="s">
        <v>658</v>
      </c>
      <c r="M67" s="17" t="s">
        <v>137</v>
      </c>
      <c r="N67" s="17" t="s">
        <v>656</v>
      </c>
      <c r="O67" s="347">
        <v>7.7760000000000007</v>
      </c>
      <c r="P67" s="345"/>
      <c r="Q67" s="346">
        <f>O67*P67</f>
        <v>0</v>
      </c>
      <c r="R67" s="73">
        <v>8.64</v>
      </c>
      <c r="S67" s="301"/>
      <c r="T67" s="288"/>
      <c r="U67" s="235" t="s">
        <v>81</v>
      </c>
      <c r="V67" s="234"/>
      <c r="W67" s="275"/>
      <c r="X67" s="398">
        <v>11.18</v>
      </c>
      <c r="Y67" s="312"/>
      <c r="Z67" s="262"/>
    </row>
    <row r="68" spans="1:248" ht="12" customHeight="1">
      <c r="A68" s="48" t="s">
        <v>321</v>
      </c>
      <c r="B68" s="20" t="s">
        <v>322</v>
      </c>
      <c r="C68" s="35" t="s">
        <v>461</v>
      </c>
      <c r="D68" s="35" t="s">
        <v>790</v>
      </c>
      <c r="E68" s="35" t="s">
        <v>817</v>
      </c>
      <c r="F68" s="21">
        <v>10</v>
      </c>
      <c r="G68" s="21"/>
      <c r="H68" s="21"/>
      <c r="I68" s="21"/>
      <c r="J68" s="13">
        <f t="shared" si="0"/>
        <v>0</v>
      </c>
      <c r="K68" s="33"/>
      <c r="L68" s="15" t="s">
        <v>302</v>
      </c>
      <c r="M68" s="17" t="s">
        <v>137</v>
      </c>
      <c r="N68" s="17">
        <v>100</v>
      </c>
      <c r="O68" s="347" t="s">
        <v>81</v>
      </c>
      <c r="P68" s="345"/>
      <c r="Q68" s="346"/>
      <c r="R68" s="73">
        <v>8.64</v>
      </c>
      <c r="S68" s="301"/>
      <c r="T68" s="288"/>
      <c r="U68" s="235" t="s">
        <v>81</v>
      </c>
      <c r="V68" s="234"/>
      <c r="W68" s="275"/>
      <c r="X68" s="398">
        <v>11.18</v>
      </c>
      <c r="Y68" s="312"/>
      <c r="Z68" s="262"/>
    </row>
    <row r="69" spans="1:248" ht="12" customHeight="1">
      <c r="A69" s="49" t="s">
        <v>323</v>
      </c>
      <c r="B69" s="50" t="s">
        <v>233</v>
      </c>
      <c r="C69" s="35" t="s">
        <v>461</v>
      </c>
      <c r="D69" s="35" t="s">
        <v>790</v>
      </c>
      <c r="E69" s="35" t="s">
        <v>817</v>
      </c>
      <c r="F69" s="35">
        <v>10</v>
      </c>
      <c r="G69" s="35"/>
      <c r="H69" s="35"/>
      <c r="I69" s="35"/>
      <c r="J69" s="13">
        <f t="shared" si="0"/>
        <v>0</v>
      </c>
      <c r="K69" s="51"/>
      <c r="L69" s="39" t="s">
        <v>214</v>
      </c>
      <c r="M69" s="40" t="s">
        <v>137</v>
      </c>
      <c r="N69" s="40">
        <v>100</v>
      </c>
      <c r="O69" s="347" t="s">
        <v>81</v>
      </c>
      <c r="P69" s="345"/>
      <c r="Q69" s="346"/>
      <c r="R69" s="73">
        <v>8.64</v>
      </c>
      <c r="S69" s="301"/>
      <c r="T69" s="288"/>
      <c r="U69" s="235" t="s">
        <v>81</v>
      </c>
      <c r="V69" s="234"/>
      <c r="W69" s="275"/>
      <c r="X69" s="268">
        <v>12.1</v>
      </c>
      <c r="Y69" s="312"/>
      <c r="Z69" s="262"/>
    </row>
    <row r="70" spans="1:248" s="2" customFormat="1" ht="12" customHeight="1">
      <c r="A70" s="19" t="s">
        <v>348</v>
      </c>
      <c r="B70" s="52" t="s">
        <v>349</v>
      </c>
      <c r="C70" s="35" t="s">
        <v>461</v>
      </c>
      <c r="D70" s="35" t="s">
        <v>790</v>
      </c>
      <c r="E70" s="35" t="s">
        <v>817</v>
      </c>
      <c r="F70" s="21">
        <v>10</v>
      </c>
      <c r="G70" s="21"/>
      <c r="H70" s="21"/>
      <c r="I70" s="21"/>
      <c r="J70" s="13">
        <f t="shared" ref="J70:J133" si="1">G70*H70*I70</f>
        <v>0</v>
      </c>
      <c r="K70" s="14" t="s">
        <v>631</v>
      </c>
      <c r="L70" s="26" t="s">
        <v>350</v>
      </c>
      <c r="M70" s="40" t="s">
        <v>148</v>
      </c>
      <c r="N70" s="40">
        <v>100</v>
      </c>
      <c r="O70" s="344" t="s">
        <v>81</v>
      </c>
      <c r="P70" s="345"/>
      <c r="Q70" s="346"/>
      <c r="R70" s="73">
        <v>18.91</v>
      </c>
      <c r="S70" s="301"/>
      <c r="T70" s="288"/>
      <c r="U70" s="235" t="s">
        <v>81</v>
      </c>
      <c r="V70" s="234"/>
      <c r="W70" s="275"/>
      <c r="X70" s="262" t="s">
        <v>81</v>
      </c>
      <c r="Y70" s="312"/>
      <c r="Z70" s="262"/>
    </row>
    <row r="71" spans="1:248" s="2" customFormat="1" ht="12" customHeight="1">
      <c r="A71" s="19" t="s">
        <v>659</v>
      </c>
      <c r="B71" s="20">
        <v>714401105201</v>
      </c>
      <c r="C71" s="35" t="s">
        <v>461</v>
      </c>
      <c r="D71" s="35" t="s">
        <v>790</v>
      </c>
      <c r="E71" s="35" t="s">
        <v>817</v>
      </c>
      <c r="F71" s="21">
        <v>10</v>
      </c>
      <c r="G71" s="21"/>
      <c r="H71" s="21"/>
      <c r="I71" s="21"/>
      <c r="J71" s="13">
        <f t="shared" si="1"/>
        <v>0</v>
      </c>
      <c r="K71" s="33" t="s">
        <v>257</v>
      </c>
      <c r="L71" s="15" t="s">
        <v>147</v>
      </c>
      <c r="M71" s="40" t="s">
        <v>148</v>
      </c>
      <c r="N71" s="40">
        <v>100</v>
      </c>
      <c r="O71" s="344" t="s">
        <v>81</v>
      </c>
      <c r="P71" s="345"/>
      <c r="Q71" s="346"/>
      <c r="R71" s="73">
        <v>18.91</v>
      </c>
      <c r="S71" s="301"/>
      <c r="T71" s="288"/>
      <c r="U71" s="235" t="s">
        <v>81</v>
      </c>
      <c r="V71" s="234"/>
      <c r="W71" s="275"/>
      <c r="X71" s="268">
        <v>24.22</v>
      </c>
      <c r="Y71" s="312"/>
      <c r="Z71" s="262"/>
    </row>
    <row r="72" spans="1:248" s="2" customFormat="1" ht="12" customHeight="1">
      <c r="A72" s="53" t="s">
        <v>296</v>
      </c>
      <c r="B72" s="52" t="s">
        <v>297</v>
      </c>
      <c r="C72" s="35" t="s">
        <v>461</v>
      </c>
      <c r="D72" s="35" t="s">
        <v>790</v>
      </c>
      <c r="E72" s="35" t="s">
        <v>817</v>
      </c>
      <c r="F72" s="21">
        <v>10</v>
      </c>
      <c r="G72" s="21"/>
      <c r="H72" s="21"/>
      <c r="I72" s="21"/>
      <c r="J72" s="13">
        <f t="shared" si="1"/>
        <v>0</v>
      </c>
      <c r="K72" s="33" t="s">
        <v>257</v>
      </c>
      <c r="L72" s="15" t="s">
        <v>298</v>
      </c>
      <c r="M72" s="40" t="s">
        <v>148</v>
      </c>
      <c r="N72" s="40">
        <v>100</v>
      </c>
      <c r="O72" s="344" t="s">
        <v>81</v>
      </c>
      <c r="P72" s="345"/>
      <c r="Q72" s="346"/>
      <c r="R72" s="73">
        <v>18.14</v>
      </c>
      <c r="S72" s="301"/>
      <c r="T72" s="288"/>
      <c r="U72" s="235">
        <v>21.64</v>
      </c>
      <c r="V72" s="234"/>
      <c r="W72" s="275"/>
      <c r="X72" s="268">
        <v>23.52</v>
      </c>
      <c r="Y72" s="312"/>
      <c r="Z72" s="262"/>
    </row>
    <row r="73" spans="1:248" ht="12" customHeight="1">
      <c r="A73" s="49" t="s">
        <v>320</v>
      </c>
      <c r="B73" s="50" t="s">
        <v>196</v>
      </c>
      <c r="C73" s="35" t="s">
        <v>805</v>
      </c>
      <c r="D73" s="35" t="s">
        <v>790</v>
      </c>
      <c r="E73" s="35" t="s">
        <v>819</v>
      </c>
      <c r="F73" s="35">
        <v>10</v>
      </c>
      <c r="G73" s="35"/>
      <c r="H73" s="35"/>
      <c r="I73" s="35"/>
      <c r="J73" s="13">
        <f t="shared" si="1"/>
        <v>0</v>
      </c>
      <c r="K73" s="14" t="s">
        <v>631</v>
      </c>
      <c r="L73" s="54" t="s">
        <v>660</v>
      </c>
      <c r="M73" s="40" t="s">
        <v>306</v>
      </c>
      <c r="N73" s="17" t="s">
        <v>656</v>
      </c>
      <c r="O73" s="347">
        <v>14.589</v>
      </c>
      <c r="P73" s="345"/>
      <c r="Q73" s="346"/>
      <c r="R73" s="73">
        <v>16.21</v>
      </c>
      <c r="S73" s="301"/>
      <c r="T73" s="288"/>
      <c r="U73" s="235" t="s">
        <v>81</v>
      </c>
      <c r="V73" s="234"/>
      <c r="W73" s="275"/>
      <c r="X73" s="262" t="s">
        <v>81</v>
      </c>
      <c r="Y73" s="312"/>
      <c r="Z73" s="26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</row>
    <row r="74" spans="1:248" ht="12" customHeight="1">
      <c r="A74" s="48" t="s">
        <v>234</v>
      </c>
      <c r="B74" s="55" t="s">
        <v>337</v>
      </c>
      <c r="C74" s="35" t="s">
        <v>803</v>
      </c>
      <c r="D74" s="35" t="s">
        <v>790</v>
      </c>
      <c r="E74" s="35"/>
      <c r="F74" s="35">
        <v>10</v>
      </c>
      <c r="G74" s="35"/>
      <c r="H74" s="35"/>
      <c r="I74" s="35"/>
      <c r="J74" s="13">
        <f t="shared" si="1"/>
        <v>0</v>
      </c>
      <c r="K74" s="14" t="s">
        <v>631</v>
      </c>
      <c r="L74" s="54" t="s">
        <v>661</v>
      </c>
      <c r="M74" s="40" t="s">
        <v>137</v>
      </c>
      <c r="N74" s="17" t="s">
        <v>656</v>
      </c>
      <c r="O74" s="347">
        <v>8.504999999999999</v>
      </c>
      <c r="P74" s="345"/>
      <c r="Q74" s="346"/>
      <c r="R74" s="73">
        <v>9.4499999999999993</v>
      </c>
      <c r="S74" s="301"/>
      <c r="T74" s="288"/>
      <c r="U74" s="235" t="s">
        <v>81</v>
      </c>
      <c r="V74" s="234"/>
      <c r="W74" s="275"/>
      <c r="X74" s="262" t="s">
        <v>81</v>
      </c>
      <c r="Y74" s="312"/>
      <c r="Z74" s="26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</row>
    <row r="75" spans="1:248" ht="12" customHeight="1">
      <c r="A75" s="19" t="s">
        <v>662</v>
      </c>
      <c r="B75" s="20">
        <v>714401105782</v>
      </c>
      <c r="C75" s="38" t="s">
        <v>803</v>
      </c>
      <c r="D75" s="35" t="s">
        <v>790</v>
      </c>
      <c r="E75" s="35"/>
      <c r="F75" s="35">
        <v>10</v>
      </c>
      <c r="G75" s="35"/>
      <c r="H75" s="35"/>
      <c r="I75" s="35"/>
      <c r="J75" s="13">
        <f t="shared" si="1"/>
        <v>0</v>
      </c>
      <c r="K75" s="33" t="s">
        <v>257</v>
      </c>
      <c r="L75" s="39" t="s">
        <v>663</v>
      </c>
      <c r="M75" s="40" t="s">
        <v>148</v>
      </c>
      <c r="N75" s="17" t="s">
        <v>656</v>
      </c>
      <c r="O75" s="347">
        <v>15</v>
      </c>
      <c r="P75" s="345"/>
      <c r="Q75" s="346"/>
      <c r="R75" s="73">
        <v>15.8</v>
      </c>
      <c r="S75" s="301"/>
      <c r="T75" s="288"/>
      <c r="U75" s="235">
        <v>17.48</v>
      </c>
      <c r="V75" s="234"/>
      <c r="W75" s="275"/>
      <c r="X75" s="268">
        <v>19</v>
      </c>
      <c r="Y75" s="312"/>
      <c r="Z75" s="262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</row>
    <row r="76" spans="1:248" s="41" customFormat="1" ht="12" customHeight="1">
      <c r="A76" s="19" t="s">
        <v>225</v>
      </c>
      <c r="B76" s="20">
        <v>714401105249</v>
      </c>
      <c r="C76" s="35" t="s">
        <v>806</v>
      </c>
      <c r="D76" s="35" t="s">
        <v>790</v>
      </c>
      <c r="E76" s="35" t="s">
        <v>819</v>
      </c>
      <c r="F76" s="35">
        <v>10</v>
      </c>
      <c r="G76" s="35"/>
      <c r="H76" s="35"/>
      <c r="I76" s="35"/>
      <c r="J76" s="13">
        <f t="shared" si="1"/>
        <v>0</v>
      </c>
      <c r="K76" s="33" t="s">
        <v>257</v>
      </c>
      <c r="L76" s="39" t="s">
        <v>664</v>
      </c>
      <c r="M76" s="40" t="s">
        <v>306</v>
      </c>
      <c r="N76" s="40">
        <v>300</v>
      </c>
      <c r="O76" s="347">
        <v>14.5</v>
      </c>
      <c r="P76" s="345"/>
      <c r="Q76" s="346"/>
      <c r="R76" s="109" t="s">
        <v>81</v>
      </c>
      <c r="S76" s="301"/>
      <c r="T76" s="288"/>
      <c r="U76" s="235" t="s">
        <v>81</v>
      </c>
      <c r="V76" s="234"/>
      <c r="W76" s="275"/>
      <c r="X76" s="268">
        <v>17.28</v>
      </c>
      <c r="Y76" s="312"/>
      <c r="Z76" s="262"/>
    </row>
    <row r="77" spans="1:248" s="41" customFormat="1" ht="12" customHeight="1">
      <c r="A77" s="19" t="s">
        <v>226</v>
      </c>
      <c r="B77" s="20">
        <v>714401105232</v>
      </c>
      <c r="C77" s="35" t="s">
        <v>806</v>
      </c>
      <c r="D77" s="35" t="s">
        <v>790</v>
      </c>
      <c r="E77" s="35" t="s">
        <v>819</v>
      </c>
      <c r="F77" s="35">
        <v>10</v>
      </c>
      <c r="G77" s="35"/>
      <c r="H77" s="35"/>
      <c r="I77" s="35"/>
      <c r="J77" s="13">
        <f t="shared" si="1"/>
        <v>0</v>
      </c>
      <c r="K77" s="33" t="s">
        <v>257</v>
      </c>
      <c r="L77" s="39" t="s">
        <v>665</v>
      </c>
      <c r="M77" s="40" t="s">
        <v>137</v>
      </c>
      <c r="N77" s="40">
        <v>300</v>
      </c>
      <c r="O77" s="347">
        <v>8.64</v>
      </c>
      <c r="P77" s="345"/>
      <c r="Q77" s="346"/>
      <c r="R77" s="109" t="s">
        <v>81</v>
      </c>
      <c r="S77" s="301"/>
      <c r="T77" s="288"/>
      <c r="U77" s="235" t="s">
        <v>81</v>
      </c>
      <c r="V77" s="234"/>
      <c r="W77" s="275"/>
      <c r="X77" s="268">
        <v>11.06</v>
      </c>
      <c r="Y77" s="312"/>
      <c r="Z77" s="262"/>
    </row>
    <row r="78" spans="1:248" s="41" customFormat="1" ht="12" customHeight="1">
      <c r="A78" s="19" t="s">
        <v>162</v>
      </c>
      <c r="B78" s="55" t="s">
        <v>163</v>
      </c>
      <c r="C78" s="35" t="s">
        <v>461</v>
      </c>
      <c r="D78" s="35" t="s">
        <v>790</v>
      </c>
      <c r="E78" s="35" t="s">
        <v>817</v>
      </c>
      <c r="F78" s="35">
        <v>10</v>
      </c>
      <c r="G78" s="35"/>
      <c r="H78" s="35"/>
      <c r="I78" s="35"/>
      <c r="J78" s="13">
        <f t="shared" si="1"/>
        <v>0</v>
      </c>
      <c r="K78" s="33" t="s">
        <v>257</v>
      </c>
      <c r="L78" s="39" t="s">
        <v>164</v>
      </c>
      <c r="M78" s="40" t="s">
        <v>148</v>
      </c>
      <c r="N78" s="40">
        <v>100</v>
      </c>
      <c r="O78" s="344" t="s">
        <v>81</v>
      </c>
      <c r="P78" s="345"/>
      <c r="Q78" s="346"/>
      <c r="R78" s="73">
        <v>18.91</v>
      </c>
      <c r="S78" s="301"/>
      <c r="T78" s="288"/>
      <c r="U78" s="235" t="s">
        <v>81</v>
      </c>
      <c r="V78" s="234"/>
      <c r="W78" s="275"/>
      <c r="X78" s="268">
        <v>24.22</v>
      </c>
      <c r="Y78" s="312"/>
      <c r="Z78" s="262"/>
    </row>
    <row r="79" spans="1:248" ht="12" customHeight="1">
      <c r="A79" s="42" t="s">
        <v>284</v>
      </c>
      <c r="B79" s="43" t="s">
        <v>285</v>
      </c>
      <c r="C79" s="35" t="s">
        <v>803</v>
      </c>
      <c r="D79" s="35" t="s">
        <v>790</v>
      </c>
      <c r="E79" s="35"/>
      <c r="F79" s="21">
        <v>10</v>
      </c>
      <c r="G79" s="21"/>
      <c r="H79" s="21"/>
      <c r="I79" s="21"/>
      <c r="J79" s="13">
        <f t="shared" si="1"/>
        <v>0</v>
      </c>
      <c r="K79" s="33" t="s">
        <v>257</v>
      </c>
      <c r="L79" s="15" t="s">
        <v>666</v>
      </c>
      <c r="M79" s="17" t="s">
        <v>319</v>
      </c>
      <c r="N79" s="17" t="s">
        <v>656</v>
      </c>
      <c r="O79" s="347">
        <v>15.803999999999998</v>
      </c>
      <c r="P79" s="345"/>
      <c r="Q79" s="346"/>
      <c r="R79" s="73">
        <v>17.559999999999999</v>
      </c>
      <c r="S79" s="301"/>
      <c r="T79" s="288"/>
      <c r="U79" s="235" t="s">
        <v>81</v>
      </c>
      <c r="V79" s="234"/>
      <c r="W79" s="275"/>
      <c r="X79" s="268">
        <v>22.49</v>
      </c>
      <c r="Y79" s="312"/>
      <c r="Z79" s="262"/>
    </row>
    <row r="80" spans="1:248" ht="12" customHeight="1">
      <c r="A80" s="19" t="s">
        <v>373</v>
      </c>
      <c r="B80" s="56">
        <v>714401105898</v>
      </c>
      <c r="C80" s="35" t="s">
        <v>806</v>
      </c>
      <c r="D80" s="35" t="s">
        <v>790</v>
      </c>
      <c r="E80" s="35" t="s">
        <v>819</v>
      </c>
      <c r="F80" s="35">
        <v>10</v>
      </c>
      <c r="G80" s="35"/>
      <c r="H80" s="35"/>
      <c r="I80" s="35"/>
      <c r="J80" s="13">
        <f t="shared" si="1"/>
        <v>0</v>
      </c>
      <c r="K80" s="14" t="s">
        <v>631</v>
      </c>
      <c r="L80" s="26" t="s">
        <v>371</v>
      </c>
      <c r="M80" s="17" t="s">
        <v>306</v>
      </c>
      <c r="N80" s="17">
        <v>300</v>
      </c>
      <c r="O80" s="347">
        <v>14.589</v>
      </c>
      <c r="P80" s="345"/>
      <c r="Q80" s="346"/>
      <c r="R80" s="109" t="s">
        <v>81</v>
      </c>
      <c r="S80" s="301"/>
      <c r="T80" s="288"/>
      <c r="U80" s="235">
        <v>19.100000000000001</v>
      </c>
      <c r="V80" s="234"/>
      <c r="W80" s="275"/>
      <c r="X80" s="262" t="s">
        <v>81</v>
      </c>
      <c r="Y80" s="312"/>
      <c r="Z80" s="262"/>
    </row>
    <row r="81" spans="1:26" s="2" customFormat="1" ht="12" customHeight="1">
      <c r="A81" s="57" t="s">
        <v>374</v>
      </c>
      <c r="B81" s="56">
        <v>714401105881</v>
      </c>
      <c r="C81" s="35" t="s">
        <v>806</v>
      </c>
      <c r="D81" s="35" t="s">
        <v>790</v>
      </c>
      <c r="E81" s="35" t="s">
        <v>819</v>
      </c>
      <c r="F81" s="21">
        <v>10</v>
      </c>
      <c r="G81" s="21"/>
      <c r="H81" s="21"/>
      <c r="I81" s="21"/>
      <c r="J81" s="13">
        <f t="shared" si="1"/>
        <v>0</v>
      </c>
      <c r="K81" s="14" t="s">
        <v>631</v>
      </c>
      <c r="L81" s="26" t="s">
        <v>372</v>
      </c>
      <c r="M81" s="17" t="s">
        <v>137</v>
      </c>
      <c r="N81" s="17">
        <v>300</v>
      </c>
      <c r="O81" s="347">
        <v>8.504999999999999</v>
      </c>
      <c r="P81" s="345"/>
      <c r="Q81" s="346"/>
      <c r="R81" s="109" t="s">
        <v>81</v>
      </c>
      <c r="S81" s="301"/>
      <c r="T81" s="288"/>
      <c r="U81" s="235" t="s">
        <v>81</v>
      </c>
      <c r="V81" s="234"/>
      <c r="W81" s="275"/>
      <c r="X81" s="262" t="s">
        <v>81</v>
      </c>
      <c r="Y81" s="312"/>
      <c r="Z81" s="262"/>
    </row>
    <row r="82" spans="1:26" s="2" customFormat="1" ht="12" customHeight="1">
      <c r="A82" s="23" t="s">
        <v>467</v>
      </c>
      <c r="B82" s="58" t="s">
        <v>468</v>
      </c>
      <c r="C82" s="35" t="s">
        <v>806</v>
      </c>
      <c r="D82" s="35" t="s">
        <v>790</v>
      </c>
      <c r="E82" s="35" t="s">
        <v>819</v>
      </c>
      <c r="F82" s="21">
        <v>10</v>
      </c>
      <c r="G82" s="21"/>
      <c r="H82" s="21"/>
      <c r="I82" s="21"/>
      <c r="J82" s="13">
        <f t="shared" si="1"/>
        <v>0</v>
      </c>
      <c r="K82" s="51"/>
      <c r="L82" s="15" t="s">
        <v>465</v>
      </c>
      <c r="M82" s="40" t="s">
        <v>148</v>
      </c>
      <c r="N82" s="17">
        <v>300</v>
      </c>
      <c r="O82" s="347">
        <v>18.14</v>
      </c>
      <c r="P82" s="345"/>
      <c r="Q82" s="346"/>
      <c r="R82" s="73" t="s">
        <v>81</v>
      </c>
      <c r="S82" s="301"/>
      <c r="T82" s="288"/>
      <c r="U82" s="235">
        <v>21.64</v>
      </c>
      <c r="V82" s="234"/>
      <c r="W82" s="275"/>
      <c r="X82" s="268">
        <v>23.52</v>
      </c>
      <c r="Y82" s="312"/>
      <c r="Z82" s="262"/>
    </row>
    <row r="83" spans="1:26" s="2" customFormat="1" ht="12" customHeight="1">
      <c r="A83" s="23" t="s">
        <v>408</v>
      </c>
      <c r="B83" s="56">
        <v>714401105874</v>
      </c>
      <c r="C83" s="35" t="s">
        <v>461</v>
      </c>
      <c r="D83" s="35" t="s">
        <v>790</v>
      </c>
      <c r="E83" s="35" t="s">
        <v>817</v>
      </c>
      <c r="F83" s="21">
        <v>10</v>
      </c>
      <c r="G83" s="21"/>
      <c r="H83" s="21"/>
      <c r="I83" s="21"/>
      <c r="J83" s="13">
        <f t="shared" si="1"/>
        <v>0</v>
      </c>
      <c r="K83" s="51"/>
      <c r="L83" s="15" t="s">
        <v>387</v>
      </c>
      <c r="M83" s="40" t="s">
        <v>295</v>
      </c>
      <c r="N83" s="40">
        <v>100</v>
      </c>
      <c r="O83" s="344" t="s">
        <v>81</v>
      </c>
      <c r="P83" s="345"/>
      <c r="Q83" s="346"/>
      <c r="R83" s="73">
        <v>20.81</v>
      </c>
      <c r="S83" s="301"/>
      <c r="T83" s="288"/>
      <c r="U83" s="235">
        <v>24.51</v>
      </c>
      <c r="V83" s="234"/>
      <c r="W83" s="275"/>
      <c r="X83" s="268">
        <v>26.64</v>
      </c>
      <c r="Y83" s="312"/>
      <c r="Z83" s="262"/>
    </row>
    <row r="84" spans="1:26" s="2" customFormat="1" ht="12" customHeight="1">
      <c r="A84" s="23" t="s">
        <v>407</v>
      </c>
      <c r="B84" s="56">
        <v>714401105867</v>
      </c>
      <c r="C84" s="35" t="s">
        <v>461</v>
      </c>
      <c r="D84" s="35" t="s">
        <v>790</v>
      </c>
      <c r="E84" s="35" t="s">
        <v>817</v>
      </c>
      <c r="F84" s="21">
        <v>10</v>
      </c>
      <c r="G84" s="21"/>
      <c r="H84" s="21"/>
      <c r="I84" s="21"/>
      <c r="J84" s="13">
        <f t="shared" si="1"/>
        <v>0</v>
      </c>
      <c r="K84" s="51"/>
      <c r="L84" s="15" t="s">
        <v>386</v>
      </c>
      <c r="M84" s="40" t="s">
        <v>148</v>
      </c>
      <c r="N84" s="40">
        <v>100</v>
      </c>
      <c r="O84" s="344" t="s">
        <v>81</v>
      </c>
      <c r="P84" s="345"/>
      <c r="Q84" s="346"/>
      <c r="R84" s="73">
        <v>18.14</v>
      </c>
      <c r="S84" s="301"/>
      <c r="T84" s="288"/>
      <c r="U84" s="235" t="s">
        <v>81</v>
      </c>
      <c r="V84" s="234"/>
      <c r="W84" s="275"/>
      <c r="X84" s="268">
        <v>24.22</v>
      </c>
      <c r="Y84" s="312"/>
      <c r="Z84" s="262"/>
    </row>
    <row r="85" spans="1:26" s="2" customFormat="1" ht="12" customHeight="1">
      <c r="A85" s="23" t="s">
        <v>601</v>
      </c>
      <c r="B85" s="56">
        <v>714401106413</v>
      </c>
      <c r="C85" s="35" t="s">
        <v>461</v>
      </c>
      <c r="D85" s="35" t="s">
        <v>790</v>
      </c>
      <c r="E85" s="35" t="s">
        <v>817</v>
      </c>
      <c r="F85" s="21">
        <v>10</v>
      </c>
      <c r="G85" s="21"/>
      <c r="H85" s="21"/>
      <c r="I85" s="21"/>
      <c r="J85" s="13">
        <f t="shared" si="1"/>
        <v>0</v>
      </c>
      <c r="K85" s="22" t="s">
        <v>376</v>
      </c>
      <c r="L85" s="15" t="s">
        <v>602</v>
      </c>
      <c r="M85" s="40" t="s">
        <v>148</v>
      </c>
      <c r="N85" s="17">
        <v>100</v>
      </c>
      <c r="O85" s="347">
        <v>15.05</v>
      </c>
      <c r="P85" s="345"/>
      <c r="Q85" s="346"/>
      <c r="R85" s="73">
        <v>16.71</v>
      </c>
      <c r="S85" s="301"/>
      <c r="T85" s="288"/>
      <c r="U85" s="235" t="s">
        <v>81</v>
      </c>
      <c r="V85" s="234"/>
      <c r="W85" s="275"/>
      <c r="X85" s="268">
        <v>19</v>
      </c>
      <c r="Y85" s="312"/>
      <c r="Z85" s="262"/>
    </row>
    <row r="86" spans="1:26" s="2" customFormat="1" ht="12" customHeight="1">
      <c r="A86" s="23" t="s">
        <v>603</v>
      </c>
      <c r="B86" s="56">
        <v>714401106420</v>
      </c>
      <c r="C86" s="35" t="s">
        <v>461</v>
      </c>
      <c r="D86" s="35" t="s">
        <v>790</v>
      </c>
      <c r="E86" s="35" t="s">
        <v>817</v>
      </c>
      <c r="F86" s="21">
        <v>10</v>
      </c>
      <c r="G86" s="21"/>
      <c r="H86" s="21"/>
      <c r="I86" s="21"/>
      <c r="J86" s="13">
        <f t="shared" si="1"/>
        <v>0</v>
      </c>
      <c r="K86" s="22" t="s">
        <v>376</v>
      </c>
      <c r="L86" s="15" t="s">
        <v>604</v>
      </c>
      <c r="M86" s="40" t="s">
        <v>148</v>
      </c>
      <c r="N86" s="17">
        <v>100</v>
      </c>
      <c r="O86" s="347">
        <v>15.05</v>
      </c>
      <c r="P86" s="345"/>
      <c r="Q86" s="346"/>
      <c r="R86" s="73">
        <v>16.71</v>
      </c>
      <c r="S86" s="301"/>
      <c r="T86" s="288"/>
      <c r="U86" s="235" t="s">
        <v>81</v>
      </c>
      <c r="V86" s="234"/>
      <c r="W86" s="275"/>
      <c r="X86" s="268">
        <v>19</v>
      </c>
      <c r="Y86" s="312"/>
      <c r="Z86" s="262"/>
    </row>
    <row r="87" spans="1:26" s="2" customFormat="1" ht="12" customHeight="1">
      <c r="A87" s="23" t="s">
        <v>605</v>
      </c>
      <c r="B87" s="56">
        <v>714401106369</v>
      </c>
      <c r="C87" s="35" t="s">
        <v>461</v>
      </c>
      <c r="D87" s="35" t="s">
        <v>790</v>
      </c>
      <c r="E87" s="35" t="s">
        <v>817</v>
      </c>
      <c r="F87" s="21">
        <v>10</v>
      </c>
      <c r="G87" s="21"/>
      <c r="H87" s="21"/>
      <c r="I87" s="21"/>
      <c r="J87" s="13">
        <f t="shared" si="1"/>
        <v>0</v>
      </c>
      <c r="K87" s="22" t="s">
        <v>376</v>
      </c>
      <c r="L87" s="15" t="s">
        <v>606</v>
      </c>
      <c r="M87" s="40" t="s">
        <v>148</v>
      </c>
      <c r="N87" s="17">
        <v>100</v>
      </c>
      <c r="O87" s="347" t="s">
        <v>81</v>
      </c>
      <c r="P87" s="345"/>
      <c r="Q87" s="346"/>
      <c r="R87" s="73">
        <v>21.56</v>
      </c>
      <c r="S87" s="301"/>
      <c r="T87" s="288"/>
      <c r="U87" s="235" t="s">
        <v>81</v>
      </c>
      <c r="V87" s="234"/>
      <c r="W87" s="275"/>
      <c r="X87" s="268">
        <v>24.22</v>
      </c>
      <c r="Y87" s="312"/>
      <c r="Z87" s="262"/>
    </row>
    <row r="88" spans="1:26" s="2" customFormat="1" ht="14.1" customHeight="1">
      <c r="A88" s="42" t="s">
        <v>338</v>
      </c>
      <c r="B88" s="43">
        <v>714401104501</v>
      </c>
      <c r="C88" s="35" t="s">
        <v>461</v>
      </c>
      <c r="D88" s="35" t="s">
        <v>790</v>
      </c>
      <c r="E88" s="35" t="s">
        <v>817</v>
      </c>
      <c r="F88" s="35">
        <v>10</v>
      </c>
      <c r="G88" s="35"/>
      <c r="H88" s="35"/>
      <c r="I88" s="35"/>
      <c r="J88" s="13">
        <f t="shared" si="1"/>
        <v>0</v>
      </c>
      <c r="K88" s="14" t="s">
        <v>631</v>
      </c>
      <c r="L88" s="26" t="s">
        <v>667</v>
      </c>
      <c r="M88" s="17" t="s">
        <v>137</v>
      </c>
      <c r="N88" s="17">
        <v>100</v>
      </c>
      <c r="O88" s="344" t="s">
        <v>81</v>
      </c>
      <c r="P88" s="345"/>
      <c r="Q88" s="346"/>
      <c r="R88" s="73">
        <v>9.4499999999999993</v>
      </c>
      <c r="S88" s="301"/>
      <c r="T88" s="288"/>
      <c r="U88" s="235" t="s">
        <v>81</v>
      </c>
      <c r="V88" s="234"/>
      <c r="W88" s="275"/>
      <c r="X88" s="262" t="s">
        <v>81</v>
      </c>
      <c r="Y88" s="312"/>
      <c r="Z88" s="262"/>
    </row>
    <row r="89" spans="1:26" ht="12" customHeight="1">
      <c r="A89" s="19" t="s">
        <v>668</v>
      </c>
      <c r="B89" s="55" t="s">
        <v>669</v>
      </c>
      <c r="C89" s="35" t="s">
        <v>806</v>
      </c>
      <c r="D89" s="35" t="s">
        <v>790</v>
      </c>
      <c r="E89" s="35" t="s">
        <v>819</v>
      </c>
      <c r="F89" s="35">
        <v>10</v>
      </c>
      <c r="G89" s="35"/>
      <c r="H89" s="35"/>
      <c r="I89" s="35"/>
      <c r="J89" s="13">
        <f t="shared" si="1"/>
        <v>0</v>
      </c>
      <c r="K89" s="14" t="s">
        <v>631</v>
      </c>
      <c r="L89" s="54" t="s">
        <v>368</v>
      </c>
      <c r="M89" s="17" t="s">
        <v>306</v>
      </c>
      <c r="N89" s="17">
        <v>300</v>
      </c>
      <c r="O89" s="347">
        <v>14.589</v>
      </c>
      <c r="P89" s="345"/>
      <c r="Q89" s="346"/>
      <c r="R89" s="109" t="s">
        <v>81</v>
      </c>
      <c r="S89" s="301"/>
      <c r="T89" s="288"/>
      <c r="U89" s="235" t="s">
        <v>81</v>
      </c>
      <c r="V89" s="234"/>
      <c r="W89" s="275"/>
      <c r="X89" s="262" t="s">
        <v>81</v>
      </c>
      <c r="Y89" s="312"/>
      <c r="Z89" s="262"/>
    </row>
    <row r="90" spans="1:26" ht="12" customHeight="1">
      <c r="A90" s="19" t="s">
        <v>670</v>
      </c>
      <c r="B90" s="55" t="s">
        <v>671</v>
      </c>
      <c r="C90" s="35" t="s">
        <v>806</v>
      </c>
      <c r="D90" s="35" t="s">
        <v>790</v>
      </c>
      <c r="E90" s="35" t="s">
        <v>819</v>
      </c>
      <c r="F90" s="35">
        <v>10</v>
      </c>
      <c r="G90" s="35"/>
      <c r="H90" s="35"/>
      <c r="I90" s="35"/>
      <c r="J90" s="13">
        <f t="shared" si="1"/>
        <v>0</v>
      </c>
      <c r="K90" s="14" t="s">
        <v>631</v>
      </c>
      <c r="L90" s="54" t="s">
        <v>369</v>
      </c>
      <c r="M90" s="17" t="s">
        <v>137</v>
      </c>
      <c r="N90" s="17">
        <v>300</v>
      </c>
      <c r="O90" s="347">
        <v>8.504999999999999</v>
      </c>
      <c r="P90" s="345"/>
      <c r="Q90" s="346"/>
      <c r="R90" s="109" t="s">
        <v>81</v>
      </c>
      <c r="S90" s="301"/>
      <c r="T90" s="288"/>
      <c r="U90" s="235" t="s">
        <v>81</v>
      </c>
      <c r="V90" s="234"/>
      <c r="W90" s="275"/>
      <c r="X90" s="262" t="s">
        <v>81</v>
      </c>
      <c r="Y90" s="312"/>
      <c r="Z90" s="262"/>
    </row>
    <row r="91" spans="1:26" ht="12" customHeight="1">
      <c r="A91" s="19" t="s">
        <v>672</v>
      </c>
      <c r="B91" s="55" t="s">
        <v>673</v>
      </c>
      <c r="C91" s="35" t="s">
        <v>806</v>
      </c>
      <c r="D91" s="35" t="s">
        <v>790</v>
      </c>
      <c r="E91" s="35" t="s">
        <v>819</v>
      </c>
      <c r="F91" s="35">
        <v>10</v>
      </c>
      <c r="G91" s="35"/>
      <c r="H91" s="35"/>
      <c r="I91" s="35"/>
      <c r="J91" s="13">
        <f t="shared" si="1"/>
        <v>0</v>
      </c>
      <c r="K91" s="14" t="s">
        <v>631</v>
      </c>
      <c r="L91" s="54" t="s">
        <v>370</v>
      </c>
      <c r="M91" s="17" t="s">
        <v>306</v>
      </c>
      <c r="N91" s="17">
        <v>300</v>
      </c>
      <c r="O91" s="347">
        <v>15.5</v>
      </c>
      <c r="P91" s="345"/>
      <c r="Q91" s="346"/>
      <c r="R91" s="109" t="s">
        <v>81</v>
      </c>
      <c r="S91" s="301"/>
      <c r="T91" s="288"/>
      <c r="U91" s="235">
        <v>20.059999999999999</v>
      </c>
      <c r="V91" s="234"/>
      <c r="W91" s="275"/>
      <c r="X91" s="262" t="s">
        <v>81</v>
      </c>
      <c r="Y91" s="312"/>
      <c r="Z91" s="262"/>
    </row>
    <row r="92" spans="1:26" ht="12" customHeight="1">
      <c r="A92" s="19" t="s">
        <v>674</v>
      </c>
      <c r="B92" s="55" t="s">
        <v>675</v>
      </c>
      <c r="C92" s="35" t="s">
        <v>806</v>
      </c>
      <c r="D92" s="35" t="s">
        <v>790</v>
      </c>
      <c r="E92" s="35" t="s">
        <v>819</v>
      </c>
      <c r="F92" s="35">
        <v>10</v>
      </c>
      <c r="G92" s="35"/>
      <c r="H92" s="35"/>
      <c r="I92" s="35"/>
      <c r="J92" s="13">
        <f t="shared" si="1"/>
        <v>0</v>
      </c>
      <c r="K92" s="14" t="s">
        <v>631</v>
      </c>
      <c r="L92" s="54" t="s">
        <v>325</v>
      </c>
      <c r="M92" s="17" t="s">
        <v>137</v>
      </c>
      <c r="N92" s="17">
        <v>300</v>
      </c>
      <c r="O92" s="347">
        <v>10.26</v>
      </c>
      <c r="P92" s="345"/>
      <c r="Q92" s="346"/>
      <c r="R92" s="109" t="s">
        <v>81</v>
      </c>
      <c r="S92" s="301"/>
      <c r="T92" s="288"/>
      <c r="U92" s="235" t="s">
        <v>81</v>
      </c>
      <c r="V92" s="234"/>
      <c r="W92" s="275"/>
      <c r="X92" s="262" t="s">
        <v>81</v>
      </c>
      <c r="Y92" s="312"/>
      <c r="Z92" s="262"/>
    </row>
    <row r="93" spans="1:26" s="18" customFormat="1" ht="12" customHeight="1">
      <c r="A93" s="19" t="s">
        <v>182</v>
      </c>
      <c r="B93" s="55" t="s">
        <v>183</v>
      </c>
      <c r="C93" s="35" t="s">
        <v>461</v>
      </c>
      <c r="D93" s="35" t="s">
        <v>790</v>
      </c>
      <c r="E93" s="35" t="s">
        <v>817</v>
      </c>
      <c r="F93" s="35">
        <v>10</v>
      </c>
      <c r="G93" s="35"/>
      <c r="H93" s="35"/>
      <c r="I93" s="35"/>
      <c r="J93" s="13">
        <f t="shared" si="1"/>
        <v>0</v>
      </c>
      <c r="K93" s="51"/>
      <c r="L93" s="15" t="s">
        <v>188</v>
      </c>
      <c r="M93" s="40" t="s">
        <v>148</v>
      </c>
      <c r="N93" s="17">
        <v>100</v>
      </c>
      <c r="O93" s="344" t="s">
        <v>81</v>
      </c>
      <c r="P93" s="345"/>
      <c r="Q93" s="346"/>
      <c r="R93" s="73">
        <v>18.91</v>
      </c>
      <c r="S93" s="301"/>
      <c r="T93" s="288"/>
      <c r="U93" s="235" t="s">
        <v>81</v>
      </c>
      <c r="V93" s="234"/>
      <c r="W93" s="275"/>
      <c r="X93" s="268">
        <v>24.22</v>
      </c>
      <c r="Y93" s="312"/>
      <c r="Z93" s="262"/>
    </row>
    <row r="94" spans="1:26" ht="12" customHeight="1">
      <c r="A94" s="59" t="s">
        <v>265</v>
      </c>
      <c r="B94" s="60" t="s">
        <v>129</v>
      </c>
      <c r="C94" s="35" t="s">
        <v>461</v>
      </c>
      <c r="D94" s="35" t="s">
        <v>790</v>
      </c>
      <c r="E94" s="35" t="s">
        <v>817</v>
      </c>
      <c r="F94" s="35">
        <v>10</v>
      </c>
      <c r="G94" s="35"/>
      <c r="H94" s="35"/>
      <c r="I94" s="35"/>
      <c r="J94" s="13">
        <f t="shared" si="1"/>
        <v>0</v>
      </c>
      <c r="K94" s="44" t="s">
        <v>471</v>
      </c>
      <c r="L94" s="39" t="s">
        <v>676</v>
      </c>
      <c r="M94" s="40" t="s">
        <v>137</v>
      </c>
      <c r="N94" s="40">
        <v>100</v>
      </c>
      <c r="O94" s="344" t="s">
        <v>81</v>
      </c>
      <c r="P94" s="345"/>
      <c r="Q94" s="346"/>
      <c r="R94" s="73">
        <v>9.4499999999999993</v>
      </c>
      <c r="S94" s="301"/>
      <c r="T94" s="288"/>
      <c r="U94" s="235" t="s">
        <v>81</v>
      </c>
      <c r="V94" s="234"/>
      <c r="W94" s="275"/>
      <c r="X94" s="268">
        <v>12.1</v>
      </c>
      <c r="Y94" s="312"/>
      <c r="Z94" s="262"/>
    </row>
    <row r="95" spans="1:26" ht="12" customHeight="1">
      <c r="A95" s="49" t="s">
        <v>130</v>
      </c>
      <c r="B95" s="50">
        <v>714401104327</v>
      </c>
      <c r="C95" s="35" t="s">
        <v>461</v>
      </c>
      <c r="D95" s="35" t="s">
        <v>790</v>
      </c>
      <c r="E95" s="35" t="s">
        <v>817</v>
      </c>
      <c r="F95" s="35">
        <v>10</v>
      </c>
      <c r="G95" s="35"/>
      <c r="H95" s="35"/>
      <c r="I95" s="35"/>
      <c r="J95" s="13">
        <f t="shared" si="1"/>
        <v>0</v>
      </c>
      <c r="K95" s="51"/>
      <c r="L95" s="39" t="s">
        <v>677</v>
      </c>
      <c r="M95" s="40" t="s">
        <v>137</v>
      </c>
      <c r="N95" s="40">
        <v>100</v>
      </c>
      <c r="O95" s="344" t="s">
        <v>81</v>
      </c>
      <c r="P95" s="345"/>
      <c r="Q95" s="346"/>
      <c r="R95" s="73">
        <v>9.4499999999999993</v>
      </c>
      <c r="S95" s="301"/>
      <c r="T95" s="288"/>
      <c r="U95" s="235" t="s">
        <v>81</v>
      </c>
      <c r="V95" s="234"/>
      <c r="W95" s="275"/>
      <c r="X95" s="268">
        <v>12.1</v>
      </c>
      <c r="Y95" s="312"/>
      <c r="Z95" s="262"/>
    </row>
    <row r="96" spans="1:26" ht="12" customHeight="1">
      <c r="A96" s="19" t="s">
        <v>189</v>
      </c>
      <c r="B96" s="55" t="s">
        <v>190</v>
      </c>
      <c r="C96" s="35" t="s">
        <v>461</v>
      </c>
      <c r="D96" s="35" t="s">
        <v>790</v>
      </c>
      <c r="E96" s="35" t="s">
        <v>817</v>
      </c>
      <c r="F96" s="35">
        <v>10</v>
      </c>
      <c r="G96" s="35"/>
      <c r="H96" s="35"/>
      <c r="I96" s="35"/>
      <c r="J96" s="13">
        <f t="shared" si="1"/>
        <v>0</v>
      </c>
      <c r="K96" s="51"/>
      <c r="L96" s="39" t="s">
        <v>184</v>
      </c>
      <c r="M96" s="40" t="s">
        <v>148</v>
      </c>
      <c r="N96" s="40">
        <v>100</v>
      </c>
      <c r="O96" s="344" t="s">
        <v>81</v>
      </c>
      <c r="P96" s="345"/>
      <c r="Q96" s="346"/>
      <c r="R96" s="73">
        <v>18.91</v>
      </c>
      <c r="S96" s="301"/>
      <c r="T96" s="288"/>
      <c r="U96" s="235" t="s">
        <v>81</v>
      </c>
      <c r="V96" s="234"/>
      <c r="W96" s="275"/>
      <c r="X96" s="268">
        <v>24.22</v>
      </c>
      <c r="Y96" s="312"/>
      <c r="Z96" s="262"/>
    </row>
    <row r="97" spans="1:217" s="2" customFormat="1" ht="12" customHeight="1">
      <c r="A97" s="57" t="s">
        <v>264</v>
      </c>
      <c r="B97" s="61">
        <v>714401104402</v>
      </c>
      <c r="C97" s="35" t="s">
        <v>803</v>
      </c>
      <c r="D97" s="35" t="s">
        <v>790</v>
      </c>
      <c r="E97" s="35"/>
      <c r="F97" s="21">
        <v>10</v>
      </c>
      <c r="G97" s="21"/>
      <c r="H97" s="21"/>
      <c r="I97" s="21"/>
      <c r="J97" s="13">
        <f t="shared" si="1"/>
        <v>0</v>
      </c>
      <c r="K97" s="44" t="s">
        <v>471</v>
      </c>
      <c r="L97" s="15" t="s">
        <v>678</v>
      </c>
      <c r="M97" s="17" t="s">
        <v>137</v>
      </c>
      <c r="N97" s="17" t="s">
        <v>656</v>
      </c>
      <c r="O97" s="347">
        <v>8.504999999999999</v>
      </c>
      <c r="P97" s="345"/>
      <c r="Q97" s="346"/>
      <c r="R97" s="73">
        <v>9.4499999999999993</v>
      </c>
      <c r="S97" s="301"/>
      <c r="T97" s="288"/>
      <c r="U97" s="235" t="s">
        <v>81</v>
      </c>
      <c r="V97" s="234"/>
      <c r="W97" s="275"/>
      <c r="X97" s="268">
        <v>12.1</v>
      </c>
      <c r="Y97" s="312"/>
      <c r="Z97" s="262"/>
    </row>
    <row r="98" spans="1:217" s="2" customFormat="1" ht="12" customHeight="1">
      <c r="A98" s="48" t="s">
        <v>201</v>
      </c>
      <c r="B98" s="20">
        <v>714401104181</v>
      </c>
      <c r="C98" s="35" t="s">
        <v>803</v>
      </c>
      <c r="D98" s="35" t="s">
        <v>790</v>
      </c>
      <c r="E98" s="35"/>
      <c r="F98" s="21">
        <v>10</v>
      </c>
      <c r="G98" s="21"/>
      <c r="H98" s="21"/>
      <c r="I98" s="21"/>
      <c r="J98" s="13">
        <f t="shared" si="1"/>
        <v>0</v>
      </c>
      <c r="K98" s="51"/>
      <c r="L98" s="15" t="s">
        <v>307</v>
      </c>
      <c r="M98" s="40" t="s">
        <v>306</v>
      </c>
      <c r="N98" s="17" t="s">
        <v>656</v>
      </c>
      <c r="O98" s="347">
        <v>15.803999999999998</v>
      </c>
      <c r="P98" s="345"/>
      <c r="Q98" s="346"/>
      <c r="R98" s="73">
        <v>17.559999999999999</v>
      </c>
      <c r="S98" s="301"/>
      <c r="T98" s="288"/>
      <c r="U98" s="235" t="s">
        <v>81</v>
      </c>
      <c r="V98" s="234"/>
      <c r="W98" s="275"/>
      <c r="X98" s="268">
        <v>22.49</v>
      </c>
      <c r="Y98" s="312"/>
      <c r="Z98" s="262"/>
    </row>
    <row r="99" spans="1:217" s="2" customFormat="1" ht="12" customHeight="1">
      <c r="A99" s="48" t="s">
        <v>283</v>
      </c>
      <c r="B99" s="20" t="s">
        <v>282</v>
      </c>
      <c r="C99" s="35" t="s">
        <v>803</v>
      </c>
      <c r="D99" s="35" t="s">
        <v>790</v>
      </c>
      <c r="E99" s="35"/>
      <c r="F99" s="21">
        <v>10</v>
      </c>
      <c r="G99" s="21"/>
      <c r="H99" s="21"/>
      <c r="I99" s="21"/>
      <c r="J99" s="13">
        <f t="shared" si="1"/>
        <v>0</v>
      </c>
      <c r="K99" s="51"/>
      <c r="L99" s="15" t="s">
        <v>333</v>
      </c>
      <c r="M99" s="40" t="s">
        <v>137</v>
      </c>
      <c r="N99" s="17" t="s">
        <v>656</v>
      </c>
      <c r="O99" s="347">
        <v>9.7200000000000006</v>
      </c>
      <c r="P99" s="345"/>
      <c r="Q99" s="346"/>
      <c r="R99" s="73">
        <v>10.8</v>
      </c>
      <c r="S99" s="301"/>
      <c r="T99" s="288"/>
      <c r="U99" s="235" t="s">
        <v>81</v>
      </c>
      <c r="V99" s="234"/>
      <c r="W99" s="275"/>
      <c r="X99" s="268">
        <v>13.84</v>
      </c>
      <c r="Y99" s="312"/>
      <c r="Z99" s="262"/>
    </row>
    <row r="100" spans="1:217" s="2" customFormat="1" ht="12" customHeight="1">
      <c r="A100" s="57" t="s">
        <v>257</v>
      </c>
      <c r="B100" s="61" t="s">
        <v>257</v>
      </c>
      <c r="C100" s="35" t="s">
        <v>804</v>
      </c>
      <c r="D100" s="35" t="s">
        <v>790</v>
      </c>
      <c r="E100" s="35" t="s">
        <v>819</v>
      </c>
      <c r="F100" s="21">
        <v>10</v>
      </c>
      <c r="G100" s="21"/>
      <c r="H100" s="21"/>
      <c r="I100" s="21"/>
      <c r="J100" s="13">
        <f t="shared" si="1"/>
        <v>0</v>
      </c>
      <c r="K100" s="14" t="s">
        <v>631</v>
      </c>
      <c r="L100" s="26" t="s">
        <v>484</v>
      </c>
      <c r="M100" s="40" t="s">
        <v>148</v>
      </c>
      <c r="N100" s="17">
        <v>300</v>
      </c>
      <c r="O100" s="347">
        <v>18.14</v>
      </c>
      <c r="P100" s="345"/>
      <c r="Q100" s="346"/>
      <c r="R100" s="73" t="s">
        <v>81</v>
      </c>
      <c r="S100" s="301"/>
      <c r="T100" s="288"/>
      <c r="U100" s="235" t="s">
        <v>81</v>
      </c>
      <c r="V100" s="234"/>
      <c r="W100" s="275"/>
      <c r="X100" s="262" t="s">
        <v>81</v>
      </c>
      <c r="Y100" s="312"/>
      <c r="Z100" s="262"/>
    </row>
    <row r="101" spans="1:217" ht="12" customHeight="1">
      <c r="A101" s="48" t="s">
        <v>607</v>
      </c>
      <c r="B101" s="20">
        <v>714401106291</v>
      </c>
      <c r="C101" s="35" t="s">
        <v>461</v>
      </c>
      <c r="D101" s="35" t="s">
        <v>790</v>
      </c>
      <c r="E101" s="35" t="s">
        <v>817</v>
      </c>
      <c r="F101" s="21">
        <v>10</v>
      </c>
      <c r="G101" s="21"/>
      <c r="H101" s="21"/>
      <c r="I101" s="21"/>
      <c r="J101" s="13">
        <f t="shared" si="1"/>
        <v>0</v>
      </c>
      <c r="K101" s="22" t="s">
        <v>376</v>
      </c>
      <c r="L101" s="15" t="s">
        <v>608</v>
      </c>
      <c r="M101" s="40" t="s">
        <v>148</v>
      </c>
      <c r="N101" s="40">
        <v>100</v>
      </c>
      <c r="O101" s="347" t="s">
        <v>81</v>
      </c>
      <c r="P101" s="345"/>
      <c r="Q101" s="346"/>
      <c r="R101" s="73">
        <v>20.67</v>
      </c>
      <c r="S101" s="301"/>
      <c r="T101" s="288"/>
      <c r="U101" s="235" t="s">
        <v>81</v>
      </c>
      <c r="V101" s="234"/>
      <c r="W101" s="275"/>
      <c r="X101" s="268">
        <v>23.52</v>
      </c>
      <c r="Y101" s="312"/>
      <c r="Z101" s="262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</row>
    <row r="102" spans="1:217" ht="12" customHeight="1">
      <c r="A102" s="48" t="s">
        <v>609</v>
      </c>
      <c r="B102" s="20">
        <v>714401106307</v>
      </c>
      <c r="C102" s="35" t="s">
        <v>461</v>
      </c>
      <c r="D102" s="35" t="s">
        <v>790</v>
      </c>
      <c r="E102" s="35" t="s">
        <v>817</v>
      </c>
      <c r="F102" s="21">
        <v>10</v>
      </c>
      <c r="G102" s="21"/>
      <c r="H102" s="21"/>
      <c r="I102" s="21"/>
      <c r="J102" s="13">
        <f t="shared" si="1"/>
        <v>0</v>
      </c>
      <c r="K102" s="22" t="s">
        <v>376</v>
      </c>
      <c r="L102" s="15" t="s">
        <v>610</v>
      </c>
      <c r="M102" s="40" t="s">
        <v>148</v>
      </c>
      <c r="N102" s="17">
        <v>100</v>
      </c>
      <c r="O102" s="347" t="s">
        <v>81</v>
      </c>
      <c r="P102" s="345"/>
      <c r="Q102" s="346"/>
      <c r="R102" s="73">
        <v>20.67</v>
      </c>
      <c r="S102" s="301"/>
      <c r="T102" s="288"/>
      <c r="U102" s="235" t="s">
        <v>81</v>
      </c>
      <c r="V102" s="234"/>
      <c r="W102" s="275"/>
      <c r="X102" s="268">
        <v>23.52</v>
      </c>
      <c r="Y102" s="312"/>
      <c r="Z102" s="262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</row>
    <row r="103" spans="1:217" ht="12" customHeight="1">
      <c r="A103" s="48" t="s">
        <v>611</v>
      </c>
      <c r="B103" s="20">
        <v>714401106376</v>
      </c>
      <c r="C103" s="35" t="s">
        <v>461</v>
      </c>
      <c r="D103" s="35" t="s">
        <v>790</v>
      </c>
      <c r="E103" s="35" t="s">
        <v>817</v>
      </c>
      <c r="F103" s="21">
        <v>10</v>
      </c>
      <c r="G103" s="21"/>
      <c r="H103" s="21"/>
      <c r="I103" s="21"/>
      <c r="J103" s="13">
        <f t="shared" si="1"/>
        <v>0</v>
      </c>
      <c r="K103" s="22" t="s">
        <v>376</v>
      </c>
      <c r="L103" s="15" t="s">
        <v>612</v>
      </c>
      <c r="M103" s="40" t="s">
        <v>148</v>
      </c>
      <c r="N103" s="17">
        <v>100</v>
      </c>
      <c r="O103" s="347" t="s">
        <v>81</v>
      </c>
      <c r="P103" s="345"/>
      <c r="Q103" s="346"/>
      <c r="R103" s="73">
        <v>21.56</v>
      </c>
      <c r="S103" s="301"/>
      <c r="T103" s="288"/>
      <c r="U103" s="235" t="s">
        <v>81</v>
      </c>
      <c r="V103" s="234"/>
      <c r="W103" s="275"/>
      <c r="X103" s="268">
        <v>24.22</v>
      </c>
      <c r="Y103" s="312"/>
      <c r="Z103" s="262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</row>
    <row r="104" spans="1:217" ht="12" customHeight="1">
      <c r="A104" s="53" t="s">
        <v>396</v>
      </c>
      <c r="B104" s="52">
        <v>714401105935</v>
      </c>
      <c r="C104" s="35" t="s">
        <v>461</v>
      </c>
      <c r="D104" s="35" t="s">
        <v>790</v>
      </c>
      <c r="E104" s="35" t="s">
        <v>817</v>
      </c>
      <c r="F104" s="21">
        <v>10</v>
      </c>
      <c r="G104" s="21"/>
      <c r="H104" s="21"/>
      <c r="I104" s="21"/>
      <c r="J104" s="13">
        <f t="shared" si="1"/>
        <v>0</v>
      </c>
      <c r="K104" s="51"/>
      <c r="L104" s="15" t="s">
        <v>397</v>
      </c>
      <c r="M104" s="40" t="s">
        <v>148</v>
      </c>
      <c r="N104" s="17">
        <v>100</v>
      </c>
      <c r="O104" s="347" t="s">
        <v>81</v>
      </c>
      <c r="P104" s="345"/>
      <c r="Q104" s="346"/>
      <c r="R104" s="73">
        <v>17.559999999999999</v>
      </c>
      <c r="S104" s="301"/>
      <c r="T104" s="288"/>
      <c r="U104" s="235">
        <v>21.64</v>
      </c>
      <c r="V104" s="234"/>
      <c r="W104" s="275"/>
      <c r="X104" s="268">
        <v>22.49</v>
      </c>
      <c r="Y104" s="312"/>
      <c r="Z104" s="262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</row>
    <row r="105" spans="1:217" ht="12" customHeight="1">
      <c r="A105" s="53" t="s">
        <v>398</v>
      </c>
      <c r="B105" s="52">
        <v>714401105942</v>
      </c>
      <c r="C105" s="35" t="s">
        <v>461</v>
      </c>
      <c r="D105" s="35" t="s">
        <v>790</v>
      </c>
      <c r="E105" s="35" t="s">
        <v>817</v>
      </c>
      <c r="F105" s="21">
        <v>10</v>
      </c>
      <c r="G105" s="21"/>
      <c r="H105" s="21"/>
      <c r="I105" s="21"/>
      <c r="J105" s="13">
        <f t="shared" si="1"/>
        <v>0</v>
      </c>
      <c r="K105" s="51"/>
      <c r="L105" s="15" t="s">
        <v>399</v>
      </c>
      <c r="M105" s="40" t="s">
        <v>295</v>
      </c>
      <c r="N105" s="40">
        <v>100</v>
      </c>
      <c r="O105" s="344" t="s">
        <v>81</v>
      </c>
      <c r="P105" s="345"/>
      <c r="Q105" s="346"/>
      <c r="R105" s="73">
        <v>20</v>
      </c>
      <c r="S105" s="301"/>
      <c r="T105" s="288"/>
      <c r="U105" s="235" t="s">
        <v>81</v>
      </c>
      <c r="V105" s="234"/>
      <c r="W105" s="275"/>
      <c r="X105" s="268">
        <v>25.6</v>
      </c>
      <c r="Y105" s="312"/>
      <c r="Z105" s="262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</row>
    <row r="106" spans="1:217" ht="12" customHeight="1">
      <c r="A106" s="53" t="s">
        <v>400</v>
      </c>
      <c r="B106" s="52">
        <v>714401105959</v>
      </c>
      <c r="C106" s="35" t="s">
        <v>461</v>
      </c>
      <c r="D106" s="35" t="s">
        <v>790</v>
      </c>
      <c r="E106" s="35" t="s">
        <v>817</v>
      </c>
      <c r="F106" s="21">
        <v>10</v>
      </c>
      <c r="G106" s="21"/>
      <c r="H106" s="21"/>
      <c r="I106" s="21"/>
      <c r="J106" s="13">
        <f t="shared" si="1"/>
        <v>0</v>
      </c>
      <c r="K106" s="51"/>
      <c r="L106" s="15" t="s">
        <v>401</v>
      </c>
      <c r="M106" s="40" t="s">
        <v>137</v>
      </c>
      <c r="N106" s="40">
        <v>100</v>
      </c>
      <c r="O106" s="344" t="s">
        <v>81</v>
      </c>
      <c r="P106" s="345"/>
      <c r="Q106" s="346"/>
      <c r="R106" s="73">
        <v>9.4499999999999993</v>
      </c>
      <c r="S106" s="301"/>
      <c r="T106" s="288"/>
      <c r="U106" s="235" t="s">
        <v>81</v>
      </c>
      <c r="V106" s="234"/>
      <c r="W106" s="275"/>
      <c r="X106" s="268">
        <v>12.1</v>
      </c>
      <c r="Y106" s="312"/>
      <c r="Z106" s="262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</row>
    <row r="107" spans="1:217" ht="12" customHeight="1">
      <c r="A107" s="53" t="s">
        <v>259</v>
      </c>
      <c r="B107" s="52" t="s">
        <v>260</v>
      </c>
      <c r="C107" s="35" t="s">
        <v>461</v>
      </c>
      <c r="D107" s="35" t="s">
        <v>790</v>
      </c>
      <c r="E107" s="35" t="s">
        <v>817</v>
      </c>
      <c r="F107" s="21">
        <v>10</v>
      </c>
      <c r="G107" s="21"/>
      <c r="H107" s="21"/>
      <c r="I107" s="21"/>
      <c r="J107" s="13">
        <f t="shared" si="1"/>
        <v>0</v>
      </c>
      <c r="K107" s="51"/>
      <c r="L107" s="15" t="s">
        <v>89</v>
      </c>
      <c r="M107" s="40" t="s">
        <v>90</v>
      </c>
      <c r="N107" s="17">
        <v>100</v>
      </c>
      <c r="O107" s="344" t="s">
        <v>81</v>
      </c>
      <c r="P107" s="345"/>
      <c r="Q107" s="346"/>
      <c r="R107" s="73">
        <v>20.81</v>
      </c>
      <c r="S107" s="301"/>
      <c r="T107" s="288"/>
      <c r="U107" s="235">
        <v>24.51</v>
      </c>
      <c r="V107" s="234"/>
      <c r="W107" s="275"/>
      <c r="X107" s="268">
        <v>26.64</v>
      </c>
      <c r="Y107" s="312"/>
      <c r="Z107" s="262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</row>
    <row r="108" spans="1:217" ht="12" customHeight="1">
      <c r="A108" s="53" t="s">
        <v>91</v>
      </c>
      <c r="B108" s="52" t="s">
        <v>262</v>
      </c>
      <c r="C108" s="35" t="s">
        <v>461</v>
      </c>
      <c r="D108" s="35" t="s">
        <v>790</v>
      </c>
      <c r="E108" s="35" t="s">
        <v>817</v>
      </c>
      <c r="F108" s="21">
        <v>10</v>
      </c>
      <c r="G108" s="21"/>
      <c r="H108" s="21"/>
      <c r="I108" s="21"/>
      <c r="J108" s="13">
        <f t="shared" si="1"/>
        <v>0</v>
      </c>
      <c r="K108" s="51"/>
      <c r="L108" s="15" t="s">
        <v>193</v>
      </c>
      <c r="M108" s="40" t="s">
        <v>295</v>
      </c>
      <c r="N108" s="17">
        <v>100</v>
      </c>
      <c r="O108" s="344" t="s">
        <v>81</v>
      </c>
      <c r="P108" s="345"/>
      <c r="Q108" s="346"/>
      <c r="R108" s="73">
        <v>20.81</v>
      </c>
      <c r="S108" s="301"/>
      <c r="T108" s="288"/>
      <c r="U108" s="235">
        <v>24.51</v>
      </c>
      <c r="V108" s="234"/>
      <c r="W108" s="275"/>
      <c r="X108" s="268">
        <v>26.64</v>
      </c>
      <c r="Y108" s="312"/>
      <c r="Z108" s="262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</row>
    <row r="109" spans="1:217" ht="12.95" customHeight="1">
      <c r="A109" s="53" t="s">
        <v>435</v>
      </c>
      <c r="B109" s="52" t="s">
        <v>436</v>
      </c>
      <c r="C109" s="35" t="s">
        <v>461</v>
      </c>
      <c r="D109" s="35" t="s">
        <v>790</v>
      </c>
      <c r="E109" s="35" t="s">
        <v>817</v>
      </c>
      <c r="F109" s="21">
        <v>10</v>
      </c>
      <c r="G109" s="21"/>
      <c r="H109" s="21"/>
      <c r="I109" s="21"/>
      <c r="J109" s="13">
        <f t="shared" si="1"/>
        <v>0</v>
      </c>
      <c r="K109" s="22" t="s">
        <v>376</v>
      </c>
      <c r="L109" s="15" t="s">
        <v>380</v>
      </c>
      <c r="M109" s="40" t="s">
        <v>378</v>
      </c>
      <c r="N109" s="17">
        <v>100</v>
      </c>
      <c r="O109" s="344" t="s">
        <v>81</v>
      </c>
      <c r="P109" s="345"/>
      <c r="Q109" s="346"/>
      <c r="R109" s="73">
        <v>18.14</v>
      </c>
      <c r="S109" s="301"/>
      <c r="T109" s="288"/>
      <c r="U109" s="235" t="s">
        <v>81</v>
      </c>
      <c r="V109" s="234"/>
      <c r="W109" s="275"/>
      <c r="X109" s="268">
        <v>23.52</v>
      </c>
      <c r="Y109" s="312"/>
      <c r="Z109" s="262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</row>
    <row r="110" spans="1:217" ht="12.95" customHeight="1">
      <c r="A110" s="53" t="s">
        <v>194</v>
      </c>
      <c r="B110" s="52" t="s">
        <v>195</v>
      </c>
      <c r="C110" s="35" t="s">
        <v>461</v>
      </c>
      <c r="D110" s="35" t="s">
        <v>790</v>
      </c>
      <c r="E110" s="35" t="s">
        <v>817</v>
      </c>
      <c r="F110" s="21">
        <v>10</v>
      </c>
      <c r="G110" s="21"/>
      <c r="H110" s="21"/>
      <c r="I110" s="21"/>
      <c r="J110" s="13">
        <f t="shared" si="1"/>
        <v>0</v>
      </c>
      <c r="K110" s="51"/>
      <c r="L110" s="15" t="s">
        <v>679</v>
      </c>
      <c r="M110" s="40" t="s">
        <v>148</v>
      </c>
      <c r="N110" s="17">
        <v>100</v>
      </c>
      <c r="O110" s="344" t="s">
        <v>81</v>
      </c>
      <c r="P110" s="345"/>
      <c r="Q110" s="346"/>
      <c r="R110" s="73">
        <v>18.14</v>
      </c>
      <c r="S110" s="301"/>
      <c r="T110" s="288"/>
      <c r="U110" s="235">
        <v>21.64</v>
      </c>
      <c r="V110" s="234"/>
      <c r="W110" s="275"/>
      <c r="X110" s="268">
        <v>23.52</v>
      </c>
      <c r="Y110" s="312"/>
      <c r="Z110" s="262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</row>
    <row r="111" spans="1:217" ht="12.95" customHeight="1">
      <c r="A111" s="19" t="s">
        <v>145</v>
      </c>
      <c r="B111" s="55" t="s">
        <v>146</v>
      </c>
      <c r="C111" s="35" t="s">
        <v>461</v>
      </c>
      <c r="D111" s="35" t="s">
        <v>790</v>
      </c>
      <c r="E111" s="35" t="s">
        <v>817</v>
      </c>
      <c r="F111" s="21">
        <v>10</v>
      </c>
      <c r="G111" s="21"/>
      <c r="H111" s="21"/>
      <c r="I111" s="21"/>
      <c r="J111" s="13">
        <f t="shared" si="1"/>
        <v>0</v>
      </c>
      <c r="K111" s="51"/>
      <c r="L111" s="15" t="s">
        <v>680</v>
      </c>
      <c r="M111" s="40" t="s">
        <v>137</v>
      </c>
      <c r="N111" s="40">
        <v>100</v>
      </c>
      <c r="O111" s="344" t="s">
        <v>81</v>
      </c>
      <c r="P111" s="345"/>
      <c r="Q111" s="346"/>
      <c r="R111" s="73">
        <v>10.130000000000001</v>
      </c>
      <c r="S111" s="301"/>
      <c r="T111" s="288"/>
      <c r="U111" s="235" t="s">
        <v>81</v>
      </c>
      <c r="V111" s="234"/>
      <c r="W111" s="275"/>
      <c r="X111" s="268">
        <v>13.14</v>
      </c>
      <c r="Y111" s="312"/>
      <c r="Z111" s="262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</row>
    <row r="112" spans="1:217" ht="12.95" customHeight="1">
      <c r="A112" s="53" t="s">
        <v>681</v>
      </c>
      <c r="B112" s="52" t="s">
        <v>682</v>
      </c>
      <c r="C112" s="35" t="s">
        <v>461</v>
      </c>
      <c r="D112" s="35" t="s">
        <v>790</v>
      </c>
      <c r="E112" s="35" t="s">
        <v>817</v>
      </c>
      <c r="F112" s="21">
        <v>10</v>
      </c>
      <c r="G112" s="21"/>
      <c r="H112" s="21"/>
      <c r="I112" s="21"/>
      <c r="J112" s="13">
        <f t="shared" si="1"/>
        <v>0</v>
      </c>
      <c r="K112" s="51"/>
      <c r="L112" s="15" t="s">
        <v>683</v>
      </c>
      <c r="M112" s="40" t="s">
        <v>148</v>
      </c>
      <c r="N112" s="17">
        <v>100</v>
      </c>
      <c r="O112" s="344" t="s">
        <v>81</v>
      </c>
      <c r="P112" s="345"/>
      <c r="Q112" s="346"/>
      <c r="R112" s="73">
        <v>18.14</v>
      </c>
      <c r="S112" s="301"/>
      <c r="T112" s="288"/>
      <c r="U112" s="235">
        <v>21.64</v>
      </c>
      <c r="V112" s="234"/>
      <c r="W112" s="275"/>
      <c r="X112" s="268">
        <v>23.52</v>
      </c>
      <c r="Y112" s="312"/>
      <c r="Z112" s="262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</row>
    <row r="113" spans="1:217" ht="12.95" customHeight="1">
      <c r="A113" s="53" t="s">
        <v>684</v>
      </c>
      <c r="B113" s="52">
        <v>714401105775</v>
      </c>
      <c r="C113" s="35" t="s">
        <v>461</v>
      </c>
      <c r="D113" s="35" t="s">
        <v>790</v>
      </c>
      <c r="E113" s="35" t="s">
        <v>817</v>
      </c>
      <c r="F113" s="21">
        <v>10</v>
      </c>
      <c r="G113" s="21"/>
      <c r="H113" s="21"/>
      <c r="I113" s="21"/>
      <c r="J113" s="13">
        <f t="shared" si="1"/>
        <v>0</v>
      </c>
      <c r="K113" s="51"/>
      <c r="L113" s="15" t="s">
        <v>685</v>
      </c>
      <c r="M113" s="40" t="s">
        <v>90</v>
      </c>
      <c r="N113" s="17">
        <v>100</v>
      </c>
      <c r="O113" s="347" t="s">
        <v>81</v>
      </c>
      <c r="P113" s="345"/>
      <c r="Q113" s="346"/>
      <c r="R113" s="73">
        <v>20.81</v>
      </c>
      <c r="S113" s="301"/>
      <c r="T113" s="288"/>
      <c r="U113" s="235" t="s">
        <v>81</v>
      </c>
      <c r="V113" s="234"/>
      <c r="W113" s="275"/>
      <c r="X113" s="268">
        <v>26.64</v>
      </c>
      <c r="Y113" s="312"/>
      <c r="Z113" s="262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</row>
    <row r="114" spans="1:217" ht="12" customHeight="1">
      <c r="A114" s="53" t="s">
        <v>686</v>
      </c>
      <c r="B114" s="52" t="s">
        <v>687</v>
      </c>
      <c r="C114" s="35" t="s">
        <v>461</v>
      </c>
      <c r="D114" s="35" t="s">
        <v>790</v>
      </c>
      <c r="E114" s="35" t="s">
        <v>817</v>
      </c>
      <c r="F114" s="21">
        <v>10</v>
      </c>
      <c r="G114" s="21"/>
      <c r="H114" s="21"/>
      <c r="I114" s="21"/>
      <c r="J114" s="13">
        <f t="shared" si="1"/>
        <v>0</v>
      </c>
      <c r="K114" s="51"/>
      <c r="L114" s="15" t="s">
        <v>688</v>
      </c>
      <c r="M114" s="40" t="s">
        <v>295</v>
      </c>
      <c r="N114" s="17">
        <v>100</v>
      </c>
      <c r="O114" s="344" t="s">
        <v>81</v>
      </c>
      <c r="P114" s="345"/>
      <c r="Q114" s="346"/>
      <c r="R114" s="73">
        <v>20.81</v>
      </c>
      <c r="S114" s="301"/>
      <c r="T114" s="288"/>
      <c r="U114" s="235">
        <v>24.51</v>
      </c>
      <c r="V114" s="234"/>
      <c r="W114" s="275"/>
      <c r="X114" s="268">
        <v>26.64</v>
      </c>
      <c r="Y114" s="312"/>
      <c r="Z114" s="262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</row>
    <row r="115" spans="1:217" ht="12.95" customHeight="1">
      <c r="A115" s="53" t="s">
        <v>437</v>
      </c>
      <c r="B115" s="52" t="s">
        <v>438</v>
      </c>
      <c r="C115" s="35" t="s">
        <v>461</v>
      </c>
      <c r="D115" s="35" t="s">
        <v>790</v>
      </c>
      <c r="E115" s="35" t="s">
        <v>817</v>
      </c>
      <c r="F115" s="21">
        <v>10</v>
      </c>
      <c r="G115" s="21"/>
      <c r="H115" s="21"/>
      <c r="I115" s="21"/>
      <c r="J115" s="13">
        <f t="shared" si="1"/>
        <v>0</v>
      </c>
      <c r="K115" s="22" t="s">
        <v>376</v>
      </c>
      <c r="L115" s="15" t="s">
        <v>381</v>
      </c>
      <c r="M115" s="40" t="s">
        <v>378</v>
      </c>
      <c r="N115" s="17">
        <v>100</v>
      </c>
      <c r="O115" s="344" t="s">
        <v>81</v>
      </c>
      <c r="P115" s="345"/>
      <c r="Q115" s="346"/>
      <c r="R115" s="73">
        <v>18.14</v>
      </c>
      <c r="S115" s="301"/>
      <c r="T115" s="288"/>
      <c r="U115" s="235" t="s">
        <v>81</v>
      </c>
      <c r="V115" s="234"/>
      <c r="W115" s="275"/>
      <c r="X115" s="268">
        <v>23.52</v>
      </c>
      <c r="Y115" s="312"/>
      <c r="Z115" s="262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</row>
    <row r="116" spans="1:217" ht="12.95" customHeight="1">
      <c r="A116" s="53" t="s">
        <v>69</v>
      </c>
      <c r="B116" s="52" t="s">
        <v>70</v>
      </c>
      <c r="C116" s="35" t="s">
        <v>461</v>
      </c>
      <c r="D116" s="35" t="s">
        <v>790</v>
      </c>
      <c r="E116" s="35" t="s">
        <v>817</v>
      </c>
      <c r="F116" s="21">
        <v>10</v>
      </c>
      <c r="G116" s="21"/>
      <c r="H116" s="21"/>
      <c r="I116" s="21"/>
      <c r="J116" s="13">
        <f t="shared" si="1"/>
        <v>0</v>
      </c>
      <c r="K116" s="51"/>
      <c r="L116" s="15" t="s">
        <v>150</v>
      </c>
      <c r="M116" s="40" t="s">
        <v>295</v>
      </c>
      <c r="N116" s="17">
        <v>100</v>
      </c>
      <c r="O116" s="344" t="s">
        <v>81</v>
      </c>
      <c r="P116" s="345"/>
      <c r="Q116" s="346"/>
      <c r="R116" s="73">
        <v>21.62</v>
      </c>
      <c r="S116" s="301"/>
      <c r="T116" s="288"/>
      <c r="U116" s="235" t="s">
        <v>81</v>
      </c>
      <c r="V116" s="234"/>
      <c r="W116" s="275"/>
      <c r="X116" s="268">
        <v>27.68</v>
      </c>
      <c r="Y116" s="312"/>
      <c r="Z116" s="262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</row>
    <row r="117" spans="1:217" ht="12" customHeight="1">
      <c r="A117" s="53" t="s">
        <v>222</v>
      </c>
      <c r="B117" s="52" t="s">
        <v>223</v>
      </c>
      <c r="C117" s="35" t="s">
        <v>461</v>
      </c>
      <c r="D117" s="35" t="s">
        <v>790</v>
      </c>
      <c r="E117" s="35" t="s">
        <v>817</v>
      </c>
      <c r="F117" s="21">
        <v>10</v>
      </c>
      <c r="G117" s="21"/>
      <c r="H117" s="21"/>
      <c r="I117" s="21"/>
      <c r="J117" s="13">
        <f t="shared" si="1"/>
        <v>0</v>
      </c>
      <c r="K117" s="51"/>
      <c r="L117" s="15" t="s">
        <v>224</v>
      </c>
      <c r="M117" s="40" t="s">
        <v>148</v>
      </c>
      <c r="N117" s="17">
        <v>100</v>
      </c>
      <c r="O117" s="344" t="s">
        <v>81</v>
      </c>
      <c r="P117" s="345"/>
      <c r="Q117" s="346"/>
      <c r="R117" s="73">
        <v>18.91</v>
      </c>
      <c r="S117" s="301"/>
      <c r="T117" s="288"/>
      <c r="U117" s="235" t="s">
        <v>81</v>
      </c>
      <c r="V117" s="234"/>
      <c r="W117" s="275"/>
      <c r="X117" s="268">
        <v>24.22</v>
      </c>
      <c r="Y117" s="312"/>
      <c r="Z117" s="262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</row>
    <row r="118" spans="1:217" ht="12" customHeight="1">
      <c r="A118" s="19" t="s">
        <v>160</v>
      </c>
      <c r="B118" s="52" t="s">
        <v>218</v>
      </c>
      <c r="C118" s="35" t="s">
        <v>461</v>
      </c>
      <c r="D118" s="35" t="s">
        <v>790</v>
      </c>
      <c r="E118" s="35" t="s">
        <v>817</v>
      </c>
      <c r="F118" s="21">
        <v>10</v>
      </c>
      <c r="G118" s="21"/>
      <c r="H118" s="21"/>
      <c r="I118" s="21"/>
      <c r="J118" s="13">
        <f t="shared" si="1"/>
        <v>0</v>
      </c>
      <c r="K118" s="51"/>
      <c r="L118" s="15" t="s">
        <v>219</v>
      </c>
      <c r="M118" s="40" t="s">
        <v>137</v>
      </c>
      <c r="N118" s="40">
        <v>100</v>
      </c>
      <c r="O118" s="344" t="s">
        <v>81</v>
      </c>
      <c r="P118" s="345"/>
      <c r="Q118" s="346"/>
      <c r="R118" s="73">
        <v>10.8</v>
      </c>
      <c r="S118" s="301"/>
      <c r="T118" s="288"/>
      <c r="U118" s="235" t="s">
        <v>81</v>
      </c>
      <c r="V118" s="234"/>
      <c r="W118" s="275"/>
      <c r="X118" s="268">
        <v>13.83</v>
      </c>
      <c r="Y118" s="312"/>
      <c r="Z118" s="262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</row>
    <row r="119" spans="1:217" ht="12.95" customHeight="1">
      <c r="A119" s="53" t="s">
        <v>689</v>
      </c>
      <c r="B119" s="52" t="s">
        <v>690</v>
      </c>
      <c r="C119" s="35" t="s">
        <v>461</v>
      </c>
      <c r="D119" s="35" t="s">
        <v>790</v>
      </c>
      <c r="E119" s="35" t="s">
        <v>817</v>
      </c>
      <c r="F119" s="21">
        <v>10</v>
      </c>
      <c r="G119" s="21"/>
      <c r="H119" s="21"/>
      <c r="I119" s="21"/>
      <c r="J119" s="13">
        <f t="shared" si="1"/>
        <v>0</v>
      </c>
      <c r="K119" s="51"/>
      <c r="L119" s="15" t="s">
        <v>691</v>
      </c>
      <c r="M119" s="40" t="s">
        <v>148</v>
      </c>
      <c r="N119" s="17">
        <v>100</v>
      </c>
      <c r="O119" s="344" t="s">
        <v>81</v>
      </c>
      <c r="P119" s="345"/>
      <c r="Q119" s="346"/>
      <c r="R119" s="73">
        <v>18.91</v>
      </c>
      <c r="S119" s="301"/>
      <c r="T119" s="288"/>
      <c r="U119" s="235" t="s">
        <v>81</v>
      </c>
      <c r="V119" s="234"/>
      <c r="W119" s="275"/>
      <c r="X119" s="268">
        <v>24.22</v>
      </c>
      <c r="Y119" s="312"/>
      <c r="Z119" s="262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</row>
    <row r="120" spans="1:217" s="2" customFormat="1" ht="12" customHeight="1">
      <c r="A120" s="62" t="s">
        <v>469</v>
      </c>
      <c r="B120" s="52">
        <v>714401106055</v>
      </c>
      <c r="C120" s="35" t="s">
        <v>806</v>
      </c>
      <c r="D120" s="35" t="s">
        <v>790</v>
      </c>
      <c r="E120" s="35" t="s">
        <v>819</v>
      </c>
      <c r="F120" s="21">
        <v>10</v>
      </c>
      <c r="G120" s="21"/>
      <c r="H120" s="21"/>
      <c r="I120" s="21"/>
      <c r="J120" s="13">
        <f t="shared" si="1"/>
        <v>0</v>
      </c>
      <c r="K120" s="51"/>
      <c r="L120" s="15" t="s">
        <v>463</v>
      </c>
      <c r="M120" s="40" t="s">
        <v>148</v>
      </c>
      <c r="N120" s="17">
        <v>300</v>
      </c>
      <c r="O120" s="347">
        <v>18.14</v>
      </c>
      <c r="P120" s="345"/>
      <c r="Q120" s="346"/>
      <c r="R120" s="73" t="s">
        <v>81</v>
      </c>
      <c r="S120" s="301"/>
      <c r="T120" s="288"/>
      <c r="U120" s="235">
        <v>21.64</v>
      </c>
      <c r="V120" s="234"/>
      <c r="W120" s="275"/>
      <c r="X120" s="268">
        <v>23.52</v>
      </c>
      <c r="Y120" s="312"/>
      <c r="Z120" s="262"/>
    </row>
    <row r="121" spans="1:217" s="2" customFormat="1" ht="12" customHeight="1">
      <c r="A121" s="53" t="s">
        <v>692</v>
      </c>
      <c r="B121" s="52">
        <v>714401105713</v>
      </c>
      <c r="C121" s="35" t="s">
        <v>806</v>
      </c>
      <c r="D121" s="35" t="s">
        <v>790</v>
      </c>
      <c r="E121" s="35" t="s">
        <v>819</v>
      </c>
      <c r="F121" s="21">
        <v>10</v>
      </c>
      <c r="G121" s="21"/>
      <c r="H121" s="21"/>
      <c r="I121" s="21"/>
      <c r="J121" s="13">
        <f t="shared" si="1"/>
        <v>0</v>
      </c>
      <c r="K121" s="51"/>
      <c r="L121" s="15" t="s">
        <v>693</v>
      </c>
      <c r="M121" s="40" t="s">
        <v>148</v>
      </c>
      <c r="N121" s="17">
        <v>300</v>
      </c>
      <c r="O121" s="347">
        <v>18.14</v>
      </c>
      <c r="P121" s="345"/>
      <c r="Q121" s="346"/>
      <c r="R121" s="73" t="s">
        <v>81</v>
      </c>
      <c r="S121" s="301"/>
      <c r="T121" s="288"/>
      <c r="U121" s="235">
        <v>21.64</v>
      </c>
      <c r="V121" s="234"/>
      <c r="W121" s="275"/>
      <c r="X121" s="268">
        <v>23.52</v>
      </c>
      <c r="Y121" s="312"/>
      <c r="Z121" s="262"/>
    </row>
    <row r="122" spans="1:217" s="2" customFormat="1" ht="12" customHeight="1">
      <c r="A122" s="53" t="s">
        <v>402</v>
      </c>
      <c r="B122" s="52">
        <v>714401105973</v>
      </c>
      <c r="C122" s="35" t="s">
        <v>806</v>
      </c>
      <c r="D122" s="35" t="s">
        <v>790</v>
      </c>
      <c r="E122" s="35" t="s">
        <v>819</v>
      </c>
      <c r="F122" s="21">
        <v>10</v>
      </c>
      <c r="G122" s="21"/>
      <c r="H122" s="21"/>
      <c r="I122" s="21"/>
      <c r="J122" s="13">
        <f t="shared" si="1"/>
        <v>0</v>
      </c>
      <c r="K122" s="51"/>
      <c r="L122" s="15" t="s">
        <v>382</v>
      </c>
      <c r="M122" s="40" t="s">
        <v>148</v>
      </c>
      <c r="N122" s="17">
        <v>300</v>
      </c>
      <c r="O122" s="347">
        <v>18.14</v>
      </c>
      <c r="P122" s="345"/>
      <c r="Q122" s="346"/>
      <c r="R122" s="73" t="s">
        <v>81</v>
      </c>
      <c r="S122" s="301"/>
      <c r="T122" s="288"/>
      <c r="U122" s="235">
        <v>21.64</v>
      </c>
      <c r="V122" s="234"/>
      <c r="W122" s="275"/>
      <c r="X122" s="268">
        <v>23.52</v>
      </c>
      <c r="Y122" s="312"/>
      <c r="Z122" s="262"/>
    </row>
    <row r="123" spans="1:217" ht="12" customHeight="1">
      <c r="A123" s="19" t="s">
        <v>694</v>
      </c>
      <c r="B123" s="20">
        <v>714401105720</v>
      </c>
      <c r="C123" s="35" t="s">
        <v>461</v>
      </c>
      <c r="D123" s="35" t="s">
        <v>790</v>
      </c>
      <c r="E123" s="35" t="s">
        <v>817</v>
      </c>
      <c r="F123" s="21">
        <v>10</v>
      </c>
      <c r="G123" s="21"/>
      <c r="H123" s="21"/>
      <c r="I123" s="21"/>
      <c r="J123" s="13">
        <f t="shared" si="1"/>
        <v>0</v>
      </c>
      <c r="K123" s="51"/>
      <c r="L123" s="15" t="s">
        <v>695</v>
      </c>
      <c r="M123" s="40" t="s">
        <v>148</v>
      </c>
      <c r="N123" s="17">
        <v>100</v>
      </c>
      <c r="O123" s="344" t="s">
        <v>81</v>
      </c>
      <c r="P123" s="345"/>
      <c r="Q123" s="346"/>
      <c r="R123" s="73">
        <v>18.14</v>
      </c>
      <c r="S123" s="301"/>
      <c r="T123" s="288"/>
      <c r="U123" s="235">
        <v>21.64</v>
      </c>
      <c r="V123" s="234"/>
      <c r="W123" s="275"/>
      <c r="X123" s="268">
        <v>23.52</v>
      </c>
      <c r="Y123" s="312"/>
      <c r="Z123" s="262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</row>
    <row r="124" spans="1:217" ht="12" customHeight="1">
      <c r="A124" s="19" t="s">
        <v>696</v>
      </c>
      <c r="B124" s="20">
        <v>714401105737</v>
      </c>
      <c r="C124" s="35" t="s">
        <v>461</v>
      </c>
      <c r="D124" s="35" t="s">
        <v>790</v>
      </c>
      <c r="E124" s="35" t="s">
        <v>817</v>
      </c>
      <c r="F124" s="21">
        <v>10</v>
      </c>
      <c r="G124" s="21"/>
      <c r="H124" s="21"/>
      <c r="I124" s="21"/>
      <c r="J124" s="13">
        <f t="shared" si="1"/>
        <v>0</v>
      </c>
      <c r="K124" s="51"/>
      <c r="L124" s="15" t="s">
        <v>697</v>
      </c>
      <c r="M124" s="40" t="s">
        <v>295</v>
      </c>
      <c r="N124" s="17">
        <v>100</v>
      </c>
      <c r="O124" s="344" t="s">
        <v>81</v>
      </c>
      <c r="P124" s="345"/>
      <c r="Q124" s="346"/>
      <c r="R124" s="73">
        <v>20.81</v>
      </c>
      <c r="S124" s="301"/>
      <c r="T124" s="288"/>
      <c r="U124" s="235">
        <v>24.51</v>
      </c>
      <c r="V124" s="234"/>
      <c r="W124" s="275"/>
      <c r="X124" s="268">
        <v>26.64</v>
      </c>
      <c r="Y124" s="312"/>
      <c r="Z124" s="262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</row>
    <row r="125" spans="1:217" ht="12" customHeight="1">
      <c r="A125" s="19" t="s">
        <v>698</v>
      </c>
      <c r="B125" s="20">
        <v>714401105744</v>
      </c>
      <c r="C125" s="35" t="s">
        <v>461</v>
      </c>
      <c r="D125" s="35" t="s">
        <v>790</v>
      </c>
      <c r="E125" s="35" t="s">
        <v>817</v>
      </c>
      <c r="F125" s="21">
        <v>10</v>
      </c>
      <c r="G125" s="21"/>
      <c r="H125" s="21"/>
      <c r="I125" s="21"/>
      <c r="J125" s="13">
        <f t="shared" si="1"/>
        <v>0</v>
      </c>
      <c r="K125" s="51"/>
      <c r="L125" s="15" t="s">
        <v>699</v>
      </c>
      <c r="M125" s="40" t="s">
        <v>90</v>
      </c>
      <c r="N125" s="17">
        <v>100</v>
      </c>
      <c r="O125" s="344" t="s">
        <v>81</v>
      </c>
      <c r="P125" s="345"/>
      <c r="Q125" s="346"/>
      <c r="R125" s="73">
        <v>20.81</v>
      </c>
      <c r="S125" s="301"/>
      <c r="T125" s="288"/>
      <c r="U125" s="235">
        <v>24.51</v>
      </c>
      <c r="V125" s="234"/>
      <c r="W125" s="275"/>
      <c r="X125" s="268">
        <v>26.64</v>
      </c>
      <c r="Y125" s="312"/>
      <c r="Z125" s="262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</row>
    <row r="126" spans="1:217" ht="12" customHeight="1">
      <c r="A126" s="19" t="s">
        <v>409</v>
      </c>
      <c r="B126" s="20">
        <v>714401105812</v>
      </c>
      <c r="C126" s="35" t="s">
        <v>461</v>
      </c>
      <c r="D126" s="35" t="s">
        <v>790</v>
      </c>
      <c r="E126" s="35" t="s">
        <v>817</v>
      </c>
      <c r="F126" s="21">
        <v>10</v>
      </c>
      <c r="G126" s="21"/>
      <c r="H126" s="21"/>
      <c r="I126" s="21"/>
      <c r="J126" s="13">
        <f t="shared" si="1"/>
        <v>0</v>
      </c>
      <c r="K126" s="51"/>
      <c r="L126" s="15" t="s">
        <v>383</v>
      </c>
      <c r="M126" s="40" t="s">
        <v>148</v>
      </c>
      <c r="N126" s="17">
        <v>100</v>
      </c>
      <c r="O126" s="344" t="s">
        <v>81</v>
      </c>
      <c r="P126" s="345"/>
      <c r="Q126" s="346"/>
      <c r="R126" s="73">
        <v>18.14</v>
      </c>
      <c r="S126" s="301"/>
      <c r="T126" s="288"/>
      <c r="U126" s="235" t="s">
        <v>81</v>
      </c>
      <c r="V126" s="234"/>
      <c r="W126" s="275"/>
      <c r="X126" s="268">
        <v>24.22</v>
      </c>
      <c r="Y126" s="312"/>
      <c r="Z126" s="262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</row>
    <row r="127" spans="1:217" ht="12" customHeight="1">
      <c r="A127" s="19" t="s">
        <v>410</v>
      </c>
      <c r="B127" s="20">
        <v>714401105829</v>
      </c>
      <c r="C127" s="35" t="s">
        <v>461</v>
      </c>
      <c r="D127" s="35" t="s">
        <v>790</v>
      </c>
      <c r="E127" s="35" t="s">
        <v>817</v>
      </c>
      <c r="F127" s="21">
        <v>10</v>
      </c>
      <c r="G127" s="21"/>
      <c r="H127" s="21"/>
      <c r="I127" s="21"/>
      <c r="J127" s="13">
        <f t="shared" si="1"/>
        <v>0</v>
      </c>
      <c r="K127" s="51"/>
      <c r="L127" s="15" t="s">
        <v>384</v>
      </c>
      <c r="M127" s="40" t="s">
        <v>295</v>
      </c>
      <c r="N127" s="17">
        <v>100</v>
      </c>
      <c r="O127" s="344" t="s">
        <v>81</v>
      </c>
      <c r="P127" s="345"/>
      <c r="Q127" s="346"/>
      <c r="R127" s="73">
        <v>20.81</v>
      </c>
      <c r="S127" s="301"/>
      <c r="T127" s="288"/>
      <c r="U127" s="235" t="s">
        <v>81</v>
      </c>
      <c r="V127" s="234"/>
      <c r="W127" s="275"/>
      <c r="X127" s="268">
        <v>27.68</v>
      </c>
      <c r="Y127" s="312"/>
      <c r="Z127" s="262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</row>
    <row r="128" spans="1:217" ht="12" customHeight="1">
      <c r="A128" s="19" t="s">
        <v>411</v>
      </c>
      <c r="B128" s="20">
        <v>714401105836</v>
      </c>
      <c r="C128" s="35" t="s">
        <v>461</v>
      </c>
      <c r="D128" s="35" t="s">
        <v>790</v>
      </c>
      <c r="E128" s="35" t="s">
        <v>817</v>
      </c>
      <c r="F128" s="21">
        <v>10</v>
      </c>
      <c r="G128" s="21"/>
      <c r="H128" s="21"/>
      <c r="I128" s="21"/>
      <c r="J128" s="13">
        <f t="shared" si="1"/>
        <v>0</v>
      </c>
      <c r="K128" s="51"/>
      <c r="L128" s="15" t="s">
        <v>385</v>
      </c>
      <c r="M128" s="40" t="s">
        <v>90</v>
      </c>
      <c r="N128" s="17">
        <v>100</v>
      </c>
      <c r="O128" s="344" t="s">
        <v>81</v>
      </c>
      <c r="P128" s="345"/>
      <c r="Q128" s="346"/>
      <c r="R128" s="73">
        <v>20.81</v>
      </c>
      <c r="S128" s="301"/>
      <c r="T128" s="288"/>
      <c r="U128" s="235" t="s">
        <v>81</v>
      </c>
      <c r="V128" s="234"/>
      <c r="W128" s="275"/>
      <c r="X128" s="268">
        <v>27.68</v>
      </c>
      <c r="Y128" s="312"/>
      <c r="Z128" s="262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</row>
    <row r="129" spans="1:217" ht="12" customHeight="1">
      <c r="A129" s="19" t="s">
        <v>613</v>
      </c>
      <c r="B129" s="63" t="s">
        <v>614</v>
      </c>
      <c r="C129" s="35" t="s">
        <v>461</v>
      </c>
      <c r="D129" s="35" t="s">
        <v>790</v>
      </c>
      <c r="E129" s="35" t="s">
        <v>817</v>
      </c>
      <c r="F129" s="21">
        <v>10</v>
      </c>
      <c r="G129" s="21"/>
      <c r="H129" s="21"/>
      <c r="I129" s="21"/>
      <c r="J129" s="13">
        <f t="shared" si="1"/>
        <v>0</v>
      </c>
      <c r="K129" s="22" t="s">
        <v>376</v>
      </c>
      <c r="L129" s="15" t="s">
        <v>615</v>
      </c>
      <c r="M129" s="40" t="s">
        <v>148</v>
      </c>
      <c r="N129" s="17">
        <v>100</v>
      </c>
      <c r="O129" s="347" t="s">
        <v>81</v>
      </c>
      <c r="P129" s="345"/>
      <c r="Q129" s="346"/>
      <c r="R129" s="73">
        <v>20.67</v>
      </c>
      <c r="S129" s="301"/>
      <c r="T129" s="288"/>
      <c r="U129" s="235" t="s">
        <v>81</v>
      </c>
      <c r="V129" s="234"/>
      <c r="W129" s="275"/>
      <c r="X129" s="268">
        <v>23.52</v>
      </c>
      <c r="Y129" s="312"/>
      <c r="Z129" s="262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</row>
    <row r="130" spans="1:217" ht="12" customHeight="1">
      <c r="A130" s="19" t="s">
        <v>40</v>
      </c>
      <c r="B130" s="55" t="s">
        <v>41</v>
      </c>
      <c r="C130" s="35" t="s">
        <v>461</v>
      </c>
      <c r="D130" s="35" t="s">
        <v>790</v>
      </c>
      <c r="E130" s="35" t="s">
        <v>817</v>
      </c>
      <c r="F130" s="21">
        <v>10</v>
      </c>
      <c r="G130" s="21"/>
      <c r="H130" s="21"/>
      <c r="I130" s="21"/>
      <c r="J130" s="13">
        <f t="shared" si="1"/>
        <v>0</v>
      </c>
      <c r="K130" s="51"/>
      <c r="L130" s="15" t="s">
        <v>700</v>
      </c>
      <c r="M130" s="40" t="s">
        <v>295</v>
      </c>
      <c r="N130" s="17">
        <v>100</v>
      </c>
      <c r="O130" s="344" t="s">
        <v>81</v>
      </c>
      <c r="P130" s="345"/>
      <c r="Q130" s="346"/>
      <c r="R130" s="73">
        <v>20.81</v>
      </c>
      <c r="S130" s="301"/>
      <c r="T130" s="288"/>
      <c r="U130" s="235">
        <v>24.51</v>
      </c>
      <c r="V130" s="234"/>
      <c r="W130" s="275"/>
      <c r="X130" s="268">
        <v>26.64</v>
      </c>
      <c r="Y130" s="312"/>
      <c r="Z130" s="262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</row>
    <row r="131" spans="1:217" ht="12" customHeight="1">
      <c r="A131" s="19" t="s">
        <v>1</v>
      </c>
      <c r="B131" s="55" t="s">
        <v>35</v>
      </c>
      <c r="C131" s="35" t="s">
        <v>461</v>
      </c>
      <c r="D131" s="35" t="s">
        <v>790</v>
      </c>
      <c r="E131" s="35" t="s">
        <v>817</v>
      </c>
      <c r="F131" s="21">
        <v>10</v>
      </c>
      <c r="G131" s="21"/>
      <c r="H131" s="21"/>
      <c r="I131" s="21"/>
      <c r="J131" s="13">
        <f t="shared" si="1"/>
        <v>0</v>
      </c>
      <c r="K131" s="51"/>
      <c r="L131" s="15" t="s">
        <v>292</v>
      </c>
      <c r="M131" s="40" t="s">
        <v>90</v>
      </c>
      <c r="N131" s="17">
        <v>100</v>
      </c>
      <c r="O131" s="344" t="s">
        <v>81</v>
      </c>
      <c r="P131" s="345"/>
      <c r="Q131" s="346"/>
      <c r="R131" s="73">
        <v>20.81</v>
      </c>
      <c r="S131" s="301"/>
      <c r="T131" s="288"/>
      <c r="U131" s="235">
        <v>24.51</v>
      </c>
      <c r="V131" s="234"/>
      <c r="W131" s="275"/>
      <c r="X131" s="268">
        <v>26.64</v>
      </c>
      <c r="Y131" s="312"/>
      <c r="Z131" s="262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</row>
    <row r="132" spans="1:217" ht="12" customHeight="1">
      <c r="A132" s="19" t="s">
        <v>293</v>
      </c>
      <c r="B132" s="55">
        <v>714401105706</v>
      </c>
      <c r="C132" s="35" t="s">
        <v>461</v>
      </c>
      <c r="D132" s="35" t="s">
        <v>790</v>
      </c>
      <c r="E132" s="35" t="s">
        <v>817</v>
      </c>
      <c r="F132" s="21">
        <v>10</v>
      </c>
      <c r="G132" s="21"/>
      <c r="H132" s="21"/>
      <c r="I132" s="21"/>
      <c r="J132" s="13">
        <f t="shared" si="1"/>
        <v>0</v>
      </c>
      <c r="K132" s="21"/>
      <c r="L132" s="15" t="s">
        <v>701</v>
      </c>
      <c r="M132" s="40" t="s">
        <v>90</v>
      </c>
      <c r="N132" s="17">
        <v>100</v>
      </c>
      <c r="O132" s="347" t="s">
        <v>81</v>
      </c>
      <c r="P132" s="345"/>
      <c r="Q132" s="346"/>
      <c r="R132" s="73">
        <v>20</v>
      </c>
      <c r="S132" s="301"/>
      <c r="T132" s="288"/>
      <c r="U132" s="235">
        <v>23.55</v>
      </c>
      <c r="V132" s="234"/>
      <c r="W132" s="275"/>
      <c r="X132" s="268">
        <v>25.6</v>
      </c>
      <c r="Y132" s="312"/>
      <c r="Z132" s="262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</row>
    <row r="133" spans="1:217" ht="12" customHeight="1">
      <c r="A133" s="19" t="s">
        <v>105</v>
      </c>
      <c r="B133" s="55" t="s">
        <v>106</v>
      </c>
      <c r="C133" s="35" t="s">
        <v>461</v>
      </c>
      <c r="D133" s="35" t="s">
        <v>790</v>
      </c>
      <c r="E133" s="35" t="s">
        <v>817</v>
      </c>
      <c r="F133" s="21">
        <v>10</v>
      </c>
      <c r="G133" s="21"/>
      <c r="H133" s="21"/>
      <c r="I133" s="21"/>
      <c r="J133" s="13">
        <f t="shared" si="1"/>
        <v>0</v>
      </c>
      <c r="K133" s="14" t="s">
        <v>631</v>
      </c>
      <c r="L133" s="26" t="s">
        <v>107</v>
      </c>
      <c r="M133" s="40" t="s">
        <v>295</v>
      </c>
      <c r="N133" s="17">
        <v>100</v>
      </c>
      <c r="O133" s="347" t="s">
        <v>81</v>
      </c>
      <c r="P133" s="345"/>
      <c r="Q133" s="346"/>
      <c r="R133" s="73">
        <v>20</v>
      </c>
      <c r="S133" s="301"/>
      <c r="T133" s="288"/>
      <c r="U133" s="235">
        <v>23.55</v>
      </c>
      <c r="V133" s="234"/>
      <c r="W133" s="275"/>
      <c r="X133" s="268">
        <v>25.6</v>
      </c>
      <c r="Y133" s="312"/>
      <c r="Z133" s="262"/>
    </row>
    <row r="134" spans="1:217" ht="12" customHeight="1">
      <c r="A134" s="19" t="s">
        <v>108</v>
      </c>
      <c r="B134" s="55" t="s">
        <v>111</v>
      </c>
      <c r="C134" s="35" t="s">
        <v>461</v>
      </c>
      <c r="D134" s="35" t="s">
        <v>790</v>
      </c>
      <c r="E134" s="35" t="s">
        <v>817</v>
      </c>
      <c r="F134" s="21">
        <v>10</v>
      </c>
      <c r="G134" s="21"/>
      <c r="H134" s="21"/>
      <c r="I134" s="21"/>
      <c r="J134" s="13">
        <f t="shared" ref="J134:J197" si="2">G134*H134*I134</f>
        <v>0</v>
      </c>
      <c r="K134" s="14"/>
      <c r="L134" s="15" t="s">
        <v>185</v>
      </c>
      <c r="M134" s="40" t="s">
        <v>148</v>
      </c>
      <c r="N134" s="17">
        <v>100</v>
      </c>
      <c r="O134" s="347" t="s">
        <v>81</v>
      </c>
      <c r="P134" s="345"/>
      <c r="Q134" s="346"/>
      <c r="R134" s="73">
        <v>17.559999999999999</v>
      </c>
      <c r="S134" s="301"/>
      <c r="T134" s="288"/>
      <c r="U134" s="235">
        <v>20.69</v>
      </c>
      <c r="V134" s="234"/>
      <c r="W134" s="275"/>
      <c r="X134" s="268">
        <v>22.49</v>
      </c>
      <c r="Y134" s="312"/>
      <c r="Z134" s="262"/>
    </row>
    <row r="135" spans="1:217" ht="12" customHeight="1">
      <c r="A135" s="19" t="s">
        <v>186</v>
      </c>
      <c r="B135" s="55" t="s">
        <v>261</v>
      </c>
      <c r="C135" s="35" t="s">
        <v>461</v>
      </c>
      <c r="D135" s="35" t="s">
        <v>790</v>
      </c>
      <c r="E135" s="35" t="s">
        <v>817</v>
      </c>
      <c r="F135" s="21">
        <v>10</v>
      </c>
      <c r="G135" s="21"/>
      <c r="H135" s="21"/>
      <c r="I135" s="21"/>
      <c r="J135" s="13">
        <f t="shared" si="2"/>
        <v>0</v>
      </c>
      <c r="K135" s="14"/>
      <c r="L135" s="15" t="s">
        <v>702</v>
      </c>
      <c r="M135" s="40" t="s">
        <v>137</v>
      </c>
      <c r="N135" s="17">
        <v>100</v>
      </c>
      <c r="O135" s="347" t="s">
        <v>81</v>
      </c>
      <c r="P135" s="345"/>
      <c r="Q135" s="346"/>
      <c r="R135" s="73">
        <v>9.4499999999999993</v>
      </c>
      <c r="S135" s="301"/>
      <c r="T135" s="288"/>
      <c r="U135" s="235" t="s">
        <v>81</v>
      </c>
      <c r="V135" s="234"/>
      <c r="W135" s="275"/>
      <c r="X135" s="268">
        <v>12.1</v>
      </c>
      <c r="Y135" s="312"/>
      <c r="Z135" s="262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</row>
    <row r="136" spans="1:217" ht="12" customHeight="1">
      <c r="A136" s="19" t="s">
        <v>3</v>
      </c>
      <c r="B136" s="55" t="s">
        <v>4</v>
      </c>
      <c r="C136" s="35" t="s">
        <v>461</v>
      </c>
      <c r="D136" s="35" t="s">
        <v>790</v>
      </c>
      <c r="E136" s="35" t="s">
        <v>817</v>
      </c>
      <c r="F136" s="21">
        <v>10</v>
      </c>
      <c r="G136" s="21"/>
      <c r="H136" s="21"/>
      <c r="I136" s="21"/>
      <c r="J136" s="13">
        <f t="shared" si="2"/>
        <v>0</v>
      </c>
      <c r="K136" s="14"/>
      <c r="L136" s="15" t="s">
        <v>5</v>
      </c>
      <c r="M136" s="40" t="s">
        <v>90</v>
      </c>
      <c r="N136" s="17">
        <v>100</v>
      </c>
      <c r="O136" s="347" t="s">
        <v>81</v>
      </c>
      <c r="P136" s="345"/>
      <c r="Q136" s="346"/>
      <c r="R136" s="73">
        <v>20.81</v>
      </c>
      <c r="S136" s="301"/>
      <c r="T136" s="288"/>
      <c r="U136" s="235">
        <v>24.51</v>
      </c>
      <c r="V136" s="234"/>
      <c r="W136" s="275"/>
      <c r="X136" s="268">
        <v>26.64</v>
      </c>
      <c r="Y136" s="312"/>
      <c r="Z136" s="262"/>
    </row>
    <row r="137" spans="1:217" ht="12" customHeight="1">
      <c r="A137" s="19" t="s">
        <v>6</v>
      </c>
      <c r="B137" s="55" t="s">
        <v>7</v>
      </c>
      <c r="C137" s="35" t="s">
        <v>461</v>
      </c>
      <c r="D137" s="35" t="s">
        <v>790</v>
      </c>
      <c r="E137" s="35" t="s">
        <v>817</v>
      </c>
      <c r="F137" s="21">
        <v>10</v>
      </c>
      <c r="G137" s="21"/>
      <c r="H137" s="21"/>
      <c r="I137" s="21"/>
      <c r="J137" s="13">
        <f t="shared" si="2"/>
        <v>0</v>
      </c>
      <c r="K137" s="14"/>
      <c r="L137" s="15" t="s">
        <v>8</v>
      </c>
      <c r="M137" s="40" t="s">
        <v>295</v>
      </c>
      <c r="N137" s="17">
        <v>100</v>
      </c>
      <c r="O137" s="347" t="s">
        <v>81</v>
      </c>
      <c r="P137" s="345"/>
      <c r="Q137" s="346"/>
      <c r="R137" s="73">
        <v>20.81</v>
      </c>
      <c r="S137" s="301"/>
      <c r="T137" s="288"/>
      <c r="U137" s="235">
        <v>24.51</v>
      </c>
      <c r="V137" s="234"/>
      <c r="W137" s="275"/>
      <c r="X137" s="268">
        <v>26.64</v>
      </c>
      <c r="Y137" s="312"/>
      <c r="Z137" s="262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</row>
    <row r="138" spans="1:217" ht="12.95" hidden="1" customHeight="1">
      <c r="A138" s="19" t="s">
        <v>403</v>
      </c>
      <c r="B138" s="55">
        <v>714401105980</v>
      </c>
      <c r="C138" s="35" t="s">
        <v>461</v>
      </c>
      <c r="D138" s="35" t="s">
        <v>790</v>
      </c>
      <c r="E138" s="35" t="s">
        <v>817</v>
      </c>
      <c r="F138" s="21">
        <v>10</v>
      </c>
      <c r="G138" s="21"/>
      <c r="H138" s="21"/>
      <c r="I138" s="21"/>
      <c r="J138" s="13">
        <f t="shared" si="2"/>
        <v>0</v>
      </c>
      <c r="K138" s="64"/>
      <c r="L138" s="15" t="s">
        <v>379</v>
      </c>
      <c r="M138" s="40" t="s">
        <v>378</v>
      </c>
      <c r="N138" s="17">
        <v>100</v>
      </c>
      <c r="O138" s="347" t="s">
        <v>81</v>
      </c>
      <c r="P138" s="345"/>
      <c r="Q138" s="346"/>
      <c r="R138" s="73">
        <v>18.14</v>
      </c>
      <c r="S138" s="301"/>
      <c r="T138" s="288"/>
      <c r="U138" s="235" t="s">
        <v>81</v>
      </c>
      <c r="V138" s="234"/>
      <c r="W138" s="275"/>
      <c r="X138" s="268">
        <v>23.52</v>
      </c>
      <c r="Y138" s="312"/>
      <c r="Z138" s="262"/>
    </row>
    <row r="139" spans="1:217" ht="12.95" customHeight="1">
      <c r="A139" s="19" t="s">
        <v>9</v>
      </c>
      <c r="B139" s="55" t="s">
        <v>71</v>
      </c>
      <c r="C139" s="35" t="s">
        <v>461</v>
      </c>
      <c r="D139" s="35" t="s">
        <v>790</v>
      </c>
      <c r="E139" s="35" t="s">
        <v>817</v>
      </c>
      <c r="F139" s="21">
        <v>10</v>
      </c>
      <c r="G139" s="21"/>
      <c r="H139" s="21"/>
      <c r="I139" s="21"/>
      <c r="J139" s="13">
        <f t="shared" si="2"/>
        <v>0</v>
      </c>
      <c r="K139" s="64"/>
      <c r="L139" s="15" t="s">
        <v>72</v>
      </c>
      <c r="M139" s="40" t="s">
        <v>148</v>
      </c>
      <c r="N139" s="17">
        <v>100</v>
      </c>
      <c r="O139" s="347" t="s">
        <v>81</v>
      </c>
      <c r="P139" s="345"/>
      <c r="Q139" s="346"/>
      <c r="R139" s="73">
        <v>18.14</v>
      </c>
      <c r="S139" s="301"/>
      <c r="T139" s="288"/>
      <c r="U139" s="235">
        <v>21.64</v>
      </c>
      <c r="V139" s="234"/>
      <c r="W139" s="275"/>
      <c r="X139" s="268">
        <v>23.52</v>
      </c>
      <c r="Y139" s="312"/>
      <c r="Z139" s="262"/>
    </row>
    <row r="140" spans="1:217" ht="12.95" customHeight="1">
      <c r="A140" s="19" t="s">
        <v>151</v>
      </c>
      <c r="B140" s="55" t="s">
        <v>152</v>
      </c>
      <c r="C140" s="35" t="s">
        <v>461</v>
      </c>
      <c r="D140" s="35" t="s">
        <v>790</v>
      </c>
      <c r="E140" s="35" t="s">
        <v>817</v>
      </c>
      <c r="F140" s="21">
        <v>10</v>
      </c>
      <c r="G140" s="21"/>
      <c r="H140" s="21"/>
      <c r="I140" s="21"/>
      <c r="J140" s="13">
        <f t="shared" si="2"/>
        <v>0</v>
      </c>
      <c r="K140" s="14"/>
      <c r="L140" s="15" t="s">
        <v>703</v>
      </c>
      <c r="M140" s="40" t="s">
        <v>137</v>
      </c>
      <c r="N140" s="17">
        <v>100</v>
      </c>
      <c r="O140" s="347" t="s">
        <v>81</v>
      </c>
      <c r="P140" s="345"/>
      <c r="Q140" s="346"/>
      <c r="R140" s="73">
        <v>10.130000000000001</v>
      </c>
      <c r="S140" s="301"/>
      <c r="T140" s="288"/>
      <c r="U140" s="235" t="s">
        <v>81</v>
      </c>
      <c r="V140" s="234"/>
      <c r="W140" s="275"/>
      <c r="X140" s="268">
        <v>13.14</v>
      </c>
      <c r="Y140" s="312"/>
      <c r="Z140" s="262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</row>
    <row r="141" spans="1:217" ht="12.95" customHeight="1">
      <c r="A141" s="19" t="s">
        <v>13</v>
      </c>
      <c r="B141" s="55" t="s">
        <v>42</v>
      </c>
      <c r="C141" s="35" t="s">
        <v>461</v>
      </c>
      <c r="D141" s="35" t="s">
        <v>790</v>
      </c>
      <c r="E141" s="35" t="s">
        <v>817</v>
      </c>
      <c r="F141" s="21">
        <v>10</v>
      </c>
      <c r="G141" s="21"/>
      <c r="H141" s="21"/>
      <c r="I141" s="21"/>
      <c r="J141" s="13">
        <f t="shared" si="2"/>
        <v>0</v>
      </c>
      <c r="K141" s="64"/>
      <c r="L141" s="15" t="s">
        <v>43</v>
      </c>
      <c r="M141" s="40" t="s">
        <v>295</v>
      </c>
      <c r="N141" s="17">
        <v>100</v>
      </c>
      <c r="O141" s="347" t="s">
        <v>81</v>
      </c>
      <c r="P141" s="345"/>
      <c r="Q141" s="346"/>
      <c r="R141" s="73">
        <v>21.62</v>
      </c>
      <c r="S141" s="301"/>
      <c r="T141" s="288"/>
      <c r="U141" s="235" t="s">
        <v>81</v>
      </c>
      <c r="V141" s="234"/>
      <c r="W141" s="275"/>
      <c r="X141" s="268">
        <v>27.68</v>
      </c>
      <c r="Y141" s="312"/>
      <c r="Z141" s="262"/>
    </row>
    <row r="142" spans="1:217" ht="12" customHeight="1">
      <c r="A142" s="19" t="s">
        <v>44</v>
      </c>
      <c r="B142" s="55" t="s">
        <v>45</v>
      </c>
      <c r="C142" s="35" t="s">
        <v>461</v>
      </c>
      <c r="D142" s="35" t="s">
        <v>790</v>
      </c>
      <c r="E142" s="35" t="s">
        <v>817</v>
      </c>
      <c r="F142" s="21">
        <v>10</v>
      </c>
      <c r="G142" s="21"/>
      <c r="H142" s="21"/>
      <c r="I142" s="21"/>
      <c r="J142" s="13">
        <f t="shared" si="2"/>
        <v>0</v>
      </c>
      <c r="K142" s="14"/>
      <c r="L142" s="15" t="s">
        <v>46</v>
      </c>
      <c r="M142" s="40" t="s">
        <v>148</v>
      </c>
      <c r="N142" s="17">
        <v>100</v>
      </c>
      <c r="O142" s="347" t="s">
        <v>81</v>
      </c>
      <c r="P142" s="345"/>
      <c r="Q142" s="346"/>
      <c r="R142" s="73">
        <v>18.91</v>
      </c>
      <c r="S142" s="301"/>
      <c r="T142" s="288"/>
      <c r="U142" s="235" t="s">
        <v>81</v>
      </c>
      <c r="V142" s="234"/>
      <c r="W142" s="275"/>
      <c r="X142" s="268">
        <v>24.22</v>
      </c>
      <c r="Y142" s="312"/>
      <c r="Z142" s="262"/>
    </row>
    <row r="143" spans="1:217" ht="12" customHeight="1">
      <c r="A143" s="19" t="s">
        <v>47</v>
      </c>
      <c r="B143" s="55" t="s">
        <v>10</v>
      </c>
      <c r="C143" s="35" t="s">
        <v>461</v>
      </c>
      <c r="D143" s="35" t="s">
        <v>790</v>
      </c>
      <c r="E143" s="35" t="s">
        <v>817</v>
      </c>
      <c r="F143" s="21">
        <v>10</v>
      </c>
      <c r="G143" s="21"/>
      <c r="H143" s="21"/>
      <c r="I143" s="21"/>
      <c r="J143" s="13">
        <f t="shared" si="2"/>
        <v>0</v>
      </c>
      <c r="K143" s="21"/>
      <c r="L143" s="15" t="s">
        <v>704</v>
      </c>
      <c r="M143" s="40" t="s">
        <v>137</v>
      </c>
      <c r="N143" s="40">
        <v>100</v>
      </c>
      <c r="O143" s="347" t="s">
        <v>81</v>
      </c>
      <c r="P143" s="345"/>
      <c r="Q143" s="346"/>
      <c r="R143" s="73">
        <v>10.8</v>
      </c>
      <c r="S143" s="301"/>
      <c r="T143" s="288"/>
      <c r="U143" s="235" t="s">
        <v>81</v>
      </c>
      <c r="V143" s="234"/>
      <c r="W143" s="275"/>
      <c r="X143" s="268">
        <v>13.84</v>
      </c>
      <c r="Y143" s="312"/>
      <c r="Z143" s="262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</row>
    <row r="144" spans="1:217" ht="12" customHeight="1">
      <c r="A144" s="19" t="s">
        <v>616</v>
      </c>
      <c r="B144" s="63" t="s">
        <v>617</v>
      </c>
      <c r="C144" s="35" t="s">
        <v>461</v>
      </c>
      <c r="D144" s="35" t="s">
        <v>790</v>
      </c>
      <c r="E144" s="35" t="s">
        <v>817</v>
      </c>
      <c r="F144" s="21">
        <v>10</v>
      </c>
      <c r="G144" s="21"/>
      <c r="H144" s="21"/>
      <c r="I144" s="21"/>
      <c r="J144" s="13">
        <f t="shared" si="2"/>
        <v>0</v>
      </c>
      <c r="K144" s="22" t="s">
        <v>376</v>
      </c>
      <c r="L144" s="15" t="s">
        <v>618</v>
      </c>
      <c r="M144" s="40" t="s">
        <v>378</v>
      </c>
      <c r="N144" s="17">
        <v>100</v>
      </c>
      <c r="O144" s="347" t="s">
        <v>81</v>
      </c>
      <c r="P144" s="345"/>
      <c r="Q144" s="346"/>
      <c r="R144" s="73">
        <v>20.67</v>
      </c>
      <c r="S144" s="301"/>
      <c r="T144" s="288"/>
      <c r="U144" s="235" t="s">
        <v>81</v>
      </c>
      <c r="V144" s="234"/>
      <c r="W144" s="275"/>
      <c r="X144" s="268">
        <v>23.52</v>
      </c>
      <c r="Y144" s="312"/>
      <c r="Z144" s="262"/>
      <c r="HD144" s="3"/>
      <c r="HE144" s="3"/>
      <c r="HF144" s="3"/>
      <c r="HG144" s="3"/>
      <c r="HH144" s="3"/>
      <c r="HI144" s="3"/>
    </row>
    <row r="145" spans="1:217" ht="12" customHeight="1">
      <c r="A145" s="19" t="s">
        <v>619</v>
      </c>
      <c r="B145" s="63" t="s">
        <v>620</v>
      </c>
      <c r="C145" s="35" t="s">
        <v>461</v>
      </c>
      <c r="D145" s="35" t="s">
        <v>790</v>
      </c>
      <c r="E145" s="35" t="s">
        <v>817</v>
      </c>
      <c r="F145" s="21">
        <v>10</v>
      </c>
      <c r="G145" s="21"/>
      <c r="H145" s="21"/>
      <c r="I145" s="21"/>
      <c r="J145" s="13">
        <f t="shared" si="2"/>
        <v>0</v>
      </c>
      <c r="K145" s="22" t="s">
        <v>376</v>
      </c>
      <c r="L145" s="15" t="s">
        <v>621</v>
      </c>
      <c r="M145" s="40" t="s">
        <v>90</v>
      </c>
      <c r="N145" s="17">
        <v>100</v>
      </c>
      <c r="O145" s="347" t="s">
        <v>81</v>
      </c>
      <c r="P145" s="345"/>
      <c r="Q145" s="346"/>
      <c r="R145" s="73">
        <v>23.4</v>
      </c>
      <c r="S145" s="301"/>
      <c r="T145" s="288"/>
      <c r="U145" s="235" t="s">
        <v>81</v>
      </c>
      <c r="V145" s="234"/>
      <c r="W145" s="275"/>
      <c r="X145" s="268">
        <v>26.64</v>
      </c>
      <c r="Y145" s="312"/>
      <c r="Z145" s="262"/>
      <c r="HD145" s="3"/>
      <c r="HE145" s="3"/>
      <c r="HF145" s="3"/>
      <c r="HG145" s="3"/>
      <c r="HH145" s="3"/>
      <c r="HI145" s="3"/>
    </row>
    <row r="146" spans="1:217" ht="12" customHeight="1">
      <c r="A146" s="19" t="s">
        <v>622</v>
      </c>
      <c r="B146" s="63" t="s">
        <v>623</v>
      </c>
      <c r="C146" s="35" t="s">
        <v>461</v>
      </c>
      <c r="D146" s="35" t="s">
        <v>790</v>
      </c>
      <c r="E146" s="35" t="s">
        <v>817</v>
      </c>
      <c r="F146" s="21">
        <v>10</v>
      </c>
      <c r="G146" s="21"/>
      <c r="H146" s="21"/>
      <c r="I146" s="21"/>
      <c r="J146" s="13">
        <f t="shared" si="2"/>
        <v>0</v>
      </c>
      <c r="K146" s="22" t="s">
        <v>376</v>
      </c>
      <c r="L146" s="15" t="s">
        <v>624</v>
      </c>
      <c r="M146" s="40" t="s">
        <v>295</v>
      </c>
      <c r="N146" s="17">
        <v>100</v>
      </c>
      <c r="O146" s="347" t="s">
        <v>81</v>
      </c>
      <c r="P146" s="345"/>
      <c r="Q146" s="346"/>
      <c r="R146" s="73">
        <v>23.4</v>
      </c>
      <c r="S146" s="301"/>
      <c r="T146" s="288"/>
      <c r="U146" s="235" t="s">
        <v>81</v>
      </c>
      <c r="V146" s="234"/>
      <c r="W146" s="275"/>
      <c r="X146" s="268">
        <v>26.64</v>
      </c>
      <c r="Y146" s="312"/>
      <c r="Z146" s="262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</row>
    <row r="147" spans="1:217" ht="12" customHeight="1">
      <c r="A147" s="19" t="s">
        <v>11</v>
      </c>
      <c r="B147" s="55" t="s">
        <v>12</v>
      </c>
      <c r="C147" s="35" t="s">
        <v>461</v>
      </c>
      <c r="D147" s="35" t="s">
        <v>790</v>
      </c>
      <c r="E147" s="35" t="s">
        <v>817</v>
      </c>
      <c r="F147" s="21">
        <v>10</v>
      </c>
      <c r="G147" s="21"/>
      <c r="H147" s="21"/>
      <c r="I147" s="21"/>
      <c r="J147" s="13">
        <f t="shared" si="2"/>
        <v>0</v>
      </c>
      <c r="K147" s="14" t="s">
        <v>631</v>
      </c>
      <c r="L147" s="26" t="s">
        <v>117</v>
      </c>
      <c r="M147" s="40" t="s">
        <v>90</v>
      </c>
      <c r="N147" s="17">
        <v>100</v>
      </c>
      <c r="O147" s="344" t="s">
        <v>81</v>
      </c>
      <c r="P147" s="345"/>
      <c r="Q147" s="346"/>
      <c r="R147" s="73">
        <v>20</v>
      </c>
      <c r="S147" s="301"/>
      <c r="T147" s="288"/>
      <c r="U147" s="235" t="s">
        <v>81</v>
      </c>
      <c r="V147" s="234"/>
      <c r="W147" s="275"/>
      <c r="X147" s="268">
        <v>25.6</v>
      </c>
      <c r="Y147" s="312"/>
      <c r="Z147" s="262"/>
    </row>
    <row r="148" spans="1:217" ht="12" customHeight="1">
      <c r="A148" s="19" t="s">
        <v>118</v>
      </c>
      <c r="B148" s="55" t="s">
        <v>119</v>
      </c>
      <c r="C148" s="35" t="s">
        <v>461</v>
      </c>
      <c r="D148" s="35" t="s">
        <v>790</v>
      </c>
      <c r="E148" s="35" t="s">
        <v>817</v>
      </c>
      <c r="F148" s="21">
        <v>10</v>
      </c>
      <c r="G148" s="21"/>
      <c r="H148" s="21"/>
      <c r="I148" s="21"/>
      <c r="J148" s="13">
        <f t="shared" si="2"/>
        <v>0</v>
      </c>
      <c r="K148" s="21"/>
      <c r="L148" s="15" t="s">
        <v>120</v>
      </c>
      <c r="M148" s="40" t="s">
        <v>90</v>
      </c>
      <c r="N148" s="17">
        <v>100</v>
      </c>
      <c r="O148" s="344" t="s">
        <v>81</v>
      </c>
      <c r="P148" s="345"/>
      <c r="Q148" s="346"/>
      <c r="R148" s="73">
        <v>20.81</v>
      </c>
      <c r="S148" s="301"/>
      <c r="T148" s="288"/>
      <c r="U148" s="235" t="s">
        <v>81</v>
      </c>
      <c r="V148" s="234"/>
      <c r="W148" s="275"/>
      <c r="X148" s="268">
        <v>26.64</v>
      </c>
      <c r="Y148" s="312"/>
      <c r="Z148" s="262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</row>
    <row r="149" spans="1:217" ht="12" customHeight="1">
      <c r="A149" s="59" t="s">
        <v>131</v>
      </c>
      <c r="B149" s="60" t="s">
        <v>299</v>
      </c>
      <c r="C149" s="35" t="s">
        <v>461</v>
      </c>
      <c r="D149" s="35" t="s">
        <v>790</v>
      </c>
      <c r="E149" s="35" t="s">
        <v>817</v>
      </c>
      <c r="F149" s="35">
        <v>10</v>
      </c>
      <c r="G149" s="35"/>
      <c r="H149" s="35"/>
      <c r="I149" s="35"/>
      <c r="J149" s="13">
        <f t="shared" si="2"/>
        <v>0</v>
      </c>
      <c r="K149" s="51"/>
      <c r="L149" s="39" t="s">
        <v>705</v>
      </c>
      <c r="M149" s="40" t="s">
        <v>137</v>
      </c>
      <c r="N149" s="40">
        <v>100</v>
      </c>
      <c r="O149" s="347" t="s">
        <v>81</v>
      </c>
      <c r="P149" s="345"/>
      <c r="Q149" s="346"/>
      <c r="R149" s="73">
        <v>9.4499999999999993</v>
      </c>
      <c r="S149" s="301"/>
      <c r="T149" s="288"/>
      <c r="U149" s="235" t="s">
        <v>81</v>
      </c>
      <c r="V149" s="234"/>
      <c r="W149" s="275"/>
      <c r="X149" s="268">
        <v>12.1</v>
      </c>
      <c r="Y149" s="312"/>
      <c r="Z149" s="262"/>
    </row>
    <row r="150" spans="1:217" ht="12" customHeight="1">
      <c r="A150" s="59" t="s">
        <v>300</v>
      </c>
      <c r="B150" s="60" t="s">
        <v>301</v>
      </c>
      <c r="C150" s="35" t="s">
        <v>461</v>
      </c>
      <c r="D150" s="35" t="s">
        <v>790</v>
      </c>
      <c r="E150" s="35" t="s">
        <v>817</v>
      </c>
      <c r="F150" s="35">
        <v>10</v>
      </c>
      <c r="G150" s="35"/>
      <c r="H150" s="35"/>
      <c r="I150" s="35"/>
      <c r="J150" s="13">
        <f t="shared" si="2"/>
        <v>0</v>
      </c>
      <c r="K150" s="51"/>
      <c r="L150" s="39" t="s">
        <v>706</v>
      </c>
      <c r="M150" s="40" t="s">
        <v>137</v>
      </c>
      <c r="N150" s="40">
        <v>100</v>
      </c>
      <c r="O150" s="347" t="s">
        <v>81</v>
      </c>
      <c r="P150" s="345"/>
      <c r="Q150" s="346"/>
      <c r="R150" s="73">
        <v>9.4499999999999993</v>
      </c>
      <c r="S150" s="301"/>
      <c r="T150" s="288"/>
      <c r="U150" s="235" t="s">
        <v>81</v>
      </c>
      <c r="V150" s="234"/>
      <c r="W150" s="275"/>
      <c r="X150" s="268">
        <v>12.1</v>
      </c>
      <c r="Y150" s="312"/>
      <c r="Z150" s="262"/>
    </row>
    <row r="151" spans="1:217" ht="12" customHeight="1">
      <c r="A151" s="19" t="s">
        <v>121</v>
      </c>
      <c r="B151" s="55" t="s">
        <v>122</v>
      </c>
      <c r="C151" s="35" t="s">
        <v>461</v>
      </c>
      <c r="D151" s="35" t="s">
        <v>790</v>
      </c>
      <c r="E151" s="35" t="s">
        <v>817</v>
      </c>
      <c r="F151" s="35">
        <v>10</v>
      </c>
      <c r="G151" s="35"/>
      <c r="H151" s="35"/>
      <c r="I151" s="35"/>
      <c r="J151" s="13">
        <f t="shared" si="2"/>
        <v>0</v>
      </c>
      <c r="K151" s="36"/>
      <c r="L151" s="39" t="s">
        <v>707</v>
      </c>
      <c r="M151" s="40" t="s">
        <v>148</v>
      </c>
      <c r="N151" s="40">
        <v>100</v>
      </c>
      <c r="O151" s="347" t="s">
        <v>81</v>
      </c>
      <c r="P151" s="345"/>
      <c r="Q151" s="346"/>
      <c r="R151" s="73">
        <v>15.8</v>
      </c>
      <c r="S151" s="301"/>
      <c r="T151" s="288"/>
      <c r="U151" s="235">
        <v>17.48</v>
      </c>
      <c r="V151" s="234"/>
      <c r="W151" s="275"/>
      <c r="X151" s="268">
        <v>19</v>
      </c>
      <c r="Y151" s="312"/>
      <c r="Z151" s="262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</row>
    <row r="152" spans="1:217" ht="12" customHeight="1">
      <c r="A152" s="19" t="s">
        <v>123</v>
      </c>
      <c r="B152" s="55" t="s">
        <v>124</v>
      </c>
      <c r="C152" s="35" t="s">
        <v>461</v>
      </c>
      <c r="D152" s="35" t="s">
        <v>790</v>
      </c>
      <c r="E152" s="35" t="s">
        <v>817</v>
      </c>
      <c r="F152" s="35">
        <v>10</v>
      </c>
      <c r="G152" s="35"/>
      <c r="H152" s="35"/>
      <c r="I152" s="35"/>
      <c r="J152" s="13">
        <f t="shared" si="2"/>
        <v>0</v>
      </c>
      <c r="K152" s="36"/>
      <c r="L152" s="39" t="s">
        <v>708</v>
      </c>
      <c r="M152" s="40" t="s">
        <v>148</v>
      </c>
      <c r="N152" s="40">
        <v>100</v>
      </c>
      <c r="O152" s="347" t="s">
        <v>81</v>
      </c>
      <c r="P152" s="345"/>
      <c r="Q152" s="346"/>
      <c r="R152" s="73">
        <v>15.8</v>
      </c>
      <c r="S152" s="301"/>
      <c r="T152" s="288"/>
      <c r="U152" s="235" t="s">
        <v>81</v>
      </c>
      <c r="V152" s="234"/>
      <c r="W152" s="275"/>
      <c r="X152" s="268">
        <v>19</v>
      </c>
      <c r="Y152" s="312"/>
      <c r="Z152" s="262"/>
    </row>
    <row r="153" spans="1:217">
      <c r="A153" s="211" t="s">
        <v>132</v>
      </c>
      <c r="B153" s="212"/>
      <c r="C153" s="212"/>
      <c r="D153" s="212"/>
      <c r="E153" s="212"/>
      <c r="F153" s="212"/>
      <c r="G153" s="212"/>
      <c r="H153" s="212"/>
      <c r="I153" s="212"/>
      <c r="J153" s="13"/>
      <c r="K153" s="212"/>
      <c r="L153" s="212"/>
      <c r="M153" s="213"/>
      <c r="N153" s="4"/>
      <c r="O153" s="359"/>
      <c r="P153" s="360"/>
      <c r="Q153" s="361"/>
      <c r="R153" s="110"/>
      <c r="S153" s="305"/>
      <c r="T153" s="293"/>
      <c r="U153" s="241"/>
      <c r="V153" s="242"/>
      <c r="W153" s="280"/>
      <c r="X153" s="401"/>
      <c r="Y153" s="316"/>
      <c r="Z153" s="267"/>
    </row>
    <row r="154" spans="1:217">
      <c r="A154" s="65" t="s">
        <v>232</v>
      </c>
      <c r="B154" s="66">
        <v>714401150416</v>
      </c>
      <c r="C154" s="35" t="s">
        <v>803</v>
      </c>
      <c r="D154" s="35" t="s">
        <v>790</v>
      </c>
      <c r="E154" s="35"/>
      <c r="F154" s="67">
        <v>50</v>
      </c>
      <c r="G154" s="64"/>
      <c r="H154" s="64"/>
      <c r="I154" s="64"/>
      <c r="J154" s="13">
        <f t="shared" si="2"/>
        <v>0</v>
      </c>
      <c r="K154" s="33"/>
      <c r="L154" s="68" t="s">
        <v>48</v>
      </c>
      <c r="M154" s="33" t="s">
        <v>709</v>
      </c>
      <c r="N154" s="33">
        <v>500</v>
      </c>
      <c r="O154" s="362">
        <v>2.39</v>
      </c>
      <c r="P154" s="363"/>
      <c r="Q154" s="364"/>
      <c r="R154" s="111">
        <v>2.39</v>
      </c>
      <c r="S154" s="306"/>
      <c r="T154" s="294"/>
      <c r="U154" s="235" t="s">
        <v>81</v>
      </c>
      <c r="V154" s="243"/>
      <c r="W154" s="281"/>
      <c r="X154" s="268">
        <v>3.12</v>
      </c>
      <c r="Y154" s="317"/>
      <c r="Z154" s="268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</row>
    <row r="155" spans="1:217">
      <c r="A155" s="65" t="s">
        <v>291</v>
      </c>
      <c r="B155" s="66">
        <v>714401150430</v>
      </c>
      <c r="C155" s="35" t="s">
        <v>803</v>
      </c>
      <c r="D155" s="35" t="s">
        <v>790</v>
      </c>
      <c r="E155" s="35"/>
      <c r="F155" s="67">
        <v>50</v>
      </c>
      <c r="G155" s="64"/>
      <c r="H155" s="64"/>
      <c r="I155" s="64"/>
      <c r="J155" s="13">
        <f t="shared" si="2"/>
        <v>0</v>
      </c>
      <c r="K155" s="33"/>
      <c r="L155" s="69" t="s">
        <v>49</v>
      </c>
      <c r="M155" s="33" t="s">
        <v>709</v>
      </c>
      <c r="N155" s="33">
        <v>500</v>
      </c>
      <c r="O155" s="362">
        <v>2.39</v>
      </c>
      <c r="P155" s="363"/>
      <c r="Q155" s="364"/>
      <c r="R155" s="111">
        <v>2.39</v>
      </c>
      <c r="S155" s="306"/>
      <c r="T155" s="294"/>
      <c r="U155" s="235" t="s">
        <v>81</v>
      </c>
      <c r="V155" s="243"/>
      <c r="W155" s="281"/>
      <c r="X155" s="268">
        <v>3.12</v>
      </c>
      <c r="Y155" s="317"/>
      <c r="Z155" s="268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</row>
    <row r="156" spans="1:217" s="2" customFormat="1" ht="12" customHeight="1">
      <c r="A156" s="48" t="s">
        <v>88</v>
      </c>
      <c r="B156" s="55" t="s">
        <v>87</v>
      </c>
      <c r="C156" s="35" t="s">
        <v>803</v>
      </c>
      <c r="D156" s="35" t="s">
        <v>790</v>
      </c>
      <c r="E156" s="35"/>
      <c r="F156" s="67">
        <v>50</v>
      </c>
      <c r="G156" s="64"/>
      <c r="H156" s="64"/>
      <c r="I156" s="64"/>
      <c r="J156" s="13">
        <f t="shared" si="2"/>
        <v>0</v>
      </c>
      <c r="K156" s="33"/>
      <c r="L156" s="15" t="s">
        <v>800</v>
      </c>
      <c r="M156" s="33" t="s">
        <v>709</v>
      </c>
      <c r="N156" s="33">
        <v>500</v>
      </c>
      <c r="O156" s="362">
        <v>2.65</v>
      </c>
      <c r="P156" s="363"/>
      <c r="Q156" s="364"/>
      <c r="R156" s="111">
        <v>2.65</v>
      </c>
      <c r="S156" s="306"/>
      <c r="T156" s="294"/>
      <c r="U156" s="235" t="s">
        <v>81</v>
      </c>
      <c r="V156" s="243"/>
      <c r="W156" s="281"/>
      <c r="X156" s="268">
        <v>3.46</v>
      </c>
      <c r="Y156" s="317"/>
      <c r="Z156" s="268"/>
    </row>
    <row r="157" spans="1:217" s="2" customFormat="1" ht="12" customHeight="1">
      <c r="A157" s="65" t="s">
        <v>761</v>
      </c>
      <c r="B157" s="63">
        <v>714401150621</v>
      </c>
      <c r="C157" s="35" t="s">
        <v>806</v>
      </c>
      <c r="D157" s="35" t="s">
        <v>790</v>
      </c>
      <c r="E157" s="35" t="s">
        <v>819</v>
      </c>
      <c r="F157" s="67">
        <v>50</v>
      </c>
      <c r="G157" s="64"/>
      <c r="H157" s="64"/>
      <c r="I157" s="64"/>
      <c r="J157" s="13">
        <f t="shared" si="2"/>
        <v>0</v>
      </c>
      <c r="K157" s="33"/>
      <c r="L157" s="15" t="s">
        <v>470</v>
      </c>
      <c r="M157" s="33" t="s">
        <v>709</v>
      </c>
      <c r="N157" s="33">
        <v>500</v>
      </c>
      <c r="O157" s="362">
        <v>3.18</v>
      </c>
      <c r="P157" s="363"/>
      <c r="Q157" s="364"/>
      <c r="R157" s="73" t="s">
        <v>81</v>
      </c>
      <c r="S157" s="306"/>
      <c r="T157" s="294"/>
      <c r="U157" s="235" t="s">
        <v>81</v>
      </c>
      <c r="V157" s="243"/>
      <c r="W157" s="281"/>
      <c r="X157" s="268">
        <v>4.1500000000000004</v>
      </c>
      <c r="Y157" s="317"/>
      <c r="Z157" s="268"/>
    </row>
    <row r="158" spans="1:217">
      <c r="A158" s="65" t="s">
        <v>269</v>
      </c>
      <c r="B158" s="66">
        <v>714401150485</v>
      </c>
      <c r="C158" s="35" t="s">
        <v>803</v>
      </c>
      <c r="D158" s="35" t="s">
        <v>790</v>
      </c>
      <c r="E158" s="35"/>
      <c r="F158" s="67">
        <v>50</v>
      </c>
      <c r="G158" s="64"/>
      <c r="H158" s="64"/>
      <c r="I158" s="64"/>
      <c r="J158" s="13">
        <f t="shared" si="2"/>
        <v>0</v>
      </c>
      <c r="K158" s="33"/>
      <c r="L158" s="69" t="s">
        <v>125</v>
      </c>
      <c r="M158" s="33" t="s">
        <v>709</v>
      </c>
      <c r="N158" s="33">
        <v>500</v>
      </c>
      <c r="O158" s="362">
        <v>2.92</v>
      </c>
      <c r="P158" s="363"/>
      <c r="Q158" s="364"/>
      <c r="R158" s="111">
        <v>2.92</v>
      </c>
      <c r="S158" s="306"/>
      <c r="T158" s="294"/>
      <c r="U158" s="235" t="s">
        <v>81</v>
      </c>
      <c r="V158" s="243"/>
      <c r="W158" s="281"/>
      <c r="X158" s="268">
        <v>3.81</v>
      </c>
      <c r="Y158" s="317"/>
      <c r="Z158" s="268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</row>
    <row r="159" spans="1:217">
      <c r="A159" s="65" t="s">
        <v>56</v>
      </c>
      <c r="B159" s="66">
        <v>714401150447</v>
      </c>
      <c r="C159" s="35" t="s">
        <v>803</v>
      </c>
      <c r="D159" s="35" t="s">
        <v>790</v>
      </c>
      <c r="E159" s="35"/>
      <c r="F159" s="67">
        <v>50</v>
      </c>
      <c r="G159" s="64"/>
      <c r="H159" s="64"/>
      <c r="I159" s="64"/>
      <c r="J159" s="13">
        <f t="shared" si="2"/>
        <v>0</v>
      </c>
      <c r="K159" s="33"/>
      <c r="L159" s="69" t="s">
        <v>140</v>
      </c>
      <c r="M159" s="33" t="s">
        <v>709</v>
      </c>
      <c r="N159" s="33">
        <v>500</v>
      </c>
      <c r="O159" s="362">
        <v>1.99</v>
      </c>
      <c r="P159" s="363"/>
      <c r="Q159" s="364"/>
      <c r="R159" s="111">
        <v>1.99</v>
      </c>
      <c r="S159" s="306"/>
      <c r="T159" s="294"/>
      <c r="U159" s="235" t="s">
        <v>81</v>
      </c>
      <c r="V159" s="243"/>
      <c r="W159" s="281"/>
      <c r="X159" s="268">
        <v>2.6</v>
      </c>
      <c r="Y159" s="317"/>
      <c r="Z159" s="268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</row>
    <row r="160" spans="1:217">
      <c r="A160" s="65" t="s">
        <v>220</v>
      </c>
      <c r="B160" s="66">
        <v>714401150577</v>
      </c>
      <c r="C160" s="35" t="s">
        <v>803</v>
      </c>
      <c r="D160" s="35" t="s">
        <v>790</v>
      </c>
      <c r="E160" s="35"/>
      <c r="F160" s="67">
        <v>50</v>
      </c>
      <c r="G160" s="64"/>
      <c r="H160" s="64"/>
      <c r="I160" s="64"/>
      <c r="J160" s="13">
        <f t="shared" si="2"/>
        <v>0</v>
      </c>
      <c r="K160" s="33"/>
      <c r="L160" s="69" t="s">
        <v>141</v>
      </c>
      <c r="M160" s="33" t="s">
        <v>709</v>
      </c>
      <c r="N160" s="33">
        <v>500</v>
      </c>
      <c r="O160" s="362">
        <v>1.99</v>
      </c>
      <c r="P160" s="363"/>
      <c r="Q160" s="364"/>
      <c r="R160" s="111">
        <v>1.99</v>
      </c>
      <c r="S160" s="306"/>
      <c r="T160" s="294"/>
      <c r="U160" s="235" t="s">
        <v>81</v>
      </c>
      <c r="V160" s="243"/>
      <c r="W160" s="281"/>
      <c r="X160" s="268">
        <v>2.6</v>
      </c>
      <c r="Y160" s="317"/>
      <c r="Z160" s="268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</row>
    <row r="161" spans="1:217">
      <c r="A161" s="65" t="s">
        <v>149</v>
      </c>
      <c r="B161" s="66">
        <v>714401150461</v>
      </c>
      <c r="C161" s="35" t="s">
        <v>803</v>
      </c>
      <c r="D161" s="35" t="s">
        <v>790</v>
      </c>
      <c r="E161" s="35"/>
      <c r="F161" s="67">
        <v>50</v>
      </c>
      <c r="G161" s="64"/>
      <c r="H161" s="64"/>
      <c r="I161" s="64"/>
      <c r="J161" s="13">
        <f t="shared" si="2"/>
        <v>0</v>
      </c>
      <c r="K161" s="33"/>
      <c r="L161" s="69" t="s">
        <v>142</v>
      </c>
      <c r="M161" s="33" t="s">
        <v>709</v>
      </c>
      <c r="N161" s="33">
        <v>500</v>
      </c>
      <c r="O161" s="362">
        <v>2.12</v>
      </c>
      <c r="P161" s="363"/>
      <c r="Q161" s="364"/>
      <c r="R161" s="111">
        <v>2.12</v>
      </c>
      <c r="S161" s="306"/>
      <c r="T161" s="294"/>
      <c r="U161" s="235" t="s">
        <v>81</v>
      </c>
      <c r="V161" s="243"/>
      <c r="W161" s="281"/>
      <c r="X161" s="268">
        <v>2.77</v>
      </c>
      <c r="Y161" s="317"/>
      <c r="Z161" s="268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</row>
    <row r="162" spans="1:217">
      <c r="A162" s="65" t="s">
        <v>290</v>
      </c>
      <c r="B162" s="66">
        <v>714401150591</v>
      </c>
      <c r="C162" s="35" t="s">
        <v>803</v>
      </c>
      <c r="D162" s="35" t="s">
        <v>790</v>
      </c>
      <c r="E162" s="35"/>
      <c r="F162" s="67">
        <v>50</v>
      </c>
      <c r="G162" s="64"/>
      <c r="H162" s="64"/>
      <c r="I162" s="64"/>
      <c r="J162" s="13">
        <f t="shared" si="2"/>
        <v>0</v>
      </c>
      <c r="K162" s="33"/>
      <c r="L162" s="69" t="s">
        <v>143</v>
      </c>
      <c r="M162" s="33" t="s">
        <v>709</v>
      </c>
      <c r="N162" s="33">
        <v>500</v>
      </c>
      <c r="O162" s="362">
        <v>2.12</v>
      </c>
      <c r="P162" s="363"/>
      <c r="Q162" s="364"/>
      <c r="R162" s="111">
        <v>2.12</v>
      </c>
      <c r="S162" s="306"/>
      <c r="T162" s="294"/>
      <c r="U162" s="235" t="s">
        <v>81</v>
      </c>
      <c r="V162" s="243"/>
      <c r="W162" s="281"/>
      <c r="X162" s="268">
        <v>2.77</v>
      </c>
      <c r="Y162" s="317"/>
      <c r="Z162" s="268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</row>
    <row r="163" spans="1:217">
      <c r="A163" s="65" t="s">
        <v>221</v>
      </c>
      <c r="B163" s="66">
        <v>714401150478</v>
      </c>
      <c r="C163" s="35" t="s">
        <v>803</v>
      </c>
      <c r="D163" s="35" t="s">
        <v>790</v>
      </c>
      <c r="E163" s="35"/>
      <c r="F163" s="67">
        <v>50</v>
      </c>
      <c r="G163" s="64"/>
      <c r="H163" s="64"/>
      <c r="I163" s="64"/>
      <c r="J163" s="13">
        <f t="shared" si="2"/>
        <v>0</v>
      </c>
      <c r="K163" s="33"/>
      <c r="L163" s="69" t="s">
        <v>144</v>
      </c>
      <c r="M163" s="33" t="s">
        <v>709</v>
      </c>
      <c r="N163" s="33">
        <v>500</v>
      </c>
      <c r="O163" s="362">
        <v>2.2599999999999998</v>
      </c>
      <c r="P163" s="363"/>
      <c r="Q163" s="364"/>
      <c r="R163" s="111">
        <v>2.2599999999999998</v>
      </c>
      <c r="S163" s="306"/>
      <c r="T163" s="294"/>
      <c r="U163" s="235" t="s">
        <v>81</v>
      </c>
      <c r="V163" s="243"/>
      <c r="W163" s="281"/>
      <c r="X163" s="268">
        <v>2.94</v>
      </c>
      <c r="Y163" s="317"/>
      <c r="Z163" s="268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</row>
    <row r="164" spans="1:217">
      <c r="A164" s="214" t="s">
        <v>347</v>
      </c>
      <c r="B164" s="215"/>
      <c r="C164" s="215"/>
      <c r="D164" s="215"/>
      <c r="E164" s="215"/>
      <c r="F164" s="215"/>
      <c r="G164" s="215"/>
      <c r="H164" s="215"/>
      <c r="I164" s="215"/>
      <c r="J164" s="13"/>
      <c r="K164" s="215"/>
      <c r="L164" s="215"/>
      <c r="M164" s="216"/>
      <c r="N164" s="1"/>
      <c r="O164" s="341"/>
      <c r="P164" s="342"/>
      <c r="Q164" s="343"/>
      <c r="R164" s="102"/>
      <c r="S164" s="300"/>
      <c r="T164" s="287"/>
      <c r="U164" s="244" t="s">
        <v>257</v>
      </c>
      <c r="V164" s="232"/>
      <c r="W164" s="274"/>
      <c r="X164" s="400"/>
      <c r="Y164" s="311"/>
      <c r="Z164" s="261"/>
    </row>
    <row r="165" spans="1:217" ht="12" customHeight="1">
      <c r="A165" s="70" t="s">
        <v>529</v>
      </c>
      <c r="B165" s="43">
        <v>714401655027</v>
      </c>
      <c r="C165" s="21" t="s">
        <v>464</v>
      </c>
      <c r="D165" s="21" t="s">
        <v>792</v>
      </c>
      <c r="E165" s="21"/>
      <c r="F165" s="35" t="s">
        <v>257</v>
      </c>
      <c r="G165" s="35"/>
      <c r="H165" s="35"/>
      <c r="I165" s="35"/>
      <c r="J165" s="13">
        <f t="shared" si="2"/>
        <v>0</v>
      </c>
      <c r="K165" s="33"/>
      <c r="L165" s="39" t="s">
        <v>530</v>
      </c>
      <c r="M165" s="51" t="s">
        <v>531</v>
      </c>
      <c r="N165" s="71">
        <v>40</v>
      </c>
      <c r="O165" s="365" t="s">
        <v>81</v>
      </c>
      <c r="P165" s="366"/>
      <c r="Q165" s="367"/>
      <c r="R165" s="112" t="s">
        <v>81</v>
      </c>
      <c r="S165" s="228"/>
      <c r="T165" s="295"/>
      <c r="U165" s="245">
        <v>14.89</v>
      </c>
      <c r="V165" s="246"/>
      <c r="W165" s="282"/>
      <c r="X165" s="262">
        <v>17</v>
      </c>
      <c r="Y165" s="259"/>
      <c r="Z165" s="269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</row>
    <row r="166" spans="1:217" ht="12" customHeight="1">
      <c r="A166" s="70" t="s">
        <v>625</v>
      </c>
      <c r="B166" s="46">
        <v>714401655089</v>
      </c>
      <c r="C166" s="21" t="s">
        <v>464</v>
      </c>
      <c r="D166" s="21" t="s">
        <v>793</v>
      </c>
      <c r="E166" s="21"/>
      <c r="F166" s="35">
        <v>4</v>
      </c>
      <c r="G166" s="35"/>
      <c r="H166" s="35"/>
      <c r="I166" s="35"/>
      <c r="J166" s="13">
        <f t="shared" si="2"/>
        <v>0</v>
      </c>
      <c r="K166" s="22" t="s">
        <v>376</v>
      </c>
      <c r="L166" s="39" t="s">
        <v>358</v>
      </c>
      <c r="M166" s="51" t="s">
        <v>710</v>
      </c>
      <c r="N166" s="51">
        <v>8</v>
      </c>
      <c r="O166" s="365" t="s">
        <v>81</v>
      </c>
      <c r="P166" s="366"/>
      <c r="Q166" s="367"/>
      <c r="R166" s="72">
        <v>97.5</v>
      </c>
      <c r="S166" s="228"/>
      <c r="T166" s="295"/>
      <c r="U166" s="247">
        <v>97.5</v>
      </c>
      <c r="V166" s="246"/>
      <c r="W166" s="282"/>
      <c r="X166" s="262" t="s">
        <v>81</v>
      </c>
      <c r="Y166" s="259"/>
      <c r="Z166" s="269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</row>
    <row r="167" spans="1:217" ht="12.95" customHeight="1">
      <c r="A167" s="74" t="s">
        <v>161</v>
      </c>
      <c r="B167" s="75">
        <v>714401653955</v>
      </c>
      <c r="C167" s="21" t="s">
        <v>464</v>
      </c>
      <c r="D167" s="35" t="s">
        <v>791</v>
      </c>
      <c r="E167" s="35"/>
      <c r="F167" s="35">
        <v>10</v>
      </c>
      <c r="G167" s="35"/>
      <c r="H167" s="35"/>
      <c r="I167" s="35"/>
      <c r="J167" s="13">
        <f t="shared" si="2"/>
        <v>0</v>
      </c>
      <c r="K167" s="33"/>
      <c r="L167" s="39" t="s">
        <v>711</v>
      </c>
      <c r="M167" s="40" t="s">
        <v>74</v>
      </c>
      <c r="N167" s="40">
        <v>20</v>
      </c>
      <c r="O167" s="365" t="s">
        <v>81</v>
      </c>
      <c r="P167" s="366"/>
      <c r="Q167" s="367"/>
      <c r="R167" s="113" t="s">
        <v>81</v>
      </c>
      <c r="S167" s="228"/>
      <c r="T167" s="295"/>
      <c r="U167" s="247">
        <v>92.75</v>
      </c>
      <c r="V167" s="246"/>
      <c r="W167" s="282"/>
      <c r="X167" s="402">
        <v>102.75</v>
      </c>
      <c r="Y167" s="259"/>
      <c r="Z167" s="269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</row>
    <row r="168" spans="1:217" ht="12.95" customHeight="1">
      <c r="A168" s="74" t="s">
        <v>191</v>
      </c>
      <c r="B168" s="75">
        <v>714401653962</v>
      </c>
      <c r="C168" s="21" t="s">
        <v>464</v>
      </c>
      <c r="D168" s="35" t="s">
        <v>791</v>
      </c>
      <c r="E168" s="35"/>
      <c r="F168" s="35">
        <v>10</v>
      </c>
      <c r="G168" s="35"/>
      <c r="H168" s="35"/>
      <c r="I168" s="35"/>
      <c r="J168" s="13">
        <f t="shared" si="2"/>
        <v>0</v>
      </c>
      <c r="K168" s="14"/>
      <c r="L168" s="39" t="s">
        <v>305</v>
      </c>
      <c r="M168" s="40" t="s">
        <v>344</v>
      </c>
      <c r="N168" s="40">
        <v>20</v>
      </c>
      <c r="O168" s="365" t="s">
        <v>81</v>
      </c>
      <c r="P168" s="366"/>
      <c r="Q168" s="367"/>
      <c r="R168" s="112" t="s">
        <v>81</v>
      </c>
      <c r="S168" s="228"/>
      <c r="T168" s="295"/>
      <c r="U168" s="247">
        <v>45.22</v>
      </c>
      <c r="V168" s="246"/>
      <c r="W168" s="282"/>
      <c r="X168" s="402">
        <v>53.43</v>
      </c>
      <c r="Y168" s="259"/>
      <c r="Z168" s="269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</row>
    <row r="169" spans="1:217" ht="12.95" customHeight="1">
      <c r="A169" s="74" t="s">
        <v>109</v>
      </c>
      <c r="B169" s="75">
        <v>714401653979</v>
      </c>
      <c r="C169" s="21" t="s">
        <v>464</v>
      </c>
      <c r="D169" s="35" t="s">
        <v>791</v>
      </c>
      <c r="E169" s="35"/>
      <c r="F169" s="35">
        <v>10</v>
      </c>
      <c r="G169" s="35"/>
      <c r="H169" s="35"/>
      <c r="I169" s="35"/>
      <c r="J169" s="13">
        <f t="shared" si="2"/>
        <v>0</v>
      </c>
      <c r="K169" s="14"/>
      <c r="L169" s="39" t="s">
        <v>215</v>
      </c>
      <c r="M169" s="40" t="s">
        <v>82</v>
      </c>
      <c r="N169" s="40">
        <v>40</v>
      </c>
      <c r="O169" s="365" t="s">
        <v>81</v>
      </c>
      <c r="P169" s="366"/>
      <c r="Q169" s="367"/>
      <c r="R169" s="112" t="s">
        <v>81</v>
      </c>
      <c r="S169" s="228"/>
      <c r="T169" s="295"/>
      <c r="U169" s="247">
        <v>26.09</v>
      </c>
      <c r="V169" s="246"/>
      <c r="W169" s="282"/>
      <c r="X169" s="402">
        <v>30.83</v>
      </c>
      <c r="Y169" s="259"/>
      <c r="Z169" s="269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</row>
    <row r="170" spans="1:217" ht="12.95" customHeight="1">
      <c r="A170" s="74" t="s">
        <v>712</v>
      </c>
      <c r="B170" s="75">
        <v>714401654617</v>
      </c>
      <c r="C170" s="21" t="s">
        <v>464</v>
      </c>
      <c r="D170" s="21" t="s">
        <v>793</v>
      </c>
      <c r="E170" s="413"/>
      <c r="F170" s="76" t="s">
        <v>459</v>
      </c>
      <c r="G170" s="76"/>
      <c r="H170" s="76"/>
      <c r="I170" s="76"/>
      <c r="J170" s="13">
        <f t="shared" si="2"/>
        <v>0</v>
      </c>
      <c r="K170" s="33"/>
      <c r="L170" s="39" t="s">
        <v>713</v>
      </c>
      <c r="M170" s="17" t="s">
        <v>177</v>
      </c>
      <c r="N170" s="17" t="s">
        <v>714</v>
      </c>
      <c r="O170" s="344" t="s">
        <v>81</v>
      </c>
      <c r="P170" s="345"/>
      <c r="Q170" s="346"/>
      <c r="R170" s="114">
        <v>8.7899999999999991</v>
      </c>
      <c r="S170" s="301"/>
      <c r="T170" s="288"/>
      <c r="U170" s="248">
        <v>9.26</v>
      </c>
      <c r="V170" s="234"/>
      <c r="W170" s="275"/>
      <c r="X170" s="403" t="s">
        <v>81</v>
      </c>
      <c r="Y170" s="312"/>
      <c r="Z170" s="262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</row>
    <row r="171" spans="1:217" s="18" customFormat="1" ht="12.95" customHeight="1">
      <c r="A171" s="74" t="s">
        <v>110</v>
      </c>
      <c r="B171" s="75">
        <v>714401653986</v>
      </c>
      <c r="C171" s="21" t="s">
        <v>464</v>
      </c>
      <c r="D171" s="35" t="s">
        <v>791</v>
      </c>
      <c r="E171" s="35"/>
      <c r="F171" s="35">
        <v>10</v>
      </c>
      <c r="G171" s="35"/>
      <c r="H171" s="35"/>
      <c r="I171" s="35"/>
      <c r="J171" s="13">
        <f t="shared" si="2"/>
        <v>0</v>
      </c>
      <c r="K171" s="33"/>
      <c r="L171" s="39" t="s">
        <v>715</v>
      </c>
      <c r="M171" s="40" t="s">
        <v>74</v>
      </c>
      <c r="N171" s="40">
        <v>20</v>
      </c>
      <c r="O171" s="365" t="s">
        <v>81</v>
      </c>
      <c r="P171" s="366"/>
      <c r="Q171" s="367"/>
      <c r="R171" s="113" t="s">
        <v>81</v>
      </c>
      <c r="S171" s="228"/>
      <c r="T171" s="295"/>
      <c r="U171" s="247">
        <v>87</v>
      </c>
      <c r="V171" s="246"/>
      <c r="W171" s="282"/>
      <c r="X171" s="402">
        <v>102.75</v>
      </c>
      <c r="Y171" s="259"/>
      <c r="Z171" s="269"/>
    </row>
    <row r="172" spans="1:217" s="18" customFormat="1" ht="12.95" customHeight="1">
      <c r="A172" s="74" t="s">
        <v>192</v>
      </c>
      <c r="B172" s="75">
        <v>714401653993</v>
      </c>
      <c r="C172" s="21" t="s">
        <v>464</v>
      </c>
      <c r="D172" s="35" t="s">
        <v>791</v>
      </c>
      <c r="E172" s="35"/>
      <c r="F172" s="35">
        <v>10</v>
      </c>
      <c r="G172" s="35"/>
      <c r="H172" s="35"/>
      <c r="I172" s="35"/>
      <c r="J172" s="13">
        <f t="shared" si="2"/>
        <v>0</v>
      </c>
      <c r="K172" s="33"/>
      <c r="L172" s="39" t="s">
        <v>716</v>
      </c>
      <c r="M172" s="40" t="s">
        <v>344</v>
      </c>
      <c r="N172" s="40">
        <v>20</v>
      </c>
      <c r="O172" s="365" t="s">
        <v>81</v>
      </c>
      <c r="P172" s="366"/>
      <c r="Q172" s="367"/>
      <c r="R172" s="112" t="s">
        <v>81</v>
      </c>
      <c r="S172" s="228"/>
      <c r="T172" s="295"/>
      <c r="U172" s="247">
        <v>45.22</v>
      </c>
      <c r="V172" s="246"/>
      <c r="W172" s="282"/>
      <c r="X172" s="402">
        <v>53.43</v>
      </c>
      <c r="Y172" s="259"/>
      <c r="Z172" s="269"/>
    </row>
    <row r="173" spans="1:217" s="18" customFormat="1" ht="12.95" customHeight="1">
      <c r="A173" s="74" t="s">
        <v>115</v>
      </c>
      <c r="B173" s="75">
        <v>714401654006</v>
      </c>
      <c r="C173" s="21" t="s">
        <v>464</v>
      </c>
      <c r="D173" s="35" t="s">
        <v>791</v>
      </c>
      <c r="E173" s="35"/>
      <c r="F173" s="35">
        <v>10</v>
      </c>
      <c r="G173" s="35"/>
      <c r="H173" s="35"/>
      <c r="I173" s="35"/>
      <c r="J173" s="13">
        <f t="shared" si="2"/>
        <v>0</v>
      </c>
      <c r="K173" s="33"/>
      <c r="L173" s="39" t="s">
        <v>717</v>
      </c>
      <c r="M173" s="40" t="s">
        <v>82</v>
      </c>
      <c r="N173" s="40">
        <v>40</v>
      </c>
      <c r="O173" s="365" t="s">
        <v>81</v>
      </c>
      <c r="P173" s="366"/>
      <c r="Q173" s="367"/>
      <c r="R173" s="112" t="s">
        <v>81</v>
      </c>
      <c r="S173" s="228"/>
      <c r="T173" s="295"/>
      <c r="U173" s="247">
        <v>26.09</v>
      </c>
      <c r="V173" s="246"/>
      <c r="W173" s="282"/>
      <c r="X173" s="402">
        <v>30.83</v>
      </c>
      <c r="Y173" s="259"/>
      <c r="Z173" s="269"/>
    </row>
    <row r="174" spans="1:217" s="41" customFormat="1" ht="12.95" customHeight="1">
      <c r="A174" s="74" t="s">
        <v>116</v>
      </c>
      <c r="B174" s="75">
        <v>714401654013</v>
      </c>
      <c r="C174" s="21" t="s">
        <v>464</v>
      </c>
      <c r="D174" s="21" t="s">
        <v>793</v>
      </c>
      <c r="E174" s="413"/>
      <c r="F174" s="76" t="s">
        <v>459</v>
      </c>
      <c r="G174" s="76"/>
      <c r="H174" s="76"/>
      <c r="I174" s="76"/>
      <c r="J174" s="13">
        <f t="shared" si="2"/>
        <v>0</v>
      </c>
      <c r="K174" s="33"/>
      <c r="L174" s="39" t="s">
        <v>718</v>
      </c>
      <c r="M174" s="40" t="s">
        <v>306</v>
      </c>
      <c r="N174" s="40" t="s">
        <v>719</v>
      </c>
      <c r="O174" s="365" t="s">
        <v>81</v>
      </c>
      <c r="P174" s="366"/>
      <c r="Q174" s="367"/>
      <c r="R174" s="72">
        <v>16.62</v>
      </c>
      <c r="S174" s="228"/>
      <c r="T174" s="295"/>
      <c r="U174" s="247">
        <v>17.39</v>
      </c>
      <c r="V174" s="246"/>
      <c r="W174" s="282"/>
      <c r="X174" s="402">
        <v>20.55</v>
      </c>
      <c r="Y174" s="259"/>
      <c r="Z174" s="269"/>
    </row>
    <row r="175" spans="1:217" s="41" customFormat="1" ht="12.95" customHeight="1">
      <c r="A175" s="74" t="s">
        <v>2</v>
      </c>
      <c r="B175" s="75">
        <v>714401654020</v>
      </c>
      <c r="C175" s="21" t="s">
        <v>464</v>
      </c>
      <c r="D175" s="21" t="s">
        <v>793</v>
      </c>
      <c r="E175" s="21"/>
      <c r="F175" s="35">
        <v>10</v>
      </c>
      <c r="G175" s="35"/>
      <c r="H175" s="35"/>
      <c r="I175" s="35"/>
      <c r="J175" s="13">
        <f t="shared" si="2"/>
        <v>0</v>
      </c>
      <c r="K175" s="33"/>
      <c r="L175" s="39" t="s">
        <v>720</v>
      </c>
      <c r="M175" s="17" t="s">
        <v>137</v>
      </c>
      <c r="N175" s="40" t="s">
        <v>719</v>
      </c>
      <c r="O175" s="365" t="s">
        <v>81</v>
      </c>
      <c r="P175" s="366"/>
      <c r="Q175" s="367"/>
      <c r="R175" s="104">
        <f>U175*0.95</f>
        <v>11.010499999999999</v>
      </c>
      <c r="S175" s="228"/>
      <c r="T175" s="295"/>
      <c r="U175" s="248">
        <v>11.59</v>
      </c>
      <c r="V175" s="246"/>
      <c r="W175" s="282"/>
      <c r="X175" s="402">
        <v>14</v>
      </c>
      <c r="Y175" s="259"/>
      <c r="Z175" s="269"/>
    </row>
    <row r="176" spans="1:217" s="41" customFormat="1" ht="12.95" customHeight="1">
      <c r="A176" s="74" t="s">
        <v>721</v>
      </c>
      <c r="B176" s="75">
        <v>714401654624</v>
      </c>
      <c r="C176" s="21" t="s">
        <v>464</v>
      </c>
      <c r="D176" s="21" t="s">
        <v>793</v>
      </c>
      <c r="E176" s="21"/>
      <c r="F176" s="35">
        <v>10</v>
      </c>
      <c r="G176" s="35"/>
      <c r="H176" s="35"/>
      <c r="I176" s="35"/>
      <c r="J176" s="13">
        <f t="shared" si="2"/>
        <v>0</v>
      </c>
      <c r="K176" s="14" t="s">
        <v>631</v>
      </c>
      <c r="L176" s="54" t="s">
        <v>722</v>
      </c>
      <c r="M176" s="17" t="s">
        <v>177</v>
      </c>
      <c r="N176" s="17" t="s">
        <v>714</v>
      </c>
      <c r="O176" s="344" t="s">
        <v>81</v>
      </c>
      <c r="P176" s="345"/>
      <c r="Q176" s="346"/>
      <c r="R176" s="114">
        <v>8.7899999999999991</v>
      </c>
      <c r="S176" s="301"/>
      <c r="T176" s="288"/>
      <c r="U176" s="248">
        <v>9.26</v>
      </c>
      <c r="V176" s="234"/>
      <c r="W176" s="275"/>
      <c r="X176" s="403" t="s">
        <v>81</v>
      </c>
      <c r="Y176" s="312"/>
      <c r="Z176" s="262"/>
    </row>
    <row r="177" spans="1:26" s="18" customFormat="1" ht="12.95" customHeight="1">
      <c r="A177" s="74" t="s">
        <v>75</v>
      </c>
      <c r="B177" s="75">
        <v>714401654037</v>
      </c>
      <c r="C177" s="21" t="s">
        <v>464</v>
      </c>
      <c r="D177" s="35" t="s">
        <v>791</v>
      </c>
      <c r="E177" s="35"/>
      <c r="F177" s="35">
        <v>10</v>
      </c>
      <c r="G177" s="35"/>
      <c r="H177" s="35"/>
      <c r="I177" s="35"/>
      <c r="J177" s="13">
        <f t="shared" si="2"/>
        <v>0</v>
      </c>
      <c r="K177" s="33"/>
      <c r="L177" s="39" t="s">
        <v>723</v>
      </c>
      <c r="M177" s="40" t="s">
        <v>344</v>
      </c>
      <c r="N177" s="40">
        <v>20</v>
      </c>
      <c r="O177" s="365" t="s">
        <v>81</v>
      </c>
      <c r="P177" s="366"/>
      <c r="Q177" s="367"/>
      <c r="R177" s="112" t="s">
        <v>81</v>
      </c>
      <c r="S177" s="228"/>
      <c r="T177" s="295"/>
      <c r="U177" s="247">
        <v>48</v>
      </c>
      <c r="V177" s="246"/>
      <c r="W177" s="282"/>
      <c r="X177" s="402">
        <v>53.43</v>
      </c>
      <c r="Y177" s="259"/>
      <c r="Z177" s="269"/>
    </row>
    <row r="178" spans="1:26" s="18" customFormat="1" ht="12.95" customHeight="1">
      <c r="A178" s="74" t="s">
        <v>76</v>
      </c>
      <c r="B178" s="75">
        <v>714401654044</v>
      </c>
      <c r="C178" s="21" t="s">
        <v>464</v>
      </c>
      <c r="D178" s="35" t="s">
        <v>791</v>
      </c>
      <c r="E178" s="35"/>
      <c r="F178" s="35">
        <v>10</v>
      </c>
      <c r="G178" s="35"/>
      <c r="H178" s="35"/>
      <c r="I178" s="35"/>
      <c r="J178" s="13">
        <f t="shared" si="2"/>
        <v>0</v>
      </c>
      <c r="K178" s="33"/>
      <c r="L178" s="39" t="s">
        <v>724</v>
      </c>
      <c r="M178" s="40" t="s">
        <v>82</v>
      </c>
      <c r="N178" s="40">
        <v>40</v>
      </c>
      <c r="O178" s="365" t="s">
        <v>81</v>
      </c>
      <c r="P178" s="366"/>
      <c r="Q178" s="367"/>
      <c r="R178" s="112" t="s">
        <v>81</v>
      </c>
      <c r="S178" s="228"/>
      <c r="T178" s="295"/>
      <c r="U178" s="247">
        <v>27.82</v>
      </c>
      <c r="V178" s="246"/>
      <c r="W178" s="282"/>
      <c r="X178" s="402">
        <v>30.83</v>
      </c>
      <c r="Y178" s="259"/>
      <c r="Z178" s="269"/>
    </row>
    <row r="179" spans="1:26" s="41" customFormat="1" ht="12.95" customHeight="1">
      <c r="A179" s="74" t="s">
        <v>166</v>
      </c>
      <c r="B179" s="75">
        <v>714401654051</v>
      </c>
      <c r="C179" s="21" t="s">
        <v>464</v>
      </c>
      <c r="D179" s="21" t="s">
        <v>793</v>
      </c>
      <c r="E179" s="21"/>
      <c r="F179" s="35">
        <v>10</v>
      </c>
      <c r="G179" s="35"/>
      <c r="H179" s="35"/>
      <c r="I179" s="35"/>
      <c r="J179" s="13">
        <f t="shared" si="2"/>
        <v>0</v>
      </c>
      <c r="K179" s="33"/>
      <c r="L179" s="39" t="s">
        <v>725</v>
      </c>
      <c r="M179" s="40" t="s">
        <v>306</v>
      </c>
      <c r="N179" s="40" t="s">
        <v>719</v>
      </c>
      <c r="O179" s="365" t="s">
        <v>81</v>
      </c>
      <c r="P179" s="366"/>
      <c r="Q179" s="367"/>
      <c r="R179" s="104">
        <v>17.099999999999998</v>
      </c>
      <c r="S179" s="228"/>
      <c r="T179" s="295"/>
      <c r="U179" s="247">
        <v>18</v>
      </c>
      <c r="V179" s="246"/>
      <c r="W179" s="282"/>
      <c r="X179" s="402">
        <v>20.55</v>
      </c>
      <c r="Y179" s="259"/>
      <c r="Z179" s="269"/>
    </row>
    <row r="180" spans="1:26" s="41" customFormat="1" ht="12.95" customHeight="1">
      <c r="A180" s="74" t="s">
        <v>77</v>
      </c>
      <c r="B180" s="75">
        <v>714401654068</v>
      </c>
      <c r="C180" s="21" t="s">
        <v>464</v>
      </c>
      <c r="D180" s="21" t="s">
        <v>793</v>
      </c>
      <c r="E180" s="21"/>
      <c r="F180" s="35">
        <v>10</v>
      </c>
      <c r="G180" s="35"/>
      <c r="H180" s="35"/>
      <c r="I180" s="35"/>
      <c r="J180" s="13">
        <f t="shared" si="2"/>
        <v>0</v>
      </c>
      <c r="K180" s="33"/>
      <c r="L180" s="39" t="s">
        <v>726</v>
      </c>
      <c r="M180" s="17" t="s">
        <v>137</v>
      </c>
      <c r="N180" s="40" t="s">
        <v>719</v>
      </c>
      <c r="O180" s="365" t="s">
        <v>81</v>
      </c>
      <c r="P180" s="366"/>
      <c r="Q180" s="367"/>
      <c r="R180" s="104">
        <f>U180*0.95</f>
        <v>11.010499999999999</v>
      </c>
      <c r="S180" s="228"/>
      <c r="T180" s="295"/>
      <c r="U180" s="248">
        <v>11.59</v>
      </c>
      <c r="V180" s="246"/>
      <c r="W180" s="282"/>
      <c r="X180" s="402">
        <v>14</v>
      </c>
      <c r="Y180" s="259"/>
      <c r="Z180" s="269"/>
    </row>
    <row r="181" spans="1:26" s="41" customFormat="1" ht="12.95" customHeight="1">
      <c r="A181" s="74" t="s">
        <v>727</v>
      </c>
      <c r="B181" s="75">
        <v>714401654631</v>
      </c>
      <c r="C181" s="21" t="s">
        <v>464</v>
      </c>
      <c r="D181" s="21" t="s">
        <v>793</v>
      </c>
      <c r="E181" s="21"/>
      <c r="F181" s="35">
        <v>10</v>
      </c>
      <c r="G181" s="35"/>
      <c r="H181" s="35"/>
      <c r="I181" s="35"/>
      <c r="J181" s="13">
        <f t="shared" si="2"/>
        <v>0</v>
      </c>
      <c r="K181" s="14" t="s">
        <v>631</v>
      </c>
      <c r="L181" s="54" t="s">
        <v>728</v>
      </c>
      <c r="M181" s="17" t="s">
        <v>177</v>
      </c>
      <c r="N181" s="17" t="s">
        <v>714</v>
      </c>
      <c r="O181" s="344" t="s">
        <v>81</v>
      </c>
      <c r="P181" s="345"/>
      <c r="Q181" s="346"/>
      <c r="R181" s="114">
        <v>8.7899999999999991</v>
      </c>
      <c r="S181" s="301"/>
      <c r="T181" s="288"/>
      <c r="U181" s="248">
        <v>9.26</v>
      </c>
      <c r="V181" s="234"/>
      <c r="W181" s="275"/>
      <c r="X181" s="403" t="s">
        <v>81</v>
      </c>
      <c r="Y181" s="312"/>
      <c r="Z181" s="262"/>
    </row>
    <row r="182" spans="1:26" s="18" customFormat="1" ht="12.95" customHeight="1">
      <c r="A182" s="74" t="s">
        <v>22</v>
      </c>
      <c r="B182" s="75">
        <v>714401654075</v>
      </c>
      <c r="C182" s="21" t="s">
        <v>464</v>
      </c>
      <c r="D182" s="35" t="s">
        <v>791</v>
      </c>
      <c r="E182" s="35"/>
      <c r="F182" s="35">
        <v>10</v>
      </c>
      <c r="G182" s="35"/>
      <c r="H182" s="35"/>
      <c r="I182" s="35"/>
      <c r="J182" s="13">
        <f t="shared" si="2"/>
        <v>0</v>
      </c>
      <c r="K182" s="33"/>
      <c r="L182" s="39" t="s">
        <v>23</v>
      </c>
      <c r="M182" s="40" t="s">
        <v>344</v>
      </c>
      <c r="N182" s="40">
        <v>20</v>
      </c>
      <c r="O182" s="365" t="s">
        <v>81</v>
      </c>
      <c r="P182" s="366"/>
      <c r="Q182" s="367"/>
      <c r="R182" s="112" t="s">
        <v>81</v>
      </c>
      <c r="S182" s="228"/>
      <c r="T182" s="295"/>
      <c r="U182" s="247">
        <v>45.22</v>
      </c>
      <c r="V182" s="246"/>
      <c r="W182" s="282"/>
      <c r="X182" s="402">
        <v>53.43</v>
      </c>
      <c r="Y182" s="259"/>
      <c r="Z182" s="269"/>
    </row>
    <row r="183" spans="1:26" s="18" customFormat="1" ht="12.95" customHeight="1">
      <c r="A183" s="74" t="s">
        <v>24</v>
      </c>
      <c r="B183" s="75">
        <v>714401654082</v>
      </c>
      <c r="C183" s="21" t="s">
        <v>464</v>
      </c>
      <c r="D183" s="35" t="s">
        <v>791</v>
      </c>
      <c r="E183" s="35"/>
      <c r="F183" s="35">
        <v>10</v>
      </c>
      <c r="G183" s="35"/>
      <c r="H183" s="35"/>
      <c r="I183" s="35"/>
      <c r="J183" s="13">
        <f t="shared" si="2"/>
        <v>0</v>
      </c>
      <c r="K183" s="33"/>
      <c r="L183" s="39" t="s">
        <v>25</v>
      </c>
      <c r="M183" s="40" t="s">
        <v>82</v>
      </c>
      <c r="N183" s="40">
        <v>40</v>
      </c>
      <c r="O183" s="365" t="s">
        <v>81</v>
      </c>
      <c r="P183" s="366"/>
      <c r="Q183" s="367"/>
      <c r="R183" s="112" t="s">
        <v>81</v>
      </c>
      <c r="S183" s="228"/>
      <c r="T183" s="295"/>
      <c r="U183" s="247">
        <v>26.09</v>
      </c>
      <c r="V183" s="246"/>
      <c r="W183" s="282"/>
      <c r="X183" s="402">
        <v>30.83</v>
      </c>
      <c r="Y183" s="259"/>
      <c r="Z183" s="269"/>
    </row>
    <row r="184" spans="1:26" s="41" customFormat="1" ht="12.95" customHeight="1">
      <c r="A184" s="74" t="s">
        <v>26</v>
      </c>
      <c r="B184" s="75">
        <v>714401654099</v>
      </c>
      <c r="C184" s="21" t="s">
        <v>464</v>
      </c>
      <c r="D184" s="21" t="s">
        <v>793</v>
      </c>
      <c r="E184" s="21"/>
      <c r="F184" s="35">
        <v>10</v>
      </c>
      <c r="G184" s="35"/>
      <c r="H184" s="35"/>
      <c r="I184" s="35"/>
      <c r="J184" s="13">
        <f t="shared" si="2"/>
        <v>0</v>
      </c>
      <c r="K184" s="33"/>
      <c r="L184" s="39" t="s">
        <v>27</v>
      </c>
      <c r="M184" s="40" t="s">
        <v>306</v>
      </c>
      <c r="N184" s="40" t="s">
        <v>719</v>
      </c>
      <c r="O184" s="365" t="s">
        <v>81</v>
      </c>
      <c r="P184" s="366"/>
      <c r="Q184" s="367"/>
      <c r="R184" s="104">
        <v>16.520499999999998</v>
      </c>
      <c r="S184" s="228"/>
      <c r="T184" s="295"/>
      <c r="U184" s="247">
        <v>17.39</v>
      </c>
      <c r="V184" s="246"/>
      <c r="W184" s="282"/>
      <c r="X184" s="402">
        <v>20.55</v>
      </c>
      <c r="Y184" s="259"/>
      <c r="Z184" s="269"/>
    </row>
    <row r="185" spans="1:26" s="41" customFormat="1" ht="12.95" customHeight="1">
      <c r="A185" s="74" t="s">
        <v>28</v>
      </c>
      <c r="B185" s="75">
        <v>714401654105</v>
      </c>
      <c r="C185" s="21" t="s">
        <v>464</v>
      </c>
      <c r="D185" s="21" t="s">
        <v>793</v>
      </c>
      <c r="E185" s="21"/>
      <c r="F185" s="35">
        <v>10</v>
      </c>
      <c r="G185" s="35"/>
      <c r="H185" s="35"/>
      <c r="I185" s="35"/>
      <c r="J185" s="13">
        <f t="shared" si="2"/>
        <v>0</v>
      </c>
      <c r="K185" s="33"/>
      <c r="L185" s="39" t="s">
        <v>167</v>
      </c>
      <c r="M185" s="17" t="s">
        <v>137</v>
      </c>
      <c r="N185" s="40" t="s">
        <v>719</v>
      </c>
      <c r="O185" s="365" t="s">
        <v>81</v>
      </c>
      <c r="P185" s="366"/>
      <c r="Q185" s="367"/>
      <c r="R185" s="104">
        <f>U185*0.95</f>
        <v>11.010499999999999</v>
      </c>
      <c r="S185" s="228"/>
      <c r="T185" s="295"/>
      <c r="U185" s="248">
        <v>11.59</v>
      </c>
      <c r="V185" s="246"/>
      <c r="W185" s="282"/>
      <c r="X185" s="402">
        <v>14</v>
      </c>
      <c r="Y185" s="259"/>
      <c r="Z185" s="269"/>
    </row>
    <row r="186" spans="1:26" s="41" customFormat="1" ht="12.95" customHeight="1">
      <c r="A186" s="74" t="s">
        <v>729</v>
      </c>
      <c r="B186" s="75">
        <v>714401654648</v>
      </c>
      <c r="C186" s="21" t="s">
        <v>464</v>
      </c>
      <c r="D186" s="21" t="s">
        <v>793</v>
      </c>
      <c r="E186" s="21"/>
      <c r="F186" s="35">
        <v>10</v>
      </c>
      <c r="G186" s="35"/>
      <c r="H186" s="35"/>
      <c r="I186" s="35"/>
      <c r="J186" s="13">
        <f t="shared" si="2"/>
        <v>0</v>
      </c>
      <c r="K186" s="14" t="s">
        <v>631</v>
      </c>
      <c r="L186" s="54" t="s">
        <v>730</v>
      </c>
      <c r="M186" s="17" t="s">
        <v>177</v>
      </c>
      <c r="N186" s="17" t="s">
        <v>714</v>
      </c>
      <c r="O186" s="344" t="s">
        <v>81</v>
      </c>
      <c r="P186" s="345"/>
      <c r="Q186" s="346"/>
      <c r="R186" s="114">
        <v>8.7899999999999991</v>
      </c>
      <c r="S186" s="301"/>
      <c r="T186" s="288"/>
      <c r="U186" s="248">
        <v>9.26</v>
      </c>
      <c r="V186" s="234"/>
      <c r="W186" s="275"/>
      <c r="X186" s="403" t="s">
        <v>81</v>
      </c>
      <c r="Y186" s="312"/>
      <c r="Z186" s="262"/>
    </row>
    <row r="187" spans="1:26" s="2" customFormat="1" ht="12.95" customHeight="1">
      <c r="A187" s="74" t="s">
        <v>78</v>
      </c>
      <c r="B187" s="75">
        <v>714401654112</v>
      </c>
      <c r="C187" s="21" t="s">
        <v>464</v>
      </c>
      <c r="D187" s="35" t="s">
        <v>791</v>
      </c>
      <c r="E187" s="35"/>
      <c r="F187" s="35">
        <v>10</v>
      </c>
      <c r="G187" s="35"/>
      <c r="H187" s="35"/>
      <c r="I187" s="35"/>
      <c r="J187" s="13">
        <f t="shared" si="2"/>
        <v>0</v>
      </c>
      <c r="K187" s="33"/>
      <c r="L187" s="39" t="s">
        <v>79</v>
      </c>
      <c r="M187" s="17" t="s">
        <v>74</v>
      </c>
      <c r="N187" s="40">
        <v>20</v>
      </c>
      <c r="O187" s="365" t="s">
        <v>81</v>
      </c>
      <c r="P187" s="366"/>
      <c r="Q187" s="367"/>
      <c r="R187" s="112" t="s">
        <v>81</v>
      </c>
      <c r="S187" s="228"/>
      <c r="T187" s="295"/>
      <c r="U187" s="247">
        <v>87</v>
      </c>
      <c r="V187" s="246"/>
      <c r="W187" s="282"/>
      <c r="X187" s="402">
        <v>102.75</v>
      </c>
      <c r="Y187" s="259"/>
      <c r="Z187" s="269"/>
    </row>
    <row r="188" spans="1:26" s="18" customFormat="1" ht="12.95" customHeight="1">
      <c r="A188" s="74" t="s">
        <v>80</v>
      </c>
      <c r="B188" s="75">
        <v>714401654129</v>
      </c>
      <c r="C188" s="21" t="s">
        <v>464</v>
      </c>
      <c r="D188" s="35" t="s">
        <v>791</v>
      </c>
      <c r="E188" s="35"/>
      <c r="F188" s="35">
        <v>10</v>
      </c>
      <c r="G188" s="35"/>
      <c r="H188" s="35"/>
      <c r="I188" s="35"/>
      <c r="J188" s="13">
        <f t="shared" si="2"/>
        <v>0</v>
      </c>
      <c r="K188" s="33"/>
      <c r="L188" s="39" t="s">
        <v>32</v>
      </c>
      <c r="M188" s="40" t="s">
        <v>344</v>
      </c>
      <c r="N188" s="40">
        <v>20</v>
      </c>
      <c r="O188" s="365" t="s">
        <v>81</v>
      </c>
      <c r="P188" s="366"/>
      <c r="Q188" s="367"/>
      <c r="R188" s="112" t="s">
        <v>81</v>
      </c>
      <c r="S188" s="228"/>
      <c r="T188" s="295"/>
      <c r="U188" s="247">
        <v>45.22</v>
      </c>
      <c r="V188" s="246"/>
      <c r="W188" s="282"/>
      <c r="X188" s="402">
        <v>53.43</v>
      </c>
      <c r="Y188" s="259"/>
      <c r="Z188" s="269"/>
    </row>
    <row r="189" spans="1:26" s="18" customFormat="1" ht="12.95" customHeight="1">
      <c r="A189" s="74" t="s">
        <v>94</v>
      </c>
      <c r="B189" s="75">
        <v>714401654136</v>
      </c>
      <c r="C189" s="21" t="s">
        <v>464</v>
      </c>
      <c r="D189" s="35" t="s">
        <v>791</v>
      </c>
      <c r="E189" s="35"/>
      <c r="F189" s="35">
        <v>10</v>
      </c>
      <c r="G189" s="35"/>
      <c r="H189" s="35"/>
      <c r="I189" s="35"/>
      <c r="J189" s="13">
        <f t="shared" si="2"/>
        <v>0</v>
      </c>
      <c r="K189" s="33"/>
      <c r="L189" s="39" t="s">
        <v>179</v>
      </c>
      <c r="M189" s="40" t="s">
        <v>82</v>
      </c>
      <c r="N189" s="40">
        <v>40</v>
      </c>
      <c r="O189" s="365" t="s">
        <v>81</v>
      </c>
      <c r="P189" s="366"/>
      <c r="Q189" s="367"/>
      <c r="R189" s="112" t="s">
        <v>81</v>
      </c>
      <c r="S189" s="228"/>
      <c r="T189" s="295"/>
      <c r="U189" s="247">
        <v>26.09</v>
      </c>
      <c r="V189" s="246"/>
      <c r="W189" s="282"/>
      <c r="X189" s="402">
        <v>30.83</v>
      </c>
      <c r="Y189" s="259"/>
      <c r="Z189" s="269"/>
    </row>
    <row r="190" spans="1:26" s="41" customFormat="1" ht="12.95" customHeight="1">
      <c r="A190" s="74" t="s">
        <v>180</v>
      </c>
      <c r="B190" s="75">
        <v>714401654143</v>
      </c>
      <c r="C190" s="21" t="s">
        <v>464</v>
      </c>
      <c r="D190" s="21" t="s">
        <v>793</v>
      </c>
      <c r="E190" s="21"/>
      <c r="F190" s="35">
        <v>10</v>
      </c>
      <c r="G190" s="35"/>
      <c r="H190" s="35"/>
      <c r="I190" s="35"/>
      <c r="J190" s="13">
        <f t="shared" si="2"/>
        <v>0</v>
      </c>
      <c r="K190" s="33"/>
      <c r="L190" s="39" t="s">
        <v>181</v>
      </c>
      <c r="M190" s="40" t="s">
        <v>306</v>
      </c>
      <c r="N190" s="40" t="s">
        <v>719</v>
      </c>
      <c r="O190" s="365" t="s">
        <v>81</v>
      </c>
      <c r="P190" s="366"/>
      <c r="Q190" s="367"/>
      <c r="R190" s="104">
        <v>16.520499999999998</v>
      </c>
      <c r="S190" s="228"/>
      <c r="T190" s="295"/>
      <c r="U190" s="247">
        <v>17.39</v>
      </c>
      <c r="V190" s="246"/>
      <c r="W190" s="282"/>
      <c r="X190" s="402">
        <v>20.55</v>
      </c>
      <c r="Y190" s="259"/>
      <c r="Z190" s="269"/>
    </row>
    <row r="191" spans="1:26" s="41" customFormat="1" ht="12.95" customHeight="1">
      <c r="A191" s="74" t="s">
        <v>95</v>
      </c>
      <c r="B191" s="75">
        <v>714401654150</v>
      </c>
      <c r="C191" s="21" t="s">
        <v>464</v>
      </c>
      <c r="D191" s="21" t="s">
        <v>793</v>
      </c>
      <c r="E191" s="21"/>
      <c r="F191" s="35">
        <v>10</v>
      </c>
      <c r="G191" s="35"/>
      <c r="H191" s="35"/>
      <c r="I191" s="35"/>
      <c r="J191" s="13">
        <f t="shared" si="2"/>
        <v>0</v>
      </c>
      <c r="K191" s="33"/>
      <c r="L191" s="39" t="s">
        <v>96</v>
      </c>
      <c r="M191" s="17" t="s">
        <v>137</v>
      </c>
      <c r="N191" s="40" t="s">
        <v>719</v>
      </c>
      <c r="O191" s="365" t="s">
        <v>81</v>
      </c>
      <c r="P191" s="366"/>
      <c r="Q191" s="367"/>
      <c r="R191" s="104">
        <f>U191*0.95</f>
        <v>11.010499999999999</v>
      </c>
      <c r="S191" s="228"/>
      <c r="T191" s="295"/>
      <c r="U191" s="248">
        <v>11.59</v>
      </c>
      <c r="V191" s="246"/>
      <c r="W191" s="282"/>
      <c r="X191" s="402">
        <v>14</v>
      </c>
      <c r="Y191" s="259"/>
      <c r="Z191" s="269"/>
    </row>
    <row r="192" spans="1:26" s="41" customFormat="1" ht="12.95" customHeight="1">
      <c r="A192" s="74" t="s">
        <v>731</v>
      </c>
      <c r="B192" s="75">
        <v>714401654655</v>
      </c>
      <c r="C192" s="21" t="s">
        <v>464</v>
      </c>
      <c r="D192" s="21" t="s">
        <v>793</v>
      </c>
      <c r="E192" s="21"/>
      <c r="F192" s="35">
        <v>10</v>
      </c>
      <c r="G192" s="35"/>
      <c r="H192" s="35"/>
      <c r="I192" s="35"/>
      <c r="J192" s="13">
        <f t="shared" si="2"/>
        <v>0</v>
      </c>
      <c r="K192" s="14" t="s">
        <v>631</v>
      </c>
      <c r="L192" s="54" t="s">
        <v>732</v>
      </c>
      <c r="M192" s="17" t="s">
        <v>177</v>
      </c>
      <c r="N192" s="17" t="s">
        <v>714</v>
      </c>
      <c r="O192" s="344" t="s">
        <v>81</v>
      </c>
      <c r="P192" s="345"/>
      <c r="Q192" s="346"/>
      <c r="R192" s="114">
        <v>8.7899999999999991</v>
      </c>
      <c r="S192" s="301"/>
      <c r="T192" s="288"/>
      <c r="U192" s="248">
        <v>9.26</v>
      </c>
      <c r="V192" s="234"/>
      <c r="W192" s="275"/>
      <c r="X192" s="403" t="s">
        <v>81</v>
      </c>
      <c r="Y192" s="312"/>
      <c r="Z192" s="262"/>
    </row>
    <row r="193" spans="1:26" s="18" customFormat="1" ht="12.95" customHeight="1">
      <c r="A193" s="74" t="s">
        <v>97</v>
      </c>
      <c r="B193" s="75">
        <v>714401654167</v>
      </c>
      <c r="C193" s="21" t="s">
        <v>464</v>
      </c>
      <c r="D193" s="35" t="s">
        <v>791</v>
      </c>
      <c r="E193" s="35"/>
      <c r="F193" s="35">
        <v>10</v>
      </c>
      <c r="G193" s="35"/>
      <c r="H193" s="35"/>
      <c r="I193" s="35"/>
      <c r="J193" s="13">
        <f t="shared" si="2"/>
        <v>0</v>
      </c>
      <c r="K193" s="33"/>
      <c r="L193" s="39" t="s">
        <v>98</v>
      </c>
      <c r="M193" s="40" t="s">
        <v>344</v>
      </c>
      <c r="N193" s="40">
        <v>20</v>
      </c>
      <c r="O193" s="365" t="s">
        <v>81</v>
      </c>
      <c r="P193" s="366"/>
      <c r="Q193" s="367"/>
      <c r="R193" s="112" t="s">
        <v>81</v>
      </c>
      <c r="S193" s="228"/>
      <c r="T193" s="295"/>
      <c r="U193" s="247">
        <v>45.22</v>
      </c>
      <c r="V193" s="246"/>
      <c r="W193" s="282"/>
      <c r="X193" s="402">
        <v>53.43</v>
      </c>
      <c r="Y193" s="259"/>
      <c r="Z193" s="269"/>
    </row>
    <row r="194" spans="1:26" s="18" customFormat="1" ht="12.95" customHeight="1">
      <c r="A194" s="74" t="s">
        <v>99</v>
      </c>
      <c r="B194" s="75">
        <v>714401654174</v>
      </c>
      <c r="C194" s="21" t="s">
        <v>464</v>
      </c>
      <c r="D194" s="35" t="s">
        <v>791</v>
      </c>
      <c r="E194" s="35"/>
      <c r="F194" s="35">
        <v>10</v>
      </c>
      <c r="G194" s="35"/>
      <c r="H194" s="35"/>
      <c r="I194" s="35"/>
      <c r="J194" s="13">
        <f t="shared" si="2"/>
        <v>0</v>
      </c>
      <c r="K194" s="33"/>
      <c r="L194" s="39" t="s">
        <v>100</v>
      </c>
      <c r="M194" s="40" t="s">
        <v>82</v>
      </c>
      <c r="N194" s="40">
        <v>40</v>
      </c>
      <c r="O194" s="365" t="s">
        <v>81</v>
      </c>
      <c r="P194" s="366">
        <v>10</v>
      </c>
      <c r="Q194" s="367"/>
      <c r="R194" s="112" t="s">
        <v>81</v>
      </c>
      <c r="S194" s="228"/>
      <c r="T194" s="295"/>
      <c r="U194" s="247">
        <v>26.09</v>
      </c>
      <c r="V194" s="249"/>
      <c r="W194" s="282"/>
      <c r="X194" s="402">
        <v>30.83</v>
      </c>
      <c r="Y194" s="259"/>
      <c r="Z194" s="269"/>
    </row>
    <row r="195" spans="1:26" s="41" customFormat="1" ht="12.95" customHeight="1">
      <c r="A195" s="74" t="s">
        <v>101</v>
      </c>
      <c r="B195" s="75">
        <v>714401654181</v>
      </c>
      <c r="C195" s="21" t="s">
        <v>464</v>
      </c>
      <c r="D195" s="21" t="s">
        <v>793</v>
      </c>
      <c r="E195" s="21"/>
      <c r="F195" s="35">
        <v>10</v>
      </c>
      <c r="G195" s="35"/>
      <c r="H195" s="35"/>
      <c r="I195" s="35"/>
      <c r="J195" s="13">
        <f t="shared" si="2"/>
        <v>0</v>
      </c>
      <c r="K195" s="33"/>
      <c r="L195" s="39" t="s">
        <v>102</v>
      </c>
      <c r="M195" s="40" t="s">
        <v>306</v>
      </c>
      <c r="N195" s="40" t="s">
        <v>719</v>
      </c>
      <c r="O195" s="365" t="s">
        <v>81</v>
      </c>
      <c r="P195" s="366"/>
      <c r="Q195" s="367"/>
      <c r="R195" s="104">
        <v>16.520499999999998</v>
      </c>
      <c r="S195" s="228"/>
      <c r="T195" s="295"/>
      <c r="U195" s="247">
        <v>17.39</v>
      </c>
      <c r="V195" s="246"/>
      <c r="W195" s="282"/>
      <c r="X195" s="402">
        <v>20.55</v>
      </c>
      <c r="Y195" s="259"/>
      <c r="Z195" s="269"/>
    </row>
    <row r="196" spans="1:26" s="41" customFormat="1" ht="12.95" customHeight="1">
      <c r="A196" s="74" t="s">
        <v>103</v>
      </c>
      <c r="B196" s="75">
        <v>714401654198</v>
      </c>
      <c r="C196" s="21" t="s">
        <v>464</v>
      </c>
      <c r="D196" s="21" t="s">
        <v>793</v>
      </c>
      <c r="E196" s="21"/>
      <c r="F196" s="35">
        <v>10</v>
      </c>
      <c r="G196" s="35"/>
      <c r="H196" s="35"/>
      <c r="I196" s="35"/>
      <c r="J196" s="13">
        <f t="shared" si="2"/>
        <v>0</v>
      </c>
      <c r="K196" s="33"/>
      <c r="L196" s="39" t="s">
        <v>104</v>
      </c>
      <c r="M196" s="17" t="s">
        <v>137</v>
      </c>
      <c r="N196" s="40" t="s">
        <v>719</v>
      </c>
      <c r="O196" s="365" t="s">
        <v>81</v>
      </c>
      <c r="P196" s="366"/>
      <c r="Q196" s="367"/>
      <c r="R196" s="104">
        <f>U196*0.95</f>
        <v>11.010499999999999</v>
      </c>
      <c r="S196" s="228"/>
      <c r="T196" s="295"/>
      <c r="U196" s="248">
        <v>11.59</v>
      </c>
      <c r="V196" s="246"/>
      <c r="W196" s="282"/>
      <c r="X196" s="402">
        <v>14</v>
      </c>
      <c r="Y196" s="259"/>
      <c r="Z196" s="269"/>
    </row>
    <row r="197" spans="1:26" s="41" customFormat="1" ht="12.95" customHeight="1">
      <c r="A197" s="74" t="s">
        <v>733</v>
      </c>
      <c r="B197" s="75">
        <v>714401654662</v>
      </c>
      <c r="C197" s="21" t="s">
        <v>464</v>
      </c>
      <c r="D197" s="21" t="s">
        <v>793</v>
      </c>
      <c r="E197" s="21"/>
      <c r="F197" s="35">
        <v>10</v>
      </c>
      <c r="G197" s="35"/>
      <c r="H197" s="35"/>
      <c r="I197" s="35"/>
      <c r="J197" s="13">
        <f t="shared" si="2"/>
        <v>0</v>
      </c>
      <c r="K197" s="14" t="s">
        <v>631</v>
      </c>
      <c r="L197" s="54" t="s">
        <v>734</v>
      </c>
      <c r="M197" s="17" t="s">
        <v>177</v>
      </c>
      <c r="N197" s="17" t="s">
        <v>714</v>
      </c>
      <c r="O197" s="344" t="s">
        <v>81</v>
      </c>
      <c r="P197" s="345"/>
      <c r="Q197" s="346"/>
      <c r="R197" s="114">
        <v>8.7899999999999991</v>
      </c>
      <c r="S197" s="301"/>
      <c r="T197" s="288"/>
      <c r="U197" s="248">
        <v>9.26</v>
      </c>
      <c r="V197" s="234"/>
      <c r="W197" s="275"/>
      <c r="X197" s="403" t="s">
        <v>81</v>
      </c>
      <c r="Y197" s="312"/>
      <c r="Z197" s="262"/>
    </row>
    <row r="198" spans="1:26" s="18" customFormat="1" ht="12.95" customHeight="1">
      <c r="A198" s="74" t="s">
        <v>112</v>
      </c>
      <c r="B198" s="75">
        <v>714401654204</v>
      </c>
      <c r="C198" s="21" t="s">
        <v>464</v>
      </c>
      <c r="D198" s="35" t="s">
        <v>791</v>
      </c>
      <c r="E198" s="35"/>
      <c r="F198" s="35">
        <v>10</v>
      </c>
      <c r="G198" s="35"/>
      <c r="H198" s="35"/>
      <c r="I198" s="35"/>
      <c r="J198" s="13">
        <f t="shared" ref="J198:J261" si="3">G198*H198*I198</f>
        <v>0</v>
      </c>
      <c r="K198" s="33"/>
      <c r="L198" s="39" t="s">
        <v>113</v>
      </c>
      <c r="M198" s="40" t="s">
        <v>344</v>
      </c>
      <c r="N198" s="40">
        <v>20</v>
      </c>
      <c r="O198" s="365" t="s">
        <v>81</v>
      </c>
      <c r="P198" s="366"/>
      <c r="Q198" s="367"/>
      <c r="R198" s="112" t="s">
        <v>81</v>
      </c>
      <c r="S198" s="228"/>
      <c r="T198" s="295"/>
      <c r="U198" s="247">
        <v>45.22</v>
      </c>
      <c r="V198" s="246"/>
      <c r="W198" s="282"/>
      <c r="X198" s="402">
        <v>53.43</v>
      </c>
      <c r="Y198" s="259"/>
      <c r="Z198" s="269"/>
    </row>
    <row r="199" spans="1:26" s="18" customFormat="1" ht="12.95" customHeight="1">
      <c r="A199" s="74" t="s">
        <v>187</v>
      </c>
      <c r="B199" s="75">
        <v>714401654211</v>
      </c>
      <c r="C199" s="21" t="s">
        <v>464</v>
      </c>
      <c r="D199" s="35" t="s">
        <v>791</v>
      </c>
      <c r="E199" s="35"/>
      <c r="F199" s="35">
        <v>10</v>
      </c>
      <c r="G199" s="35"/>
      <c r="H199" s="35"/>
      <c r="I199" s="35"/>
      <c r="J199" s="13">
        <f t="shared" si="3"/>
        <v>0</v>
      </c>
      <c r="K199" s="33"/>
      <c r="L199" s="39" t="s">
        <v>73</v>
      </c>
      <c r="M199" s="40" t="s">
        <v>82</v>
      </c>
      <c r="N199" s="40">
        <v>40</v>
      </c>
      <c r="O199" s="365" t="s">
        <v>81</v>
      </c>
      <c r="P199" s="366"/>
      <c r="Q199" s="367"/>
      <c r="R199" s="112" t="s">
        <v>81</v>
      </c>
      <c r="S199" s="228"/>
      <c r="T199" s="295"/>
      <c r="U199" s="247">
        <v>26.09</v>
      </c>
      <c r="V199" s="246"/>
      <c r="W199" s="282"/>
      <c r="X199" s="402">
        <v>30.83</v>
      </c>
      <c r="Y199" s="259"/>
      <c r="Z199" s="269"/>
    </row>
    <row r="200" spans="1:26" s="41" customFormat="1" ht="12.95" customHeight="1">
      <c r="A200" s="74" t="s">
        <v>14</v>
      </c>
      <c r="B200" s="75">
        <v>714401654228</v>
      </c>
      <c r="C200" s="21" t="s">
        <v>464</v>
      </c>
      <c r="D200" s="21" t="s">
        <v>793</v>
      </c>
      <c r="E200" s="21"/>
      <c r="F200" s="35">
        <v>10</v>
      </c>
      <c r="G200" s="35"/>
      <c r="H200" s="35"/>
      <c r="I200" s="35"/>
      <c r="J200" s="13">
        <f t="shared" si="3"/>
        <v>0</v>
      </c>
      <c r="K200" s="33"/>
      <c r="L200" s="39" t="s">
        <v>15</v>
      </c>
      <c r="M200" s="40" t="s">
        <v>306</v>
      </c>
      <c r="N200" s="40" t="s">
        <v>719</v>
      </c>
      <c r="O200" s="365" t="s">
        <v>81</v>
      </c>
      <c r="P200" s="366"/>
      <c r="Q200" s="367"/>
      <c r="R200" s="104">
        <v>16.520499999999998</v>
      </c>
      <c r="S200" s="228"/>
      <c r="T200" s="295"/>
      <c r="U200" s="247">
        <v>17.39</v>
      </c>
      <c r="V200" s="246"/>
      <c r="W200" s="282"/>
      <c r="X200" s="402">
        <v>20.55</v>
      </c>
      <c r="Y200" s="259"/>
      <c r="Z200" s="269"/>
    </row>
    <row r="201" spans="1:26" s="41" customFormat="1" ht="12.95" customHeight="1">
      <c r="A201" s="74" t="s">
        <v>16</v>
      </c>
      <c r="B201" s="75">
        <v>714401654235</v>
      </c>
      <c r="C201" s="21" t="s">
        <v>464</v>
      </c>
      <c r="D201" s="21" t="s">
        <v>793</v>
      </c>
      <c r="E201" s="21"/>
      <c r="F201" s="35">
        <v>10</v>
      </c>
      <c r="G201" s="35"/>
      <c r="H201" s="35"/>
      <c r="I201" s="35"/>
      <c r="J201" s="13">
        <f t="shared" si="3"/>
        <v>0</v>
      </c>
      <c r="K201" s="33"/>
      <c r="L201" s="39" t="s">
        <v>17</v>
      </c>
      <c r="M201" s="17" t="s">
        <v>137</v>
      </c>
      <c r="N201" s="40" t="s">
        <v>719</v>
      </c>
      <c r="O201" s="365" t="s">
        <v>81</v>
      </c>
      <c r="P201" s="366"/>
      <c r="Q201" s="367"/>
      <c r="R201" s="104">
        <f>U201*0.95</f>
        <v>11.010499999999999</v>
      </c>
      <c r="S201" s="228"/>
      <c r="T201" s="295"/>
      <c r="U201" s="248">
        <v>11.59</v>
      </c>
      <c r="V201" s="246"/>
      <c r="W201" s="282"/>
      <c r="X201" s="402">
        <v>14</v>
      </c>
      <c r="Y201" s="259"/>
      <c r="Z201" s="269"/>
    </row>
    <row r="202" spans="1:26" s="41" customFormat="1" ht="12.95" customHeight="1">
      <c r="A202" s="74" t="s">
        <v>735</v>
      </c>
      <c r="B202" s="75">
        <v>714401654679</v>
      </c>
      <c r="C202" s="21" t="s">
        <v>464</v>
      </c>
      <c r="D202" s="21" t="s">
        <v>793</v>
      </c>
      <c r="E202" s="21"/>
      <c r="F202" s="35">
        <v>10</v>
      </c>
      <c r="G202" s="35"/>
      <c r="H202" s="35"/>
      <c r="I202" s="35"/>
      <c r="J202" s="13">
        <f t="shared" si="3"/>
        <v>0</v>
      </c>
      <c r="K202" s="14" t="s">
        <v>631</v>
      </c>
      <c r="L202" s="54" t="s">
        <v>736</v>
      </c>
      <c r="M202" s="17" t="s">
        <v>177</v>
      </c>
      <c r="N202" s="17" t="s">
        <v>714</v>
      </c>
      <c r="O202" s="344" t="s">
        <v>81</v>
      </c>
      <c r="P202" s="345"/>
      <c r="Q202" s="346"/>
      <c r="R202" s="114">
        <v>8.7899999999999991</v>
      </c>
      <c r="S202" s="301"/>
      <c r="T202" s="288"/>
      <c r="U202" s="248">
        <v>9.26</v>
      </c>
      <c r="V202" s="234"/>
      <c r="W202" s="275"/>
      <c r="X202" s="403" t="s">
        <v>81</v>
      </c>
      <c r="Y202" s="312"/>
      <c r="Z202" s="262"/>
    </row>
    <row r="203" spans="1:26" s="2" customFormat="1" ht="12.95" customHeight="1">
      <c r="A203" s="23" t="s">
        <v>412</v>
      </c>
      <c r="B203" s="75">
        <v>714401654389</v>
      </c>
      <c r="C203" s="21" t="s">
        <v>464</v>
      </c>
      <c r="D203" s="35" t="s">
        <v>791</v>
      </c>
      <c r="E203" s="35"/>
      <c r="F203" s="35">
        <v>10</v>
      </c>
      <c r="G203" s="35"/>
      <c r="H203" s="35"/>
      <c r="I203" s="35"/>
      <c r="J203" s="13">
        <f t="shared" si="3"/>
        <v>0</v>
      </c>
      <c r="K203" s="33"/>
      <c r="L203" s="39" t="s">
        <v>388</v>
      </c>
      <c r="M203" s="17" t="s">
        <v>74</v>
      </c>
      <c r="N203" s="17">
        <v>20</v>
      </c>
      <c r="O203" s="365" t="s">
        <v>81</v>
      </c>
      <c r="P203" s="366"/>
      <c r="Q203" s="367"/>
      <c r="R203" s="112" t="s">
        <v>81</v>
      </c>
      <c r="S203" s="228"/>
      <c r="T203" s="295"/>
      <c r="U203" s="247">
        <v>92.75</v>
      </c>
      <c r="V203" s="246"/>
      <c r="W203" s="282"/>
      <c r="X203" s="402">
        <v>102.75</v>
      </c>
      <c r="Y203" s="259"/>
      <c r="Z203" s="269"/>
    </row>
    <row r="204" spans="1:26" s="18" customFormat="1" ht="12.95" customHeight="1">
      <c r="A204" s="23" t="s">
        <v>413</v>
      </c>
      <c r="B204" s="75">
        <v>714401654396</v>
      </c>
      <c r="C204" s="21" t="s">
        <v>464</v>
      </c>
      <c r="D204" s="35" t="s">
        <v>791</v>
      </c>
      <c r="E204" s="35"/>
      <c r="F204" s="35">
        <v>10</v>
      </c>
      <c r="G204" s="35"/>
      <c r="H204" s="35"/>
      <c r="I204" s="35"/>
      <c r="J204" s="13">
        <f t="shared" si="3"/>
        <v>0</v>
      </c>
      <c r="K204" s="33"/>
      <c r="L204" s="39" t="s">
        <v>389</v>
      </c>
      <c r="M204" s="40" t="s">
        <v>344</v>
      </c>
      <c r="N204" s="40">
        <v>20</v>
      </c>
      <c r="O204" s="365" t="s">
        <v>81</v>
      </c>
      <c r="P204" s="366"/>
      <c r="Q204" s="367"/>
      <c r="R204" s="112" t="s">
        <v>81</v>
      </c>
      <c r="S204" s="228"/>
      <c r="T204" s="295"/>
      <c r="U204" s="247">
        <v>48</v>
      </c>
      <c r="V204" s="246"/>
      <c r="W204" s="282"/>
      <c r="X204" s="402">
        <v>65.760000000000005</v>
      </c>
      <c r="Y204" s="259"/>
      <c r="Z204" s="269"/>
    </row>
    <row r="205" spans="1:26" s="18" customFormat="1" ht="12.95" customHeight="1">
      <c r="A205" s="23" t="s">
        <v>414</v>
      </c>
      <c r="B205" s="75">
        <v>714401654402</v>
      </c>
      <c r="C205" s="21" t="s">
        <v>464</v>
      </c>
      <c r="D205" s="35" t="s">
        <v>791</v>
      </c>
      <c r="E205" s="35"/>
      <c r="F205" s="35">
        <v>10</v>
      </c>
      <c r="G205" s="35"/>
      <c r="H205" s="35"/>
      <c r="I205" s="35"/>
      <c r="J205" s="13">
        <f t="shared" si="3"/>
        <v>0</v>
      </c>
      <c r="K205" s="33"/>
      <c r="L205" s="39" t="s">
        <v>390</v>
      </c>
      <c r="M205" s="40" t="s">
        <v>82</v>
      </c>
      <c r="N205" s="40">
        <v>40</v>
      </c>
      <c r="O205" s="365" t="s">
        <v>81</v>
      </c>
      <c r="P205" s="366"/>
      <c r="Q205" s="367"/>
      <c r="R205" s="112" t="s">
        <v>81</v>
      </c>
      <c r="S205" s="228"/>
      <c r="T205" s="295"/>
      <c r="U205" s="248">
        <v>34.79</v>
      </c>
      <c r="V205" s="246"/>
      <c r="W205" s="282"/>
      <c r="X205" s="400">
        <v>41.08</v>
      </c>
      <c r="Y205" s="259"/>
      <c r="Z205" s="269"/>
    </row>
    <row r="206" spans="1:26" s="2" customFormat="1" ht="12.95" customHeight="1">
      <c r="A206" s="70" t="s">
        <v>18</v>
      </c>
      <c r="B206" s="75">
        <v>714401653924</v>
      </c>
      <c r="C206" s="21" t="s">
        <v>464</v>
      </c>
      <c r="D206" s="35" t="s">
        <v>791</v>
      </c>
      <c r="E206" s="35"/>
      <c r="F206" s="35">
        <v>10</v>
      </c>
      <c r="G206" s="35"/>
      <c r="H206" s="35"/>
      <c r="I206" s="35"/>
      <c r="J206" s="13">
        <f t="shared" si="3"/>
        <v>0</v>
      </c>
      <c r="K206" s="33"/>
      <c r="L206" s="39" t="s">
        <v>19</v>
      </c>
      <c r="M206" s="17" t="s">
        <v>74</v>
      </c>
      <c r="N206" s="17">
        <v>20</v>
      </c>
      <c r="O206" s="365" t="s">
        <v>81</v>
      </c>
      <c r="P206" s="366"/>
      <c r="Q206" s="367"/>
      <c r="R206" s="112" t="s">
        <v>81</v>
      </c>
      <c r="S206" s="228"/>
      <c r="T206" s="295"/>
      <c r="U206" s="247">
        <v>92.75</v>
      </c>
      <c r="V206" s="246"/>
      <c r="W206" s="282"/>
      <c r="X206" s="402">
        <v>102.75</v>
      </c>
      <c r="Y206" s="259"/>
      <c r="Z206" s="269"/>
    </row>
    <row r="207" spans="1:26" s="18" customFormat="1" ht="12.95" customHeight="1">
      <c r="A207" s="74" t="s">
        <v>20</v>
      </c>
      <c r="B207" s="75">
        <v>714401653931</v>
      </c>
      <c r="C207" s="21" t="s">
        <v>464</v>
      </c>
      <c r="D207" s="35" t="s">
        <v>791</v>
      </c>
      <c r="E207" s="35"/>
      <c r="F207" s="35">
        <v>10</v>
      </c>
      <c r="G207" s="35"/>
      <c r="H207" s="35"/>
      <c r="I207" s="35"/>
      <c r="J207" s="13">
        <f t="shared" si="3"/>
        <v>0</v>
      </c>
      <c r="K207" s="33"/>
      <c r="L207" s="39" t="s">
        <v>737</v>
      </c>
      <c r="M207" s="40" t="s">
        <v>344</v>
      </c>
      <c r="N207" s="40">
        <v>20</v>
      </c>
      <c r="O207" s="365" t="s">
        <v>81</v>
      </c>
      <c r="P207" s="366"/>
      <c r="Q207" s="367"/>
      <c r="R207" s="112" t="s">
        <v>81</v>
      </c>
      <c r="S207" s="228"/>
      <c r="T207" s="295"/>
      <c r="U207" s="247">
        <v>48</v>
      </c>
      <c r="V207" s="246"/>
      <c r="W207" s="282"/>
      <c r="X207" s="402">
        <v>65.760000000000005</v>
      </c>
      <c r="Y207" s="259"/>
      <c r="Z207" s="269"/>
    </row>
    <row r="208" spans="1:26" s="18" customFormat="1" ht="12.95" customHeight="1">
      <c r="A208" s="74" t="s">
        <v>21</v>
      </c>
      <c r="B208" s="75">
        <v>714401653948</v>
      </c>
      <c r="C208" s="21" t="s">
        <v>464</v>
      </c>
      <c r="D208" s="35" t="s">
        <v>791</v>
      </c>
      <c r="E208" s="35"/>
      <c r="F208" s="35">
        <v>10</v>
      </c>
      <c r="G208" s="35"/>
      <c r="H208" s="35"/>
      <c r="I208" s="35"/>
      <c r="J208" s="13">
        <f t="shared" si="3"/>
        <v>0</v>
      </c>
      <c r="K208" s="33"/>
      <c r="L208" s="39" t="s">
        <v>738</v>
      </c>
      <c r="M208" s="40" t="s">
        <v>82</v>
      </c>
      <c r="N208" s="40">
        <v>40</v>
      </c>
      <c r="O208" s="365" t="s">
        <v>81</v>
      </c>
      <c r="P208" s="366"/>
      <c r="Q208" s="367"/>
      <c r="R208" s="112" t="s">
        <v>81</v>
      </c>
      <c r="S208" s="228"/>
      <c r="T208" s="295"/>
      <c r="U208" s="248">
        <v>34.79</v>
      </c>
      <c r="V208" s="246"/>
      <c r="W208" s="282"/>
      <c r="X208" s="400">
        <v>41.08</v>
      </c>
      <c r="Y208" s="259"/>
      <c r="Z208" s="269"/>
    </row>
    <row r="209" spans="1:217" ht="12.95" customHeight="1">
      <c r="A209" s="74" t="s">
        <v>50</v>
      </c>
      <c r="B209" s="75">
        <v>714401654242</v>
      </c>
      <c r="C209" s="21" t="s">
        <v>464</v>
      </c>
      <c r="D209" s="35" t="s">
        <v>791</v>
      </c>
      <c r="E209" s="35"/>
      <c r="F209" s="21">
        <v>10</v>
      </c>
      <c r="G209" s="21"/>
      <c r="H209" s="21"/>
      <c r="I209" s="21"/>
      <c r="J209" s="13">
        <f t="shared" si="3"/>
        <v>0</v>
      </c>
      <c r="K209" s="33"/>
      <c r="L209" s="15" t="s">
        <v>51</v>
      </c>
      <c r="M209" s="17" t="s">
        <v>344</v>
      </c>
      <c r="N209" s="40">
        <v>20</v>
      </c>
      <c r="O209" s="365" t="s">
        <v>81</v>
      </c>
      <c r="P209" s="366"/>
      <c r="Q209" s="367"/>
      <c r="R209" s="112" t="s">
        <v>81</v>
      </c>
      <c r="S209" s="228"/>
      <c r="T209" s="295"/>
      <c r="U209" s="247">
        <v>45.22</v>
      </c>
      <c r="V209" s="246"/>
      <c r="W209" s="282"/>
      <c r="X209" s="402">
        <v>53.43</v>
      </c>
      <c r="Y209" s="259"/>
      <c r="Z209" s="269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</row>
    <row r="210" spans="1:217" ht="12.95" customHeight="1">
      <c r="A210" s="74" t="s">
        <v>52</v>
      </c>
      <c r="B210" s="75">
        <v>714401654259</v>
      </c>
      <c r="C210" s="21" t="s">
        <v>464</v>
      </c>
      <c r="D210" s="35" t="s">
        <v>791</v>
      </c>
      <c r="E210" s="35"/>
      <c r="F210" s="21">
        <v>10</v>
      </c>
      <c r="G210" s="21"/>
      <c r="H210" s="21"/>
      <c r="I210" s="21"/>
      <c r="J210" s="13">
        <f t="shared" si="3"/>
        <v>0</v>
      </c>
      <c r="K210" s="33"/>
      <c r="L210" s="15" t="s">
        <v>53</v>
      </c>
      <c r="M210" s="17" t="s">
        <v>82</v>
      </c>
      <c r="N210" s="40">
        <v>40</v>
      </c>
      <c r="O210" s="365" t="s">
        <v>81</v>
      </c>
      <c r="P210" s="366"/>
      <c r="Q210" s="367"/>
      <c r="R210" s="109" t="s">
        <v>81</v>
      </c>
      <c r="S210" s="228"/>
      <c r="T210" s="295"/>
      <c r="U210" s="247">
        <v>26.09</v>
      </c>
      <c r="V210" s="246"/>
      <c r="W210" s="282"/>
      <c r="X210" s="402">
        <v>30.83</v>
      </c>
      <c r="Y210" s="259"/>
      <c r="Z210" s="269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</row>
    <row r="211" spans="1:217" ht="12.95" customHeight="1">
      <c r="A211" s="74" t="s">
        <v>54</v>
      </c>
      <c r="B211" s="75">
        <v>714401654266</v>
      </c>
      <c r="C211" s="21" t="s">
        <v>464</v>
      </c>
      <c r="D211" s="21" t="s">
        <v>793</v>
      </c>
      <c r="E211" s="21"/>
      <c r="F211" s="21">
        <v>10</v>
      </c>
      <c r="G211" s="21"/>
      <c r="H211" s="21"/>
      <c r="I211" s="21"/>
      <c r="J211" s="13">
        <f t="shared" si="3"/>
        <v>0</v>
      </c>
      <c r="K211" s="33"/>
      <c r="L211" s="15" t="s">
        <v>57</v>
      </c>
      <c r="M211" s="17" t="s">
        <v>306</v>
      </c>
      <c r="N211" s="40">
        <v>40</v>
      </c>
      <c r="O211" s="365" t="s">
        <v>81</v>
      </c>
      <c r="P211" s="366"/>
      <c r="Q211" s="367"/>
      <c r="R211" s="104">
        <v>16.520499999999998</v>
      </c>
      <c r="S211" s="228"/>
      <c r="T211" s="295"/>
      <c r="U211" s="247">
        <v>17.39</v>
      </c>
      <c r="V211" s="246"/>
      <c r="W211" s="282"/>
      <c r="X211" s="402">
        <v>20.55</v>
      </c>
      <c r="Y211" s="259"/>
      <c r="Z211" s="269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</row>
    <row r="212" spans="1:217" ht="12.95" customHeight="1">
      <c r="A212" s="74" t="s">
        <v>58</v>
      </c>
      <c r="B212" s="75">
        <v>714401654273</v>
      </c>
      <c r="C212" s="21" t="s">
        <v>464</v>
      </c>
      <c r="D212" s="21" t="s">
        <v>793</v>
      </c>
      <c r="E212" s="21"/>
      <c r="F212" s="77">
        <v>10</v>
      </c>
      <c r="G212" s="36"/>
      <c r="H212" s="36"/>
      <c r="I212" s="36"/>
      <c r="J212" s="13">
        <f t="shared" si="3"/>
        <v>0</v>
      </c>
      <c r="K212" s="33"/>
      <c r="L212" s="78" t="s">
        <v>59</v>
      </c>
      <c r="M212" s="79" t="s">
        <v>137</v>
      </c>
      <c r="N212" s="40">
        <v>40</v>
      </c>
      <c r="O212" s="365" t="s">
        <v>81</v>
      </c>
      <c r="P212" s="366"/>
      <c r="Q212" s="367"/>
      <c r="R212" s="104">
        <f>U212*0.95</f>
        <v>11.010499999999999</v>
      </c>
      <c r="S212" s="228"/>
      <c r="T212" s="295"/>
      <c r="U212" s="248">
        <v>11.59</v>
      </c>
      <c r="V212" s="246"/>
      <c r="W212" s="282"/>
      <c r="X212" s="402">
        <v>14</v>
      </c>
      <c r="Y212" s="259"/>
      <c r="Z212" s="269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  <c r="CN212" s="80"/>
      <c r="CO212" s="80"/>
      <c r="CP212" s="80"/>
      <c r="CQ212" s="80"/>
      <c r="CR212" s="80"/>
      <c r="CS212" s="80"/>
      <c r="CT212" s="80"/>
      <c r="CU212" s="80"/>
      <c r="CV212" s="80"/>
      <c r="CW212" s="80"/>
      <c r="CX212" s="80"/>
      <c r="CY212" s="80"/>
      <c r="CZ212" s="80"/>
      <c r="DA212" s="80"/>
      <c r="DB212" s="80"/>
      <c r="DC212" s="80"/>
      <c r="DD212" s="80"/>
      <c r="DE212" s="80"/>
      <c r="DF212" s="80"/>
      <c r="DG212" s="80"/>
      <c r="DH212" s="80"/>
      <c r="DI212" s="80"/>
      <c r="DJ212" s="80"/>
      <c r="DK212" s="80"/>
      <c r="DL212" s="80"/>
      <c r="DM212" s="80"/>
      <c r="DN212" s="80"/>
      <c r="DO212" s="80"/>
      <c r="DP212" s="80"/>
      <c r="DQ212" s="80"/>
      <c r="DR212" s="80"/>
      <c r="DS212" s="80"/>
      <c r="DT212" s="80"/>
      <c r="DU212" s="80"/>
      <c r="DV212" s="80"/>
      <c r="DW212" s="80"/>
      <c r="DX212" s="80"/>
      <c r="DY212" s="80"/>
      <c r="DZ212" s="80"/>
      <c r="EA212" s="80"/>
      <c r="EB212" s="80"/>
      <c r="EC212" s="80"/>
      <c r="ED212" s="80"/>
      <c r="EE212" s="80"/>
      <c r="EF212" s="80"/>
      <c r="EG212" s="80"/>
      <c r="EH212" s="80"/>
      <c r="EI212" s="80"/>
      <c r="EJ212" s="80"/>
      <c r="EK212" s="80"/>
      <c r="EL212" s="80"/>
      <c r="EM212" s="80"/>
      <c r="EN212" s="80"/>
      <c r="EO212" s="80"/>
      <c r="EP212" s="80"/>
      <c r="EQ212" s="80"/>
      <c r="ER212" s="80"/>
      <c r="ES212" s="80"/>
      <c r="ET212" s="80"/>
      <c r="EU212" s="80"/>
      <c r="EV212" s="80"/>
      <c r="EW212" s="80"/>
      <c r="EX212" s="80"/>
      <c r="EY212" s="80"/>
      <c r="EZ212" s="80"/>
      <c r="FA212" s="80"/>
      <c r="FB212" s="80"/>
      <c r="FC212" s="80"/>
      <c r="FD212" s="80"/>
      <c r="FE212" s="80"/>
      <c r="FF212" s="80"/>
      <c r="FG212" s="80"/>
      <c r="FH212" s="80"/>
      <c r="FI212" s="80"/>
      <c r="FJ212" s="80"/>
      <c r="FK212" s="80"/>
      <c r="FL212" s="80"/>
      <c r="FM212" s="80"/>
      <c r="FN212" s="80"/>
      <c r="FO212" s="80"/>
      <c r="FP212" s="80"/>
      <c r="FQ212" s="80"/>
      <c r="FR212" s="80"/>
      <c r="FS212" s="80"/>
      <c r="FT212" s="80"/>
      <c r="FU212" s="80"/>
      <c r="FV212" s="80"/>
      <c r="FW212" s="80"/>
      <c r="FX212" s="80"/>
      <c r="FY212" s="80"/>
      <c r="FZ212" s="80"/>
      <c r="GA212" s="80"/>
      <c r="GB212" s="80"/>
      <c r="GC212" s="80"/>
      <c r="GD212" s="80"/>
      <c r="GE212" s="80"/>
      <c r="GF212" s="80"/>
      <c r="GG212" s="80"/>
      <c r="GH212" s="80"/>
      <c r="GI212" s="80"/>
      <c r="GJ212" s="80"/>
      <c r="GK212" s="80"/>
      <c r="GL212" s="80"/>
      <c r="GM212" s="80"/>
      <c r="GN212" s="80"/>
      <c r="GO212" s="80"/>
      <c r="GP212" s="80"/>
      <c r="GQ212" s="80"/>
      <c r="GR212" s="80"/>
      <c r="GS212" s="80"/>
      <c r="GT212" s="80"/>
      <c r="GU212" s="80"/>
      <c r="GV212" s="80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</row>
    <row r="213" spans="1:217" s="41" customFormat="1" ht="12.95" customHeight="1">
      <c r="A213" s="74" t="s">
        <v>739</v>
      </c>
      <c r="B213" s="75">
        <v>714401654686</v>
      </c>
      <c r="C213" s="21" t="s">
        <v>464</v>
      </c>
      <c r="D213" s="21" t="s">
        <v>793</v>
      </c>
      <c r="E213" s="21"/>
      <c r="F213" s="35">
        <v>10</v>
      </c>
      <c r="G213" s="35"/>
      <c r="H213" s="35"/>
      <c r="I213" s="35"/>
      <c r="J213" s="13">
        <f t="shared" si="3"/>
        <v>0</v>
      </c>
      <c r="K213" s="33"/>
      <c r="L213" s="54" t="s">
        <v>740</v>
      </c>
      <c r="M213" s="17" t="s">
        <v>177</v>
      </c>
      <c r="N213" s="17" t="s">
        <v>714</v>
      </c>
      <c r="O213" s="344" t="s">
        <v>81</v>
      </c>
      <c r="P213" s="345"/>
      <c r="Q213" s="346"/>
      <c r="R213" s="114">
        <v>8.7899999999999991</v>
      </c>
      <c r="S213" s="301"/>
      <c r="T213" s="288"/>
      <c r="U213" s="248">
        <v>9.26</v>
      </c>
      <c r="V213" s="234"/>
      <c r="W213" s="275"/>
      <c r="X213" s="403" t="s">
        <v>81</v>
      </c>
      <c r="Y213" s="312"/>
      <c r="Z213" s="262"/>
    </row>
    <row r="214" spans="1:217" s="45" customFormat="1" ht="12.95" customHeight="1">
      <c r="A214" s="74" t="s">
        <v>60</v>
      </c>
      <c r="B214" s="75">
        <v>714401654280</v>
      </c>
      <c r="C214" s="21" t="s">
        <v>464</v>
      </c>
      <c r="D214" s="35" t="s">
        <v>791</v>
      </c>
      <c r="E214" s="35"/>
      <c r="F214" s="21">
        <v>10</v>
      </c>
      <c r="G214" s="21"/>
      <c r="H214" s="21"/>
      <c r="I214" s="21"/>
      <c r="J214" s="13">
        <f t="shared" si="3"/>
        <v>0</v>
      </c>
      <c r="K214" s="33"/>
      <c r="L214" s="15" t="s">
        <v>741</v>
      </c>
      <c r="M214" s="17" t="s">
        <v>344</v>
      </c>
      <c r="N214" s="40">
        <v>20</v>
      </c>
      <c r="O214" s="365" t="s">
        <v>81</v>
      </c>
      <c r="P214" s="366"/>
      <c r="Q214" s="367"/>
      <c r="R214" s="112" t="s">
        <v>81</v>
      </c>
      <c r="S214" s="228"/>
      <c r="T214" s="295"/>
      <c r="U214" s="247">
        <v>45.22</v>
      </c>
      <c r="V214" s="246"/>
      <c r="W214" s="282"/>
      <c r="X214" s="402">
        <v>53.43</v>
      </c>
      <c r="Y214" s="259"/>
      <c r="Z214" s="269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</row>
    <row r="215" spans="1:217" s="45" customFormat="1" ht="12.95" customHeight="1">
      <c r="A215" s="74" t="s">
        <v>136</v>
      </c>
      <c r="B215" s="75">
        <v>714401654297</v>
      </c>
      <c r="C215" s="21" t="s">
        <v>464</v>
      </c>
      <c r="D215" s="35" t="s">
        <v>791</v>
      </c>
      <c r="E215" s="35"/>
      <c r="F215" s="21">
        <v>10</v>
      </c>
      <c r="G215" s="21"/>
      <c r="H215" s="21"/>
      <c r="I215" s="21"/>
      <c r="J215" s="13">
        <f t="shared" si="3"/>
        <v>0</v>
      </c>
      <c r="K215" s="33"/>
      <c r="L215" s="15" t="s">
        <v>742</v>
      </c>
      <c r="M215" s="17" t="s">
        <v>82</v>
      </c>
      <c r="N215" s="40">
        <v>40</v>
      </c>
      <c r="O215" s="365" t="s">
        <v>81</v>
      </c>
      <c r="P215" s="366"/>
      <c r="Q215" s="367"/>
      <c r="R215" s="109" t="s">
        <v>81</v>
      </c>
      <c r="S215" s="228"/>
      <c r="T215" s="295"/>
      <c r="U215" s="247">
        <v>26.09</v>
      </c>
      <c r="V215" s="246"/>
      <c r="W215" s="282"/>
      <c r="X215" s="402">
        <v>30.83</v>
      </c>
      <c r="Y215" s="259"/>
      <c r="Z215" s="269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</row>
    <row r="216" spans="1:217" ht="12.95" customHeight="1">
      <c r="A216" s="74" t="s">
        <v>61</v>
      </c>
      <c r="B216" s="75">
        <v>714401654303</v>
      </c>
      <c r="C216" s="21" t="s">
        <v>464</v>
      </c>
      <c r="D216" s="35" t="s">
        <v>791</v>
      </c>
      <c r="E216" s="35"/>
      <c r="F216" s="21">
        <v>10</v>
      </c>
      <c r="G216" s="21"/>
      <c r="H216" s="21"/>
      <c r="I216" s="21"/>
      <c r="J216" s="13">
        <f t="shared" si="3"/>
        <v>0</v>
      </c>
      <c r="K216" s="33"/>
      <c r="L216" s="15" t="s">
        <v>743</v>
      </c>
      <c r="M216" s="17" t="s">
        <v>744</v>
      </c>
      <c r="N216" s="40">
        <v>40</v>
      </c>
      <c r="O216" s="365" t="s">
        <v>81</v>
      </c>
      <c r="P216" s="366"/>
      <c r="Q216" s="367"/>
      <c r="R216" s="109" t="s">
        <v>81</v>
      </c>
      <c r="S216" s="228"/>
      <c r="T216" s="295"/>
      <c r="U216" s="247">
        <v>17.39</v>
      </c>
      <c r="V216" s="246"/>
      <c r="W216" s="282"/>
      <c r="X216" s="402">
        <v>20.55</v>
      </c>
      <c r="Y216" s="259"/>
      <c r="Z216" s="269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</row>
    <row r="217" spans="1:217" ht="12.95" customHeight="1">
      <c r="A217" s="74" t="s">
        <v>138</v>
      </c>
      <c r="B217" s="75">
        <v>714401654310</v>
      </c>
      <c r="C217" s="21" t="s">
        <v>464</v>
      </c>
      <c r="D217" s="21" t="s">
        <v>793</v>
      </c>
      <c r="E217" s="21"/>
      <c r="F217" s="21">
        <v>10</v>
      </c>
      <c r="G217" s="21"/>
      <c r="H217" s="21"/>
      <c r="I217" s="21"/>
      <c r="J217" s="13">
        <f t="shared" si="3"/>
        <v>0</v>
      </c>
      <c r="K217" s="33"/>
      <c r="L217" s="15" t="s">
        <v>745</v>
      </c>
      <c r="M217" s="17" t="s">
        <v>137</v>
      </c>
      <c r="N217" s="40" t="s">
        <v>719</v>
      </c>
      <c r="O217" s="365" t="s">
        <v>81</v>
      </c>
      <c r="P217" s="366"/>
      <c r="Q217" s="367"/>
      <c r="R217" s="104">
        <f>U217*0.95</f>
        <v>11.010499999999999</v>
      </c>
      <c r="S217" s="228"/>
      <c r="T217" s="295"/>
      <c r="U217" s="248">
        <v>11.59</v>
      </c>
      <c r="V217" s="246"/>
      <c r="W217" s="282"/>
      <c r="X217" s="402">
        <v>14</v>
      </c>
      <c r="Y217" s="259"/>
      <c r="Z217" s="269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</row>
    <row r="218" spans="1:217" ht="12.95" customHeight="1">
      <c r="A218" s="74" t="s">
        <v>139</v>
      </c>
      <c r="B218" s="75">
        <v>714401654327</v>
      </c>
      <c r="C218" s="21" t="s">
        <v>464</v>
      </c>
      <c r="D218" s="21" t="s">
        <v>793</v>
      </c>
      <c r="E218" s="21"/>
      <c r="F218" s="21">
        <v>10</v>
      </c>
      <c r="G218" s="21"/>
      <c r="H218" s="21"/>
      <c r="I218" s="21"/>
      <c r="J218" s="13">
        <f t="shared" si="3"/>
        <v>0</v>
      </c>
      <c r="K218" s="33"/>
      <c r="L218" s="15" t="s">
        <v>746</v>
      </c>
      <c r="M218" s="17" t="s">
        <v>137</v>
      </c>
      <c r="N218" s="40" t="s">
        <v>719</v>
      </c>
      <c r="O218" s="365" t="s">
        <v>81</v>
      </c>
      <c r="P218" s="366"/>
      <c r="Q218" s="367"/>
      <c r="R218" s="104">
        <f>U218*0.95</f>
        <v>11.010499999999999</v>
      </c>
      <c r="S218" s="228"/>
      <c r="T218" s="295"/>
      <c r="U218" s="248">
        <v>11.59</v>
      </c>
      <c r="V218" s="246"/>
      <c r="W218" s="282"/>
      <c r="X218" s="402">
        <v>14</v>
      </c>
      <c r="Y218" s="259"/>
      <c r="Z218" s="269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</row>
    <row r="219" spans="1:217" s="41" customFormat="1" ht="12.95" customHeight="1">
      <c r="A219" s="74" t="s">
        <v>747</v>
      </c>
      <c r="B219" s="75">
        <v>714401654693</v>
      </c>
      <c r="C219" s="21" t="s">
        <v>464</v>
      </c>
      <c r="D219" s="21" t="s">
        <v>793</v>
      </c>
      <c r="E219" s="21"/>
      <c r="F219" s="35">
        <v>10</v>
      </c>
      <c r="G219" s="35"/>
      <c r="H219" s="35"/>
      <c r="I219" s="35"/>
      <c r="J219" s="13">
        <f t="shared" si="3"/>
        <v>0</v>
      </c>
      <c r="K219" s="33"/>
      <c r="L219" s="54" t="s">
        <v>433</v>
      </c>
      <c r="M219" s="17" t="s">
        <v>177</v>
      </c>
      <c r="N219" s="17" t="s">
        <v>714</v>
      </c>
      <c r="O219" s="344" t="s">
        <v>81</v>
      </c>
      <c r="P219" s="345"/>
      <c r="Q219" s="346"/>
      <c r="R219" s="114">
        <v>8.7899999999999991</v>
      </c>
      <c r="S219" s="301"/>
      <c r="T219" s="288"/>
      <c r="U219" s="248">
        <v>9.26</v>
      </c>
      <c r="V219" s="234"/>
      <c r="W219" s="275"/>
      <c r="X219" s="403" t="s">
        <v>81</v>
      </c>
      <c r="Y219" s="312"/>
      <c r="Z219" s="262"/>
    </row>
    <row r="220" spans="1:217" ht="12.95" customHeight="1">
      <c r="A220" s="74" t="s">
        <v>0</v>
      </c>
      <c r="B220" s="75">
        <v>714401654365</v>
      </c>
      <c r="C220" s="21" t="s">
        <v>464</v>
      </c>
      <c r="D220" s="21" t="s">
        <v>793</v>
      </c>
      <c r="E220" s="21"/>
      <c r="F220" s="35">
        <v>10</v>
      </c>
      <c r="G220" s="35"/>
      <c r="H220" s="35"/>
      <c r="I220" s="35"/>
      <c r="J220" s="13">
        <f t="shared" si="3"/>
        <v>0</v>
      </c>
      <c r="K220" s="33"/>
      <c r="L220" s="39" t="s">
        <v>33</v>
      </c>
      <c r="M220" s="40" t="s">
        <v>137</v>
      </c>
      <c r="N220" s="40" t="s">
        <v>719</v>
      </c>
      <c r="O220" s="365" t="s">
        <v>81</v>
      </c>
      <c r="P220" s="366"/>
      <c r="Q220" s="367"/>
      <c r="R220" s="104">
        <v>13.3</v>
      </c>
      <c r="S220" s="228"/>
      <c r="T220" s="295"/>
      <c r="U220" s="248">
        <v>14</v>
      </c>
      <c r="V220" s="246"/>
      <c r="W220" s="282"/>
      <c r="X220" s="402">
        <v>16.670000000000002</v>
      </c>
      <c r="Y220" s="259"/>
      <c r="Z220" s="269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</row>
    <row r="221" spans="1:217" ht="12.95" customHeight="1">
      <c r="A221" s="74" t="s">
        <v>362</v>
      </c>
      <c r="B221" s="75">
        <v>714401654372</v>
      </c>
      <c r="C221" s="21" t="s">
        <v>464</v>
      </c>
      <c r="D221" s="21" t="s">
        <v>793</v>
      </c>
      <c r="E221" s="21"/>
      <c r="F221" s="35">
        <v>10</v>
      </c>
      <c r="G221" s="35"/>
      <c r="H221" s="35"/>
      <c r="I221" s="35"/>
      <c r="J221" s="13">
        <f t="shared" si="3"/>
        <v>0</v>
      </c>
      <c r="K221" s="33"/>
      <c r="L221" s="39" t="s">
        <v>363</v>
      </c>
      <c r="M221" s="40" t="s">
        <v>177</v>
      </c>
      <c r="N221" s="40" t="s">
        <v>719</v>
      </c>
      <c r="O221" s="368" t="s">
        <v>81</v>
      </c>
      <c r="P221" s="366"/>
      <c r="Q221" s="367"/>
      <c r="R221" s="104">
        <v>11.399999999999999</v>
      </c>
      <c r="S221" s="228"/>
      <c r="T221" s="295"/>
      <c r="U221" s="247">
        <v>12</v>
      </c>
      <c r="V221" s="246"/>
      <c r="W221" s="282"/>
      <c r="X221" s="402">
        <v>13.7</v>
      </c>
      <c r="Y221" s="259"/>
      <c r="Z221" s="269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</row>
    <row r="222" spans="1:217" ht="12.95" customHeight="1">
      <c r="A222" s="217" t="s">
        <v>748</v>
      </c>
      <c r="B222" s="218"/>
      <c r="C222" s="218"/>
      <c r="D222" s="218"/>
      <c r="E222" s="218"/>
      <c r="F222" s="218"/>
      <c r="G222" s="218"/>
      <c r="H222" s="218"/>
      <c r="I222" s="218"/>
      <c r="J222" s="13"/>
      <c r="K222" s="218"/>
      <c r="L222" s="218"/>
      <c r="M222" s="219"/>
      <c r="N222" s="81"/>
      <c r="O222" s="369"/>
      <c r="P222" s="370"/>
      <c r="Q222" s="371"/>
      <c r="R222" s="115"/>
      <c r="S222" s="307"/>
      <c r="T222" s="296"/>
      <c r="U222" s="250"/>
      <c r="V222" s="251"/>
      <c r="W222" s="283"/>
      <c r="X222" s="402"/>
      <c r="Y222" s="318"/>
      <c r="Z222" s="270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</row>
    <row r="223" spans="1:217" ht="12.95" customHeight="1">
      <c r="A223" s="74" t="s">
        <v>114</v>
      </c>
      <c r="B223" s="75">
        <v>714401654334</v>
      </c>
      <c r="C223" s="21" t="s">
        <v>464</v>
      </c>
      <c r="D223" s="35" t="s">
        <v>791</v>
      </c>
      <c r="E223" s="35"/>
      <c r="F223" s="21">
        <v>10</v>
      </c>
      <c r="G223" s="21"/>
      <c r="H223" s="21"/>
      <c r="I223" s="21"/>
      <c r="J223" s="13">
        <f t="shared" si="3"/>
        <v>0</v>
      </c>
      <c r="K223" s="33"/>
      <c r="L223" s="15" t="s">
        <v>286</v>
      </c>
      <c r="M223" s="17" t="s">
        <v>744</v>
      </c>
      <c r="N223" s="40">
        <v>40</v>
      </c>
      <c r="O223" s="365" t="s">
        <v>81</v>
      </c>
      <c r="P223" s="366"/>
      <c r="Q223" s="367"/>
      <c r="R223" s="109" t="s">
        <v>81</v>
      </c>
      <c r="S223" s="228"/>
      <c r="T223" s="295"/>
      <c r="U223" s="247">
        <v>17.39</v>
      </c>
      <c r="V223" s="246"/>
      <c r="W223" s="282"/>
      <c r="X223" s="402">
        <v>20.55</v>
      </c>
      <c r="Y223" s="259"/>
      <c r="Z223" s="269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</row>
    <row r="224" spans="1:217" ht="12.95" customHeight="1">
      <c r="A224" s="74" t="s">
        <v>36</v>
      </c>
      <c r="B224" s="75">
        <v>714401654341</v>
      </c>
      <c r="C224" s="21" t="s">
        <v>464</v>
      </c>
      <c r="D224" s="21" t="s">
        <v>793</v>
      </c>
      <c r="E224" s="21"/>
      <c r="F224" s="21">
        <v>10</v>
      </c>
      <c r="G224" s="21"/>
      <c r="H224" s="21"/>
      <c r="I224" s="21"/>
      <c r="J224" s="13">
        <f t="shared" si="3"/>
        <v>0</v>
      </c>
      <c r="K224" s="33"/>
      <c r="L224" s="15" t="s">
        <v>165</v>
      </c>
      <c r="M224" s="17" t="s">
        <v>137</v>
      </c>
      <c r="N224" s="40" t="s">
        <v>719</v>
      </c>
      <c r="O224" s="365" t="s">
        <v>81</v>
      </c>
      <c r="P224" s="366"/>
      <c r="Q224" s="367"/>
      <c r="R224" s="104">
        <f>U224*0.95</f>
        <v>11.010499999999999</v>
      </c>
      <c r="S224" s="228"/>
      <c r="T224" s="295"/>
      <c r="U224" s="248">
        <v>11.59</v>
      </c>
      <c r="V224" s="246"/>
      <c r="W224" s="282"/>
      <c r="X224" s="402">
        <v>14</v>
      </c>
      <c r="Y224" s="259"/>
      <c r="Z224" s="269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</row>
    <row r="225" spans="1:217" ht="12.95" customHeight="1">
      <c r="A225" s="74" t="s">
        <v>34</v>
      </c>
      <c r="B225" s="75">
        <v>714401654358</v>
      </c>
      <c r="C225" s="21" t="s">
        <v>464</v>
      </c>
      <c r="D225" s="21" t="s">
        <v>793</v>
      </c>
      <c r="E225" s="21"/>
      <c r="F225" s="21">
        <v>10</v>
      </c>
      <c r="G225" s="21"/>
      <c r="H225" s="21"/>
      <c r="I225" s="21"/>
      <c r="J225" s="13">
        <f t="shared" si="3"/>
        <v>0</v>
      </c>
      <c r="K225" s="33"/>
      <c r="L225" s="15" t="s">
        <v>206</v>
      </c>
      <c r="M225" s="17" t="s">
        <v>137</v>
      </c>
      <c r="N225" s="40" t="s">
        <v>719</v>
      </c>
      <c r="O225" s="365" t="s">
        <v>81</v>
      </c>
      <c r="P225" s="366"/>
      <c r="Q225" s="367"/>
      <c r="R225" s="104">
        <f>U225*0.95</f>
        <v>11.010499999999999</v>
      </c>
      <c r="S225" s="228"/>
      <c r="T225" s="295"/>
      <c r="U225" s="248">
        <v>11.59</v>
      </c>
      <c r="V225" s="246"/>
      <c r="W225" s="282"/>
      <c r="X225" s="402">
        <v>14</v>
      </c>
      <c r="Y225" s="259"/>
      <c r="Z225" s="269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</row>
    <row r="226" spans="1:217" s="7" customFormat="1">
      <c r="A226" s="220" t="s">
        <v>303</v>
      </c>
      <c r="B226" s="221"/>
      <c r="C226" s="221"/>
      <c r="D226" s="221"/>
      <c r="E226" s="221"/>
      <c r="F226" s="221"/>
      <c r="G226" s="221"/>
      <c r="H226" s="221"/>
      <c r="I226" s="221"/>
      <c r="J226" s="13"/>
      <c r="K226" s="221"/>
      <c r="L226" s="221"/>
      <c r="M226" s="222"/>
      <c r="N226" s="5"/>
      <c r="O226" s="372"/>
      <c r="P226" s="373"/>
      <c r="Q226" s="374"/>
      <c r="R226" s="116"/>
      <c r="S226" s="308"/>
      <c r="T226" s="297"/>
      <c r="U226" s="252"/>
      <c r="V226" s="253"/>
      <c r="W226" s="284"/>
      <c r="X226" s="404"/>
      <c r="Y226" s="319"/>
      <c r="Z226" s="271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</row>
    <row r="227" spans="1:217" s="2" customFormat="1" ht="12" customHeight="1">
      <c r="A227" s="23" t="s">
        <v>485</v>
      </c>
      <c r="B227" s="50" t="s">
        <v>486</v>
      </c>
      <c r="C227" s="21" t="s">
        <v>464</v>
      </c>
      <c r="D227" s="35" t="s">
        <v>791</v>
      </c>
      <c r="E227" s="35"/>
      <c r="F227" s="35">
        <v>50</v>
      </c>
      <c r="G227" s="35"/>
      <c r="H227" s="35"/>
      <c r="I227" s="35"/>
      <c r="J227" s="13">
        <f t="shared" si="3"/>
        <v>0</v>
      </c>
      <c r="K227" s="21"/>
      <c r="L227" s="82" t="s">
        <v>487</v>
      </c>
      <c r="M227" s="17" t="s">
        <v>317</v>
      </c>
      <c r="N227" s="40">
        <v>100</v>
      </c>
      <c r="O227" s="375" t="s">
        <v>81</v>
      </c>
      <c r="P227" s="366"/>
      <c r="Q227" s="367"/>
      <c r="R227" s="104" t="s">
        <v>81</v>
      </c>
      <c r="S227" s="228"/>
      <c r="T227" s="295"/>
      <c r="U227" s="235">
        <v>9.6</v>
      </c>
      <c r="V227" s="246"/>
      <c r="W227" s="282"/>
      <c r="X227" s="398">
        <v>11.71</v>
      </c>
      <c r="Y227" s="259"/>
      <c r="Z227" s="269"/>
    </row>
    <row r="228" spans="1:217" s="2" customFormat="1" ht="12" customHeight="1">
      <c r="A228" s="23" t="s">
        <v>488</v>
      </c>
      <c r="B228" s="50" t="s">
        <v>489</v>
      </c>
      <c r="C228" s="21" t="s">
        <v>464</v>
      </c>
      <c r="D228" s="35" t="s">
        <v>791</v>
      </c>
      <c r="E228" s="35"/>
      <c r="F228" s="35">
        <v>50</v>
      </c>
      <c r="G228" s="35"/>
      <c r="H228" s="35"/>
      <c r="I228" s="35"/>
      <c r="J228" s="13">
        <f t="shared" si="3"/>
        <v>0</v>
      </c>
      <c r="K228" s="21"/>
      <c r="L228" s="82" t="s">
        <v>490</v>
      </c>
      <c r="M228" s="17" t="s">
        <v>317</v>
      </c>
      <c r="N228" s="40">
        <v>100</v>
      </c>
      <c r="O228" s="375" t="s">
        <v>81</v>
      </c>
      <c r="P228" s="366"/>
      <c r="Q228" s="367"/>
      <c r="R228" s="104" t="s">
        <v>81</v>
      </c>
      <c r="S228" s="228"/>
      <c r="T228" s="295"/>
      <c r="U228" s="235">
        <v>9.6</v>
      </c>
      <c r="V228" s="246"/>
      <c r="W228" s="282"/>
      <c r="X228" s="398">
        <v>11.71</v>
      </c>
      <c r="Y228" s="259"/>
      <c r="Z228" s="269"/>
    </row>
    <row r="229" spans="1:217" s="2" customFormat="1" ht="12" customHeight="1">
      <c r="A229" s="23" t="s">
        <v>491</v>
      </c>
      <c r="B229" s="20" t="s">
        <v>492</v>
      </c>
      <c r="C229" s="21" t="s">
        <v>464</v>
      </c>
      <c r="D229" s="35" t="s">
        <v>791</v>
      </c>
      <c r="E229" s="35"/>
      <c r="F229" s="21">
        <v>50</v>
      </c>
      <c r="G229" s="21"/>
      <c r="H229" s="21"/>
      <c r="I229" s="21"/>
      <c r="J229" s="13">
        <f t="shared" si="3"/>
        <v>0</v>
      </c>
      <c r="K229" s="21"/>
      <c r="L229" s="82" t="s">
        <v>493</v>
      </c>
      <c r="M229" s="17" t="s">
        <v>317</v>
      </c>
      <c r="N229" s="17">
        <v>100</v>
      </c>
      <c r="O229" s="376" t="s">
        <v>81</v>
      </c>
      <c r="P229" s="345"/>
      <c r="Q229" s="346"/>
      <c r="R229" s="73" t="s">
        <v>81</v>
      </c>
      <c r="S229" s="301"/>
      <c r="T229" s="288"/>
      <c r="U229" s="235">
        <v>9.6</v>
      </c>
      <c r="V229" s="234"/>
      <c r="W229" s="275"/>
      <c r="X229" s="398">
        <v>11.71</v>
      </c>
      <c r="Y229" s="312"/>
      <c r="Z229" s="262"/>
    </row>
    <row r="230" spans="1:217" s="2" customFormat="1" ht="12" customHeight="1">
      <c r="A230" s="23" t="s">
        <v>494</v>
      </c>
      <c r="B230" s="20" t="s">
        <v>495</v>
      </c>
      <c r="C230" s="21" t="s">
        <v>464</v>
      </c>
      <c r="D230" s="35" t="s">
        <v>791</v>
      </c>
      <c r="E230" s="35"/>
      <c r="F230" s="21">
        <v>50</v>
      </c>
      <c r="G230" s="21"/>
      <c r="H230" s="21"/>
      <c r="I230" s="21"/>
      <c r="J230" s="13">
        <f t="shared" si="3"/>
        <v>0</v>
      </c>
      <c r="K230" s="21"/>
      <c r="L230" s="83" t="s">
        <v>496</v>
      </c>
      <c r="M230" s="17" t="s">
        <v>317</v>
      </c>
      <c r="N230" s="17">
        <v>100</v>
      </c>
      <c r="O230" s="376" t="s">
        <v>81</v>
      </c>
      <c r="P230" s="345"/>
      <c r="Q230" s="346"/>
      <c r="R230" s="73" t="s">
        <v>81</v>
      </c>
      <c r="S230" s="301"/>
      <c r="T230" s="288"/>
      <c r="U230" s="235">
        <v>9.6</v>
      </c>
      <c r="V230" s="234"/>
      <c r="W230" s="275"/>
      <c r="X230" s="398">
        <v>11.71</v>
      </c>
      <c r="Y230" s="312"/>
      <c r="Z230" s="262"/>
    </row>
    <row r="231" spans="1:217" s="2" customFormat="1" ht="12" customHeight="1">
      <c r="A231" s="23" t="s">
        <v>497</v>
      </c>
      <c r="B231" s="20" t="s">
        <v>498</v>
      </c>
      <c r="C231" s="21" t="s">
        <v>464</v>
      </c>
      <c r="D231" s="35" t="s">
        <v>791</v>
      </c>
      <c r="E231" s="35"/>
      <c r="F231" s="21">
        <v>50</v>
      </c>
      <c r="G231" s="21"/>
      <c r="H231" s="21"/>
      <c r="I231" s="21"/>
      <c r="J231" s="13">
        <f t="shared" si="3"/>
        <v>0</v>
      </c>
      <c r="K231" s="21"/>
      <c r="L231" s="83" t="s">
        <v>499</v>
      </c>
      <c r="M231" s="17" t="s">
        <v>317</v>
      </c>
      <c r="N231" s="17">
        <v>100</v>
      </c>
      <c r="O231" s="376" t="s">
        <v>81</v>
      </c>
      <c r="P231" s="345"/>
      <c r="Q231" s="346"/>
      <c r="R231" s="73" t="s">
        <v>81</v>
      </c>
      <c r="S231" s="301"/>
      <c r="T231" s="288"/>
      <c r="U231" s="235">
        <v>9.6</v>
      </c>
      <c r="V231" s="234"/>
      <c r="W231" s="275"/>
      <c r="X231" s="398">
        <v>11.71</v>
      </c>
      <c r="Y231" s="312"/>
      <c r="Z231" s="262"/>
    </row>
    <row r="232" spans="1:217" s="2" customFormat="1" ht="12" customHeight="1">
      <c r="A232" s="23" t="s">
        <v>500</v>
      </c>
      <c r="B232" s="20" t="s">
        <v>501</v>
      </c>
      <c r="C232" s="21" t="s">
        <v>464</v>
      </c>
      <c r="D232" s="35" t="s">
        <v>791</v>
      </c>
      <c r="E232" s="35"/>
      <c r="F232" s="21">
        <v>50</v>
      </c>
      <c r="G232" s="21"/>
      <c r="H232" s="21"/>
      <c r="I232" s="21"/>
      <c r="J232" s="13">
        <f t="shared" si="3"/>
        <v>0</v>
      </c>
      <c r="K232" s="21"/>
      <c r="L232" s="83" t="s">
        <v>502</v>
      </c>
      <c r="M232" s="17" t="s">
        <v>317</v>
      </c>
      <c r="N232" s="17">
        <v>100</v>
      </c>
      <c r="O232" s="376" t="s">
        <v>81</v>
      </c>
      <c r="P232" s="345"/>
      <c r="Q232" s="346"/>
      <c r="R232" s="73" t="s">
        <v>81</v>
      </c>
      <c r="S232" s="301"/>
      <c r="T232" s="288"/>
      <c r="U232" s="235">
        <v>9.6</v>
      </c>
      <c r="V232" s="234"/>
      <c r="W232" s="275"/>
      <c r="X232" s="398">
        <v>11.71</v>
      </c>
      <c r="Y232" s="312"/>
      <c r="Z232" s="262"/>
    </row>
    <row r="233" spans="1:217" s="2" customFormat="1" ht="12" customHeight="1">
      <c r="A233" s="23" t="s">
        <v>503</v>
      </c>
      <c r="B233" s="20" t="s">
        <v>504</v>
      </c>
      <c r="C233" s="21" t="s">
        <v>464</v>
      </c>
      <c r="D233" s="35" t="s">
        <v>791</v>
      </c>
      <c r="E233" s="35"/>
      <c r="F233" s="21">
        <v>50</v>
      </c>
      <c r="G233" s="21"/>
      <c r="H233" s="21"/>
      <c r="I233" s="21"/>
      <c r="J233" s="13">
        <f t="shared" si="3"/>
        <v>0</v>
      </c>
      <c r="K233" s="21"/>
      <c r="L233" s="82" t="s">
        <v>505</v>
      </c>
      <c r="M233" s="17" t="s">
        <v>317</v>
      </c>
      <c r="N233" s="17">
        <v>100</v>
      </c>
      <c r="O233" s="376" t="s">
        <v>81</v>
      </c>
      <c r="P233" s="345"/>
      <c r="Q233" s="346"/>
      <c r="R233" s="73" t="s">
        <v>81</v>
      </c>
      <c r="S233" s="301"/>
      <c r="T233" s="288"/>
      <c r="U233" s="235">
        <v>9.6</v>
      </c>
      <c r="V233" s="234"/>
      <c r="W233" s="275"/>
      <c r="X233" s="398">
        <v>11.71</v>
      </c>
      <c r="Y233" s="312"/>
      <c r="Z233" s="262"/>
    </row>
    <row r="234" spans="1:217" s="2" customFormat="1" ht="12" customHeight="1">
      <c r="A234" s="23" t="s">
        <v>506</v>
      </c>
      <c r="B234" s="20" t="s">
        <v>507</v>
      </c>
      <c r="C234" s="21" t="s">
        <v>464</v>
      </c>
      <c r="D234" s="35" t="s">
        <v>791</v>
      </c>
      <c r="E234" s="35"/>
      <c r="F234" s="21">
        <v>50</v>
      </c>
      <c r="G234" s="21"/>
      <c r="H234" s="21"/>
      <c r="I234" s="21"/>
      <c r="J234" s="13">
        <f t="shared" si="3"/>
        <v>0</v>
      </c>
      <c r="K234" s="21"/>
      <c r="L234" s="82" t="s">
        <v>508</v>
      </c>
      <c r="M234" s="17" t="s">
        <v>317</v>
      </c>
      <c r="N234" s="17">
        <v>100</v>
      </c>
      <c r="O234" s="376" t="s">
        <v>81</v>
      </c>
      <c r="P234" s="345"/>
      <c r="Q234" s="346"/>
      <c r="R234" s="73" t="s">
        <v>81</v>
      </c>
      <c r="S234" s="301"/>
      <c r="T234" s="288"/>
      <c r="U234" s="235">
        <v>9.6</v>
      </c>
      <c r="V234" s="234"/>
      <c r="W234" s="275"/>
      <c r="X234" s="398">
        <v>11.71</v>
      </c>
      <c r="Y234" s="312"/>
      <c r="Z234" s="262"/>
    </row>
    <row r="235" spans="1:217" s="2" customFormat="1" ht="12" customHeight="1">
      <c r="A235" s="23" t="s">
        <v>509</v>
      </c>
      <c r="B235" s="20" t="s">
        <v>510</v>
      </c>
      <c r="C235" s="21" t="s">
        <v>464</v>
      </c>
      <c r="D235" s="35" t="s">
        <v>791</v>
      </c>
      <c r="E235" s="35"/>
      <c r="F235" s="21">
        <v>50</v>
      </c>
      <c r="G235" s="21"/>
      <c r="H235" s="21"/>
      <c r="I235" s="21"/>
      <c r="J235" s="13">
        <f t="shared" si="3"/>
        <v>0</v>
      </c>
      <c r="K235" s="21"/>
      <c r="L235" s="82" t="s">
        <v>511</v>
      </c>
      <c r="M235" s="17" t="s">
        <v>317</v>
      </c>
      <c r="N235" s="17">
        <v>100</v>
      </c>
      <c r="O235" s="376" t="s">
        <v>81</v>
      </c>
      <c r="P235" s="345"/>
      <c r="Q235" s="346"/>
      <c r="R235" s="73" t="s">
        <v>81</v>
      </c>
      <c r="S235" s="301"/>
      <c r="T235" s="288"/>
      <c r="U235" s="235">
        <v>9.6</v>
      </c>
      <c r="V235" s="234"/>
      <c r="W235" s="275"/>
      <c r="X235" s="398">
        <v>11.71</v>
      </c>
      <c r="Y235" s="312"/>
      <c r="Z235" s="262"/>
    </row>
    <row r="236" spans="1:217" s="2" customFormat="1" ht="12" customHeight="1">
      <c r="A236" s="23" t="s">
        <v>512</v>
      </c>
      <c r="B236" s="20" t="s">
        <v>513</v>
      </c>
      <c r="C236" s="21" t="s">
        <v>464</v>
      </c>
      <c r="D236" s="35" t="s">
        <v>791</v>
      </c>
      <c r="E236" s="35"/>
      <c r="F236" s="21">
        <v>50</v>
      </c>
      <c r="G236" s="21"/>
      <c r="H236" s="21"/>
      <c r="I236" s="21"/>
      <c r="J236" s="13">
        <f t="shared" si="3"/>
        <v>0</v>
      </c>
      <c r="K236" s="21"/>
      <c r="L236" s="83" t="s">
        <v>514</v>
      </c>
      <c r="M236" s="17" t="s">
        <v>317</v>
      </c>
      <c r="N236" s="17">
        <v>100</v>
      </c>
      <c r="O236" s="376" t="s">
        <v>81</v>
      </c>
      <c r="P236" s="345"/>
      <c r="Q236" s="346"/>
      <c r="R236" s="73" t="s">
        <v>81</v>
      </c>
      <c r="S236" s="301"/>
      <c r="T236" s="288"/>
      <c r="U236" s="235">
        <v>9.6</v>
      </c>
      <c r="V236" s="234"/>
      <c r="W236" s="275"/>
      <c r="X236" s="398">
        <v>11.71</v>
      </c>
      <c r="Y236" s="312"/>
      <c r="Z236" s="262"/>
    </row>
    <row r="237" spans="1:217" s="2" customFormat="1" ht="12" customHeight="1">
      <c r="A237" s="23" t="s">
        <v>515</v>
      </c>
      <c r="B237" s="20" t="s">
        <v>516</v>
      </c>
      <c r="C237" s="21" t="s">
        <v>464</v>
      </c>
      <c r="D237" s="35" t="s">
        <v>791</v>
      </c>
      <c r="E237" s="35"/>
      <c r="F237" s="21">
        <v>50</v>
      </c>
      <c r="G237" s="21"/>
      <c r="H237" s="21"/>
      <c r="I237" s="21"/>
      <c r="J237" s="13">
        <f t="shared" si="3"/>
        <v>0</v>
      </c>
      <c r="K237" s="21"/>
      <c r="L237" s="83" t="s">
        <v>626</v>
      </c>
      <c r="M237" s="17" t="s">
        <v>317</v>
      </c>
      <c r="N237" s="17">
        <v>100</v>
      </c>
      <c r="O237" s="376" t="s">
        <v>81</v>
      </c>
      <c r="P237" s="345"/>
      <c r="Q237" s="346"/>
      <c r="R237" s="73" t="s">
        <v>81</v>
      </c>
      <c r="S237" s="301"/>
      <c r="T237" s="288"/>
      <c r="U237" s="235">
        <v>9.6</v>
      </c>
      <c r="V237" s="234"/>
      <c r="W237" s="275"/>
      <c r="X237" s="398">
        <v>11.71</v>
      </c>
      <c r="Y237" s="312"/>
      <c r="Z237" s="262"/>
    </row>
    <row r="238" spans="1:217" s="2" customFormat="1" ht="12" customHeight="1">
      <c r="A238" s="23" t="s">
        <v>627</v>
      </c>
      <c r="B238" s="20">
        <v>714401750609</v>
      </c>
      <c r="C238" s="21" t="s">
        <v>464</v>
      </c>
      <c r="D238" s="35" t="s">
        <v>791</v>
      </c>
      <c r="E238" s="35"/>
      <c r="F238" s="21">
        <v>50</v>
      </c>
      <c r="G238" s="21"/>
      <c r="H238" s="21"/>
      <c r="I238" s="21"/>
      <c r="J238" s="13">
        <f t="shared" si="3"/>
        <v>0</v>
      </c>
      <c r="K238" s="33" t="s">
        <v>257</v>
      </c>
      <c r="L238" s="84" t="s">
        <v>628</v>
      </c>
      <c r="M238" s="17" t="s">
        <v>317</v>
      </c>
      <c r="N238" s="17">
        <v>100</v>
      </c>
      <c r="O238" s="376" t="s">
        <v>81</v>
      </c>
      <c r="P238" s="345"/>
      <c r="Q238" s="346"/>
      <c r="R238" s="73" t="s">
        <v>81</v>
      </c>
      <c r="S238" s="301"/>
      <c r="T238" s="288"/>
      <c r="U238" s="235">
        <v>9.6</v>
      </c>
      <c r="V238" s="234"/>
      <c r="W238" s="275"/>
      <c r="X238" s="398">
        <v>11.71</v>
      </c>
      <c r="Y238" s="312"/>
      <c r="Z238" s="262"/>
    </row>
    <row r="239" spans="1:217" s="2" customFormat="1" ht="12" customHeight="1">
      <c r="A239" s="23" t="s">
        <v>517</v>
      </c>
      <c r="B239" s="20" t="s">
        <v>518</v>
      </c>
      <c r="C239" s="21" t="s">
        <v>464</v>
      </c>
      <c r="D239" s="35" t="s">
        <v>791</v>
      </c>
      <c r="E239" s="35"/>
      <c r="F239" s="21">
        <v>50</v>
      </c>
      <c r="G239" s="21"/>
      <c r="H239" s="21"/>
      <c r="I239" s="21"/>
      <c r="J239" s="13">
        <f t="shared" si="3"/>
        <v>0</v>
      </c>
      <c r="K239" s="21"/>
      <c r="L239" s="83" t="s">
        <v>519</v>
      </c>
      <c r="M239" s="17" t="s">
        <v>317</v>
      </c>
      <c r="N239" s="17">
        <v>100</v>
      </c>
      <c r="O239" s="376" t="s">
        <v>81</v>
      </c>
      <c r="P239" s="345"/>
      <c r="Q239" s="346"/>
      <c r="R239" s="73" t="s">
        <v>81</v>
      </c>
      <c r="S239" s="301"/>
      <c r="T239" s="288"/>
      <c r="U239" s="235">
        <v>9.6</v>
      </c>
      <c r="V239" s="234"/>
      <c r="W239" s="275"/>
      <c r="X239" s="398">
        <v>11.71</v>
      </c>
      <c r="Y239" s="312"/>
      <c r="Z239" s="262"/>
    </row>
    <row r="240" spans="1:217" s="2" customFormat="1" ht="12" customHeight="1">
      <c r="A240" s="23" t="s">
        <v>520</v>
      </c>
      <c r="B240" s="20" t="s">
        <v>521</v>
      </c>
      <c r="C240" s="21" t="s">
        <v>464</v>
      </c>
      <c r="D240" s="35" t="s">
        <v>791</v>
      </c>
      <c r="E240" s="35"/>
      <c r="F240" s="21">
        <v>50</v>
      </c>
      <c r="G240" s="21"/>
      <c r="H240" s="21"/>
      <c r="I240" s="21"/>
      <c r="J240" s="13">
        <f t="shared" si="3"/>
        <v>0</v>
      </c>
      <c r="K240" s="21"/>
      <c r="L240" s="82" t="s">
        <v>522</v>
      </c>
      <c r="M240" s="17" t="s">
        <v>317</v>
      </c>
      <c r="N240" s="17">
        <v>100</v>
      </c>
      <c r="O240" s="376" t="s">
        <v>81</v>
      </c>
      <c r="P240" s="345"/>
      <c r="Q240" s="346"/>
      <c r="R240" s="73" t="s">
        <v>81</v>
      </c>
      <c r="S240" s="301"/>
      <c r="T240" s="288"/>
      <c r="U240" s="235">
        <v>9.6</v>
      </c>
      <c r="V240" s="234"/>
      <c r="W240" s="275"/>
      <c r="X240" s="398">
        <v>11.71</v>
      </c>
      <c r="Y240" s="312"/>
      <c r="Z240" s="262"/>
    </row>
    <row r="241" spans="1:217" s="2" customFormat="1" ht="12" customHeight="1">
      <c r="A241" s="23" t="s">
        <v>523</v>
      </c>
      <c r="B241" s="20" t="s">
        <v>524</v>
      </c>
      <c r="C241" s="21" t="s">
        <v>464</v>
      </c>
      <c r="D241" s="35" t="s">
        <v>791</v>
      </c>
      <c r="E241" s="35"/>
      <c r="F241" s="21">
        <v>50</v>
      </c>
      <c r="G241" s="21"/>
      <c r="H241" s="21"/>
      <c r="I241" s="21"/>
      <c r="J241" s="13">
        <f t="shared" si="3"/>
        <v>0</v>
      </c>
      <c r="K241" s="21"/>
      <c r="L241" s="82" t="s">
        <v>525</v>
      </c>
      <c r="M241" s="17" t="s">
        <v>317</v>
      </c>
      <c r="N241" s="17">
        <v>100</v>
      </c>
      <c r="O241" s="376" t="s">
        <v>81</v>
      </c>
      <c r="P241" s="345"/>
      <c r="Q241" s="346"/>
      <c r="R241" s="73" t="s">
        <v>81</v>
      </c>
      <c r="S241" s="301"/>
      <c r="T241" s="288"/>
      <c r="U241" s="235">
        <v>9.6</v>
      </c>
      <c r="V241" s="234"/>
      <c r="W241" s="275"/>
      <c r="X241" s="398">
        <v>11.71</v>
      </c>
      <c r="Y241" s="312"/>
      <c r="Z241" s="262"/>
    </row>
    <row r="242" spans="1:217" s="2" customFormat="1" ht="12" customHeight="1">
      <c r="A242" s="23" t="s">
        <v>526</v>
      </c>
      <c r="B242" s="20" t="s">
        <v>527</v>
      </c>
      <c r="C242" s="21" t="s">
        <v>464</v>
      </c>
      <c r="D242" s="35" t="s">
        <v>791</v>
      </c>
      <c r="E242" s="35"/>
      <c r="F242" s="21">
        <v>50</v>
      </c>
      <c r="G242" s="21"/>
      <c r="H242" s="21"/>
      <c r="I242" s="21"/>
      <c r="J242" s="13">
        <f t="shared" si="3"/>
        <v>0</v>
      </c>
      <c r="K242" s="21"/>
      <c r="L242" s="82" t="s">
        <v>528</v>
      </c>
      <c r="M242" s="17" t="s">
        <v>317</v>
      </c>
      <c r="N242" s="17">
        <v>100</v>
      </c>
      <c r="O242" s="376" t="s">
        <v>81</v>
      </c>
      <c r="P242" s="345"/>
      <c r="Q242" s="346"/>
      <c r="R242" s="73" t="s">
        <v>81</v>
      </c>
      <c r="S242" s="301"/>
      <c r="T242" s="288"/>
      <c r="U242" s="235">
        <v>9.6</v>
      </c>
      <c r="V242" s="234"/>
      <c r="W242" s="275"/>
      <c r="X242" s="398">
        <v>11.71</v>
      </c>
      <c r="Y242" s="312"/>
      <c r="Z242" s="262"/>
    </row>
    <row r="243" spans="1:217" s="2" customFormat="1" ht="12" customHeight="1">
      <c r="A243" s="49" t="s">
        <v>198</v>
      </c>
      <c r="B243" s="50" t="s">
        <v>202</v>
      </c>
      <c r="C243" s="21" t="s">
        <v>464</v>
      </c>
      <c r="D243" s="35" t="s">
        <v>791</v>
      </c>
      <c r="E243" s="35"/>
      <c r="F243" s="35">
        <v>50</v>
      </c>
      <c r="G243" s="35"/>
      <c r="H243" s="35"/>
      <c r="I243" s="35"/>
      <c r="J243" s="13">
        <f t="shared" si="3"/>
        <v>0</v>
      </c>
      <c r="K243" s="51"/>
      <c r="L243" s="39" t="s">
        <v>324</v>
      </c>
      <c r="M243" s="40" t="s">
        <v>287</v>
      </c>
      <c r="N243" s="40">
        <v>100</v>
      </c>
      <c r="O243" s="377" t="s">
        <v>81</v>
      </c>
      <c r="P243" s="366"/>
      <c r="Q243" s="367"/>
      <c r="R243" s="104" t="s">
        <v>81</v>
      </c>
      <c r="S243" s="228"/>
      <c r="T243" s="295"/>
      <c r="U243" s="235">
        <v>8.24</v>
      </c>
      <c r="V243" s="246"/>
      <c r="W243" s="282"/>
      <c r="X243" s="398">
        <v>10.050000000000001</v>
      </c>
      <c r="Y243" s="259"/>
      <c r="Z243" s="269"/>
    </row>
    <row r="244" spans="1:217" s="2" customFormat="1" ht="12" customHeight="1">
      <c r="A244" s="48" t="s">
        <v>168</v>
      </c>
      <c r="B244" s="20" t="s">
        <v>83</v>
      </c>
      <c r="C244" s="21" t="s">
        <v>464</v>
      </c>
      <c r="D244" s="35" t="s">
        <v>791</v>
      </c>
      <c r="E244" s="35"/>
      <c r="F244" s="21">
        <v>50</v>
      </c>
      <c r="G244" s="21"/>
      <c r="H244" s="21"/>
      <c r="I244" s="21"/>
      <c r="J244" s="13">
        <f t="shared" si="3"/>
        <v>0</v>
      </c>
      <c r="K244" s="33"/>
      <c r="L244" s="15" t="s">
        <v>170</v>
      </c>
      <c r="M244" s="17" t="s">
        <v>317</v>
      </c>
      <c r="N244" s="17">
        <v>100</v>
      </c>
      <c r="O244" s="378" t="s">
        <v>81</v>
      </c>
      <c r="P244" s="345"/>
      <c r="Q244" s="346"/>
      <c r="R244" s="73" t="s">
        <v>81</v>
      </c>
      <c r="S244" s="301"/>
      <c r="T244" s="288"/>
      <c r="U244" s="235">
        <v>8.24</v>
      </c>
      <c r="V244" s="234"/>
      <c r="W244" s="275"/>
      <c r="X244" s="398">
        <v>10.050000000000001</v>
      </c>
      <c r="Y244" s="312"/>
      <c r="Z244" s="262"/>
    </row>
    <row r="245" spans="1:217" ht="12" customHeight="1">
      <c r="A245" s="59" t="s">
        <v>231</v>
      </c>
      <c r="B245" s="60" t="s">
        <v>199</v>
      </c>
      <c r="C245" s="21" t="s">
        <v>464</v>
      </c>
      <c r="D245" s="35" t="s">
        <v>791</v>
      </c>
      <c r="E245" s="35"/>
      <c r="F245" s="35">
        <v>50</v>
      </c>
      <c r="G245" s="35"/>
      <c r="H245" s="35"/>
      <c r="I245" s="35"/>
      <c r="J245" s="13">
        <f t="shared" si="3"/>
        <v>0</v>
      </c>
      <c r="K245" s="51" t="s">
        <v>257</v>
      </c>
      <c r="L245" s="39" t="s">
        <v>345</v>
      </c>
      <c r="M245" s="40" t="s">
        <v>287</v>
      </c>
      <c r="N245" s="40">
        <v>100</v>
      </c>
      <c r="O245" s="377" t="s">
        <v>81</v>
      </c>
      <c r="P245" s="366"/>
      <c r="Q245" s="367"/>
      <c r="R245" s="104" t="s">
        <v>81</v>
      </c>
      <c r="S245" s="228"/>
      <c r="T245" s="295"/>
      <c r="U245" s="254">
        <v>6.59</v>
      </c>
      <c r="V245" s="246"/>
      <c r="W245" s="282"/>
      <c r="X245" s="398">
        <v>8.0399999999999991</v>
      </c>
      <c r="Y245" s="259"/>
      <c r="Z245" s="269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</row>
    <row r="246" spans="1:217" s="2" customFormat="1" ht="12" customHeight="1">
      <c r="A246" s="42" t="s">
        <v>197</v>
      </c>
      <c r="B246" s="43" t="s">
        <v>238</v>
      </c>
      <c r="C246" s="21" t="s">
        <v>464</v>
      </c>
      <c r="D246" s="35" t="s">
        <v>791</v>
      </c>
      <c r="E246" s="35"/>
      <c r="F246" s="21">
        <v>50</v>
      </c>
      <c r="G246" s="21"/>
      <c r="H246" s="21"/>
      <c r="I246" s="21"/>
      <c r="J246" s="13">
        <f t="shared" si="3"/>
        <v>0</v>
      </c>
      <c r="K246" s="33" t="s">
        <v>257</v>
      </c>
      <c r="L246" s="15" t="s">
        <v>228</v>
      </c>
      <c r="M246" s="17" t="s">
        <v>84</v>
      </c>
      <c r="N246" s="17">
        <v>100</v>
      </c>
      <c r="O246" s="378" t="s">
        <v>81</v>
      </c>
      <c r="P246" s="345"/>
      <c r="Q246" s="346"/>
      <c r="R246" s="73" t="s">
        <v>81</v>
      </c>
      <c r="S246" s="301"/>
      <c r="T246" s="288"/>
      <c r="U246" s="248">
        <v>3.3</v>
      </c>
      <c r="V246" s="234"/>
      <c r="W246" s="275"/>
      <c r="X246" s="398">
        <v>4.0199999999999996</v>
      </c>
      <c r="Y246" s="312"/>
      <c r="Z246" s="262"/>
    </row>
    <row r="247" spans="1:217" ht="12" customHeight="1">
      <c r="A247" s="42" t="s">
        <v>629</v>
      </c>
      <c r="B247" s="46">
        <v>714401050616</v>
      </c>
      <c r="C247" s="21" t="s">
        <v>464</v>
      </c>
      <c r="D247" s="35" t="s">
        <v>791</v>
      </c>
      <c r="E247" s="35"/>
      <c r="F247" s="21">
        <v>50</v>
      </c>
      <c r="G247" s="21"/>
      <c r="H247" s="21"/>
      <c r="I247" s="21"/>
      <c r="J247" s="13">
        <f t="shared" si="3"/>
        <v>0</v>
      </c>
      <c r="K247" s="22" t="s">
        <v>376</v>
      </c>
      <c r="L247" s="15" t="s">
        <v>630</v>
      </c>
      <c r="M247" s="17" t="s">
        <v>84</v>
      </c>
      <c r="N247" s="17">
        <v>100</v>
      </c>
      <c r="O247" s="376" t="s">
        <v>81</v>
      </c>
      <c r="P247" s="345"/>
      <c r="Q247" s="346"/>
      <c r="R247" s="73" t="s">
        <v>81</v>
      </c>
      <c r="S247" s="301"/>
      <c r="T247" s="288"/>
      <c r="U247" s="248">
        <v>3.3</v>
      </c>
      <c r="V247" s="234"/>
      <c r="W247" s="275"/>
      <c r="X247" s="398">
        <v>4.0199999999999996</v>
      </c>
      <c r="Y247" s="312"/>
      <c r="Z247" s="262"/>
      <c r="HD247" s="3"/>
      <c r="HE247" s="3"/>
      <c r="HF247" s="3"/>
      <c r="HG247" s="3"/>
      <c r="HH247" s="3"/>
      <c r="HI247" s="3"/>
    </row>
    <row r="248" spans="1:217" ht="12" customHeight="1">
      <c r="A248" s="42" t="s">
        <v>334</v>
      </c>
      <c r="B248" s="43" t="s">
        <v>335</v>
      </c>
      <c r="C248" s="21" t="s">
        <v>464</v>
      </c>
      <c r="D248" s="35" t="s">
        <v>791</v>
      </c>
      <c r="E248" s="35"/>
      <c r="F248" s="21">
        <v>50</v>
      </c>
      <c r="G248" s="21"/>
      <c r="H248" s="21"/>
      <c r="I248" s="21"/>
      <c r="J248" s="13">
        <f t="shared" si="3"/>
        <v>0</v>
      </c>
      <c r="K248" s="33" t="s">
        <v>257</v>
      </c>
      <c r="L248" s="15" t="s">
        <v>277</v>
      </c>
      <c r="M248" s="17" t="s">
        <v>84</v>
      </c>
      <c r="N248" s="17">
        <v>100</v>
      </c>
      <c r="O248" s="378" t="s">
        <v>81</v>
      </c>
      <c r="P248" s="345"/>
      <c r="Q248" s="346"/>
      <c r="R248" s="73" t="s">
        <v>81</v>
      </c>
      <c r="S248" s="301"/>
      <c r="T248" s="288"/>
      <c r="U248" s="248">
        <v>3.3</v>
      </c>
      <c r="V248" s="234"/>
      <c r="W248" s="275"/>
      <c r="X248" s="398">
        <v>4.0199999999999996</v>
      </c>
      <c r="Y248" s="312"/>
      <c r="Z248" s="262"/>
    </row>
    <row r="249" spans="1:217" ht="12" customHeight="1">
      <c r="A249" s="42" t="s">
        <v>85</v>
      </c>
      <c r="B249" s="86" t="s">
        <v>216</v>
      </c>
      <c r="C249" s="21" t="s">
        <v>464</v>
      </c>
      <c r="D249" s="35" t="s">
        <v>791</v>
      </c>
      <c r="E249" s="35"/>
      <c r="F249" s="21">
        <v>50</v>
      </c>
      <c r="G249" s="21"/>
      <c r="H249" s="21"/>
      <c r="I249" s="21"/>
      <c r="J249" s="13">
        <f t="shared" si="3"/>
        <v>0</v>
      </c>
      <c r="K249" s="33"/>
      <c r="L249" s="15" t="s">
        <v>309</v>
      </c>
      <c r="M249" s="17" t="s">
        <v>346</v>
      </c>
      <c r="N249" s="40">
        <v>100</v>
      </c>
      <c r="O249" s="377" t="s">
        <v>81</v>
      </c>
      <c r="P249" s="366"/>
      <c r="Q249" s="367"/>
      <c r="R249" s="104" t="s">
        <v>81</v>
      </c>
      <c r="S249" s="228"/>
      <c r="T249" s="295"/>
      <c r="U249" s="248">
        <v>3.3</v>
      </c>
      <c r="V249" s="246"/>
      <c r="W249" s="282"/>
      <c r="X249" s="398">
        <v>4.0199999999999996</v>
      </c>
      <c r="Y249" s="259"/>
      <c r="Z249" s="269"/>
    </row>
    <row r="250" spans="1:217" ht="12" customHeight="1">
      <c r="A250" s="42" t="s">
        <v>310</v>
      </c>
      <c r="B250" s="86" t="s">
        <v>308</v>
      </c>
      <c r="C250" s="21" t="s">
        <v>464</v>
      </c>
      <c r="D250" s="35" t="s">
        <v>791</v>
      </c>
      <c r="E250" s="35"/>
      <c r="F250" s="21">
        <v>50</v>
      </c>
      <c r="G250" s="21"/>
      <c r="H250" s="21"/>
      <c r="I250" s="21"/>
      <c r="J250" s="13">
        <f t="shared" si="3"/>
        <v>0</v>
      </c>
      <c r="K250" s="33"/>
      <c r="L250" s="15" t="s">
        <v>263</v>
      </c>
      <c r="M250" s="17" t="s">
        <v>346</v>
      </c>
      <c r="N250" s="40">
        <v>100</v>
      </c>
      <c r="O250" s="377" t="s">
        <v>81</v>
      </c>
      <c r="P250" s="366"/>
      <c r="Q250" s="367"/>
      <c r="R250" s="104" t="s">
        <v>81</v>
      </c>
      <c r="S250" s="228"/>
      <c r="T250" s="295"/>
      <c r="U250" s="248">
        <v>3.3</v>
      </c>
      <c r="V250" s="246"/>
      <c r="W250" s="282"/>
      <c r="X250" s="398">
        <v>4.0199999999999996</v>
      </c>
      <c r="Y250" s="259"/>
      <c r="Z250" s="269"/>
    </row>
    <row r="251" spans="1:217" ht="12" customHeight="1">
      <c r="A251" s="42" t="s">
        <v>271</v>
      </c>
      <c r="B251" s="86" t="s">
        <v>272</v>
      </c>
      <c r="C251" s="21" t="s">
        <v>464</v>
      </c>
      <c r="D251" s="35" t="s">
        <v>791</v>
      </c>
      <c r="E251" s="35"/>
      <c r="F251" s="21">
        <v>50</v>
      </c>
      <c r="G251" s="21"/>
      <c r="H251" s="21"/>
      <c r="I251" s="21"/>
      <c r="J251" s="13">
        <f t="shared" si="3"/>
        <v>0</v>
      </c>
      <c r="K251" s="33"/>
      <c r="L251" s="15" t="s">
        <v>207</v>
      </c>
      <c r="M251" s="17" t="s">
        <v>346</v>
      </c>
      <c r="N251" s="40">
        <v>100</v>
      </c>
      <c r="O251" s="377" t="s">
        <v>81</v>
      </c>
      <c r="P251" s="366"/>
      <c r="Q251" s="367"/>
      <c r="R251" s="104" t="s">
        <v>81</v>
      </c>
      <c r="S251" s="228"/>
      <c r="T251" s="295"/>
      <c r="U251" s="248">
        <v>3.3</v>
      </c>
      <c r="V251" s="246"/>
      <c r="W251" s="282"/>
      <c r="X251" s="398">
        <v>4.0199999999999996</v>
      </c>
      <c r="Y251" s="259"/>
      <c r="Z251" s="269"/>
    </row>
    <row r="252" spans="1:217" s="7" customFormat="1" ht="12.75" customHeight="1">
      <c r="A252" s="223" t="s">
        <v>235</v>
      </c>
      <c r="B252" s="224"/>
      <c r="C252" s="224"/>
      <c r="D252" s="224"/>
      <c r="E252" s="224"/>
      <c r="F252" s="224"/>
      <c r="G252" s="224"/>
      <c r="H252" s="224"/>
      <c r="I252" s="224"/>
      <c r="J252" s="13"/>
      <c r="K252" s="224"/>
      <c r="L252" s="224"/>
      <c r="M252" s="225"/>
      <c r="N252" s="8"/>
      <c r="O252" s="379"/>
      <c r="P252" s="380"/>
      <c r="Q252" s="381"/>
      <c r="R252" s="117"/>
      <c r="S252" s="309"/>
      <c r="T252" s="298"/>
      <c r="U252" s="255"/>
      <c r="V252" s="256"/>
      <c r="W252" s="285"/>
      <c r="X252" s="405"/>
      <c r="Y252" s="320"/>
      <c r="Z252" s="272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</row>
    <row r="253" spans="1:217" ht="12" customHeight="1">
      <c r="A253" s="87" t="s">
        <v>171</v>
      </c>
      <c r="B253" s="87" t="s">
        <v>172</v>
      </c>
      <c r="C253" s="21" t="s">
        <v>466</v>
      </c>
      <c r="D253" s="21" t="s">
        <v>818</v>
      </c>
      <c r="E253" s="21"/>
      <c r="F253" s="88">
        <v>36</v>
      </c>
      <c r="G253" s="88"/>
      <c r="H253" s="88"/>
      <c r="I253" s="88"/>
      <c r="J253" s="13">
        <f t="shared" si="3"/>
        <v>0</v>
      </c>
      <c r="K253" s="51"/>
      <c r="L253" s="89" t="s">
        <v>359</v>
      </c>
      <c r="M253" s="88" t="s">
        <v>258</v>
      </c>
      <c r="N253" s="88">
        <v>20</v>
      </c>
      <c r="O253" s="377" t="s">
        <v>81</v>
      </c>
      <c r="P253" s="366"/>
      <c r="Q253" s="367"/>
      <c r="R253" s="113" t="s">
        <v>81</v>
      </c>
      <c r="S253" s="228"/>
      <c r="T253" s="295"/>
      <c r="U253" s="254" t="s">
        <v>81</v>
      </c>
      <c r="V253" s="246"/>
      <c r="W253" s="282"/>
      <c r="X253" s="398">
        <v>5.25</v>
      </c>
      <c r="Y253" s="259"/>
      <c r="Z253" s="269"/>
    </row>
    <row r="254" spans="1:217" ht="12" customHeight="1">
      <c r="A254" s="87" t="s">
        <v>173</v>
      </c>
      <c r="B254" s="87" t="s">
        <v>239</v>
      </c>
      <c r="C254" s="21" t="s">
        <v>466</v>
      </c>
      <c r="D254" s="21" t="s">
        <v>818</v>
      </c>
      <c r="E254" s="21"/>
      <c r="F254" s="88">
        <v>36</v>
      </c>
      <c r="G254" s="88"/>
      <c r="H254" s="88"/>
      <c r="I254" s="88"/>
      <c r="J254" s="13">
        <f t="shared" si="3"/>
        <v>0</v>
      </c>
      <c r="K254" s="51"/>
      <c r="L254" s="89" t="s">
        <v>360</v>
      </c>
      <c r="M254" s="88" t="s">
        <v>258</v>
      </c>
      <c r="N254" s="88">
        <v>20</v>
      </c>
      <c r="O254" s="377" t="s">
        <v>81</v>
      </c>
      <c r="P254" s="366"/>
      <c r="Q254" s="367"/>
      <c r="R254" s="113" t="s">
        <v>81</v>
      </c>
      <c r="S254" s="228"/>
      <c r="T254" s="295"/>
      <c r="U254" s="254" t="s">
        <v>81</v>
      </c>
      <c r="V254" s="246"/>
      <c r="W254" s="282"/>
      <c r="X254" s="398">
        <v>5.6</v>
      </c>
      <c r="Y254" s="259"/>
      <c r="Z254" s="269"/>
    </row>
    <row r="255" spans="1:217" ht="12" customHeight="1">
      <c r="A255" s="87" t="s">
        <v>240</v>
      </c>
      <c r="B255" s="87" t="s">
        <v>281</v>
      </c>
      <c r="C255" s="21" t="s">
        <v>466</v>
      </c>
      <c r="D255" s="21" t="s">
        <v>818</v>
      </c>
      <c r="E255" s="21"/>
      <c r="F255" s="88">
        <v>36</v>
      </c>
      <c r="G255" s="88"/>
      <c r="H255" s="88"/>
      <c r="I255" s="88"/>
      <c r="J255" s="13">
        <f t="shared" si="3"/>
        <v>0</v>
      </c>
      <c r="K255" s="51"/>
      <c r="L255" s="89" t="s">
        <v>361</v>
      </c>
      <c r="M255" s="88" t="s">
        <v>258</v>
      </c>
      <c r="N255" s="88">
        <v>20</v>
      </c>
      <c r="O255" s="377" t="s">
        <v>81</v>
      </c>
      <c r="P255" s="366"/>
      <c r="Q255" s="367"/>
      <c r="R255" s="113" t="s">
        <v>81</v>
      </c>
      <c r="S255" s="228"/>
      <c r="T255" s="295"/>
      <c r="U255" s="254" t="s">
        <v>81</v>
      </c>
      <c r="V255" s="246"/>
      <c r="W255" s="282"/>
      <c r="X255" s="398">
        <v>5.95</v>
      </c>
      <c r="Y255" s="259"/>
      <c r="Z255" s="269"/>
    </row>
    <row r="256" spans="1:217" ht="12" customHeight="1">
      <c r="A256" s="87" t="s">
        <v>273</v>
      </c>
      <c r="B256" s="43" t="s">
        <v>274</v>
      </c>
      <c r="C256" s="21" t="s">
        <v>466</v>
      </c>
      <c r="D256" s="21" t="s">
        <v>818</v>
      </c>
      <c r="E256" s="21"/>
      <c r="F256" s="88">
        <v>36</v>
      </c>
      <c r="G256" s="88"/>
      <c r="H256" s="88"/>
      <c r="I256" s="88"/>
      <c r="J256" s="13">
        <f t="shared" si="3"/>
        <v>0</v>
      </c>
      <c r="K256" s="51"/>
      <c r="L256" s="90" t="s">
        <v>366</v>
      </c>
      <c r="M256" s="88" t="s">
        <v>258</v>
      </c>
      <c r="N256" s="88">
        <v>20</v>
      </c>
      <c r="O256" s="377" t="s">
        <v>81</v>
      </c>
      <c r="P256" s="366"/>
      <c r="Q256" s="367"/>
      <c r="R256" s="113" t="s">
        <v>81</v>
      </c>
      <c r="S256" s="228"/>
      <c r="T256" s="295"/>
      <c r="U256" s="254" t="s">
        <v>81</v>
      </c>
      <c r="V256" s="246"/>
      <c r="W256" s="282"/>
      <c r="X256" s="398">
        <v>6.3</v>
      </c>
      <c r="Y256" s="259"/>
      <c r="Z256" s="269"/>
    </row>
    <row r="257" spans="1:26" ht="12" customHeight="1">
      <c r="A257" s="87" t="s">
        <v>415</v>
      </c>
      <c r="B257" s="43">
        <v>714401950412</v>
      </c>
      <c r="C257" s="21" t="s">
        <v>466</v>
      </c>
      <c r="D257" s="21" t="s">
        <v>818</v>
      </c>
      <c r="E257" s="21"/>
      <c r="F257" s="88">
        <v>36</v>
      </c>
      <c r="G257" s="88"/>
      <c r="H257" s="88"/>
      <c r="I257" s="88"/>
      <c r="J257" s="13">
        <f t="shared" si="3"/>
        <v>0</v>
      </c>
      <c r="K257" s="51"/>
      <c r="L257" s="90" t="s">
        <v>391</v>
      </c>
      <c r="M257" s="88" t="s">
        <v>258</v>
      </c>
      <c r="N257" s="88">
        <v>20</v>
      </c>
      <c r="O257" s="377" t="s">
        <v>81</v>
      </c>
      <c r="P257" s="366"/>
      <c r="Q257" s="367"/>
      <c r="R257" s="113" t="s">
        <v>81</v>
      </c>
      <c r="S257" s="228"/>
      <c r="T257" s="295"/>
      <c r="U257" s="254" t="s">
        <v>81</v>
      </c>
      <c r="V257" s="246"/>
      <c r="W257" s="282"/>
      <c r="X257" s="398">
        <v>7</v>
      </c>
      <c r="Y257" s="259"/>
      <c r="Z257" s="269"/>
    </row>
    <row r="258" spans="1:26" ht="12" customHeight="1">
      <c r="A258" s="87" t="s">
        <v>416</v>
      </c>
      <c r="B258" s="43">
        <v>714401950429</v>
      </c>
      <c r="C258" s="21" t="s">
        <v>466</v>
      </c>
      <c r="D258" s="21" t="s">
        <v>818</v>
      </c>
      <c r="E258" s="21"/>
      <c r="F258" s="88">
        <v>36</v>
      </c>
      <c r="G258" s="88"/>
      <c r="H258" s="88"/>
      <c r="I258" s="88"/>
      <c r="J258" s="13">
        <f t="shared" si="3"/>
        <v>0</v>
      </c>
      <c r="K258" s="51"/>
      <c r="L258" s="90" t="s">
        <v>392</v>
      </c>
      <c r="M258" s="88" t="s">
        <v>258</v>
      </c>
      <c r="N258" s="88">
        <v>20</v>
      </c>
      <c r="O258" s="377" t="s">
        <v>81</v>
      </c>
      <c r="P258" s="366"/>
      <c r="Q258" s="367"/>
      <c r="R258" s="113" t="s">
        <v>81</v>
      </c>
      <c r="S258" s="228"/>
      <c r="T258" s="295"/>
      <c r="U258" s="254" t="s">
        <v>81</v>
      </c>
      <c r="V258" s="246"/>
      <c r="W258" s="282"/>
      <c r="X258" s="398">
        <v>8.75</v>
      </c>
      <c r="Y258" s="259"/>
      <c r="Z258" s="269"/>
    </row>
    <row r="259" spans="1:26" ht="12" customHeight="1">
      <c r="A259" s="87" t="s">
        <v>417</v>
      </c>
      <c r="B259" s="43">
        <v>714401950436</v>
      </c>
      <c r="C259" s="21" t="s">
        <v>466</v>
      </c>
      <c r="D259" s="21" t="s">
        <v>818</v>
      </c>
      <c r="E259" s="21"/>
      <c r="F259" s="88">
        <v>36</v>
      </c>
      <c r="G259" s="88"/>
      <c r="H259" s="88"/>
      <c r="I259" s="88"/>
      <c r="J259" s="13">
        <f t="shared" si="3"/>
        <v>0</v>
      </c>
      <c r="K259" s="51"/>
      <c r="L259" s="90" t="s">
        <v>393</v>
      </c>
      <c r="M259" s="88" t="s">
        <v>258</v>
      </c>
      <c r="N259" s="88">
        <v>20</v>
      </c>
      <c r="O259" s="377" t="s">
        <v>81</v>
      </c>
      <c r="P259" s="366"/>
      <c r="Q259" s="367"/>
      <c r="R259" s="113" t="s">
        <v>81</v>
      </c>
      <c r="S259" s="228"/>
      <c r="T259" s="295"/>
      <c r="U259" s="254" t="s">
        <v>81</v>
      </c>
      <c r="V259" s="246"/>
      <c r="W259" s="282"/>
      <c r="X259" s="398">
        <v>10.5</v>
      </c>
      <c r="Y259" s="259"/>
      <c r="Z259" s="269"/>
    </row>
    <row r="260" spans="1:26" ht="12" customHeight="1">
      <c r="A260" s="87" t="s">
        <v>275</v>
      </c>
      <c r="B260" s="43" t="s">
        <v>276</v>
      </c>
      <c r="C260" s="21" t="s">
        <v>466</v>
      </c>
      <c r="D260" s="21" t="s">
        <v>818</v>
      </c>
      <c r="E260" s="21"/>
      <c r="F260" s="88">
        <v>36</v>
      </c>
      <c r="G260" s="88"/>
      <c r="H260" s="88"/>
      <c r="I260" s="88"/>
      <c r="J260" s="13">
        <f t="shared" si="3"/>
        <v>0</v>
      </c>
      <c r="K260" s="33"/>
      <c r="L260" s="90" t="s">
        <v>749</v>
      </c>
      <c r="M260" s="88" t="s">
        <v>258</v>
      </c>
      <c r="N260" s="88">
        <v>20</v>
      </c>
      <c r="O260" s="377" t="s">
        <v>81</v>
      </c>
      <c r="P260" s="366"/>
      <c r="Q260" s="367"/>
      <c r="R260" s="113" t="s">
        <v>81</v>
      </c>
      <c r="S260" s="228"/>
      <c r="T260" s="295"/>
      <c r="U260" s="254" t="s">
        <v>81</v>
      </c>
      <c r="V260" s="246"/>
      <c r="W260" s="282"/>
      <c r="X260" s="398">
        <f>X253*4</f>
        <v>21</v>
      </c>
      <c r="Y260" s="259"/>
      <c r="Z260" s="269"/>
    </row>
    <row r="261" spans="1:26" ht="12" customHeight="1">
      <c r="A261" s="87" t="s">
        <v>209</v>
      </c>
      <c r="B261" s="43" t="s">
        <v>210</v>
      </c>
      <c r="C261" s="21" t="s">
        <v>466</v>
      </c>
      <c r="D261" s="21" t="s">
        <v>818</v>
      </c>
      <c r="E261" s="21"/>
      <c r="F261" s="88">
        <v>36</v>
      </c>
      <c r="G261" s="88"/>
      <c r="H261" s="88"/>
      <c r="I261" s="88"/>
      <c r="J261" s="13">
        <f t="shared" si="3"/>
        <v>0</v>
      </c>
      <c r="K261" s="33"/>
      <c r="L261" s="90" t="s">
        <v>750</v>
      </c>
      <c r="M261" s="88" t="s">
        <v>258</v>
      </c>
      <c r="N261" s="88">
        <v>20</v>
      </c>
      <c r="O261" s="377" t="s">
        <v>81</v>
      </c>
      <c r="P261" s="366"/>
      <c r="Q261" s="367"/>
      <c r="R261" s="113" t="s">
        <v>81</v>
      </c>
      <c r="S261" s="228"/>
      <c r="T261" s="295"/>
      <c r="U261" s="254" t="s">
        <v>81</v>
      </c>
      <c r="V261" s="246"/>
      <c r="W261" s="282"/>
      <c r="X261" s="398">
        <v>22.4</v>
      </c>
      <c r="Y261" s="259"/>
      <c r="Z261" s="269"/>
    </row>
    <row r="262" spans="1:26" ht="12" customHeight="1">
      <c r="A262" s="87" t="s">
        <v>211</v>
      </c>
      <c r="B262" s="43" t="s">
        <v>212</v>
      </c>
      <c r="C262" s="21" t="s">
        <v>466</v>
      </c>
      <c r="D262" s="21" t="s">
        <v>818</v>
      </c>
      <c r="E262" s="21"/>
      <c r="F262" s="88">
        <v>36</v>
      </c>
      <c r="G262" s="88"/>
      <c r="H262" s="88"/>
      <c r="I262" s="88"/>
      <c r="J262" s="13">
        <f t="shared" ref="J262:J278" si="4">G262*H262*I262</f>
        <v>0</v>
      </c>
      <c r="K262" s="33"/>
      <c r="L262" s="90" t="s">
        <v>751</v>
      </c>
      <c r="M262" s="88" t="s">
        <v>258</v>
      </c>
      <c r="N262" s="88">
        <v>20</v>
      </c>
      <c r="O262" s="377" t="s">
        <v>81</v>
      </c>
      <c r="P262" s="366"/>
      <c r="Q262" s="367"/>
      <c r="R262" s="113" t="s">
        <v>81</v>
      </c>
      <c r="S262" s="228"/>
      <c r="T262" s="295"/>
      <c r="U262" s="254" t="s">
        <v>81</v>
      </c>
      <c r="V262" s="246"/>
      <c r="W262" s="282"/>
      <c r="X262" s="398">
        <v>23.8</v>
      </c>
      <c r="Y262" s="259"/>
      <c r="Z262" s="269"/>
    </row>
    <row r="263" spans="1:26" ht="12" customHeight="1">
      <c r="A263" s="87" t="s">
        <v>268</v>
      </c>
      <c r="B263" s="43" t="s">
        <v>255</v>
      </c>
      <c r="C263" s="21" t="s">
        <v>466</v>
      </c>
      <c r="D263" s="21" t="s">
        <v>818</v>
      </c>
      <c r="E263" s="21"/>
      <c r="F263" s="88">
        <v>36</v>
      </c>
      <c r="G263" s="88"/>
      <c r="H263" s="88"/>
      <c r="I263" s="88"/>
      <c r="J263" s="13">
        <f t="shared" si="4"/>
        <v>0</v>
      </c>
      <c r="K263" s="33"/>
      <c r="L263" s="90" t="s">
        <v>394</v>
      </c>
      <c r="M263" s="88" t="s">
        <v>258</v>
      </c>
      <c r="N263" s="88">
        <v>20</v>
      </c>
      <c r="O263" s="377" t="s">
        <v>81</v>
      </c>
      <c r="P263" s="366"/>
      <c r="Q263" s="367"/>
      <c r="R263" s="113" t="s">
        <v>81</v>
      </c>
      <c r="S263" s="228"/>
      <c r="T263" s="295"/>
      <c r="U263" s="254" t="s">
        <v>81</v>
      </c>
      <c r="V263" s="246"/>
      <c r="W263" s="282"/>
      <c r="X263" s="398">
        <v>25.2</v>
      </c>
      <c r="Y263" s="259"/>
      <c r="Z263" s="269"/>
    </row>
    <row r="264" spans="1:26" ht="12" customHeight="1">
      <c r="A264" s="91" t="s">
        <v>448</v>
      </c>
      <c r="B264" s="91" t="s">
        <v>449</v>
      </c>
      <c r="C264" s="21" t="s">
        <v>466</v>
      </c>
      <c r="D264" s="21" t="s">
        <v>818</v>
      </c>
      <c r="E264" s="21"/>
      <c r="F264" s="88">
        <v>36</v>
      </c>
      <c r="G264" s="88"/>
      <c r="H264" s="88"/>
      <c r="I264" s="88"/>
      <c r="J264" s="13">
        <f t="shared" si="4"/>
        <v>0</v>
      </c>
      <c r="K264" s="51"/>
      <c r="L264" s="92" t="s">
        <v>454</v>
      </c>
      <c r="M264" s="88" t="s">
        <v>258</v>
      </c>
      <c r="N264" s="88">
        <v>20</v>
      </c>
      <c r="O264" s="377" t="s">
        <v>81</v>
      </c>
      <c r="P264" s="366"/>
      <c r="Q264" s="367"/>
      <c r="R264" s="113" t="s">
        <v>81</v>
      </c>
      <c r="S264" s="228"/>
      <c r="T264" s="295"/>
      <c r="U264" s="254" t="s">
        <v>81</v>
      </c>
      <c r="V264" s="246"/>
      <c r="W264" s="282"/>
      <c r="X264" s="398">
        <v>25.9</v>
      </c>
      <c r="Y264" s="259"/>
      <c r="Z264" s="269"/>
    </row>
    <row r="265" spans="1:26" ht="12" customHeight="1">
      <c r="A265" s="91" t="s">
        <v>450</v>
      </c>
      <c r="B265" s="91" t="s">
        <v>451</v>
      </c>
      <c r="C265" s="21" t="s">
        <v>466</v>
      </c>
      <c r="D265" s="21" t="s">
        <v>818</v>
      </c>
      <c r="E265" s="21"/>
      <c r="F265" s="88">
        <v>36</v>
      </c>
      <c r="G265" s="88"/>
      <c r="H265" s="88"/>
      <c r="I265" s="88"/>
      <c r="J265" s="13">
        <f t="shared" si="4"/>
        <v>0</v>
      </c>
      <c r="K265" s="51"/>
      <c r="L265" s="92" t="s">
        <v>455</v>
      </c>
      <c r="M265" s="88" t="s">
        <v>258</v>
      </c>
      <c r="N265" s="88">
        <v>20</v>
      </c>
      <c r="O265" s="377" t="s">
        <v>81</v>
      </c>
      <c r="P265" s="366"/>
      <c r="Q265" s="367"/>
      <c r="R265" s="113" t="s">
        <v>81</v>
      </c>
      <c r="S265" s="228"/>
      <c r="T265" s="295"/>
      <c r="U265" s="254" t="s">
        <v>81</v>
      </c>
      <c r="V265" s="246"/>
      <c r="W265" s="282"/>
      <c r="X265" s="398">
        <v>26.6</v>
      </c>
      <c r="Y265" s="259"/>
      <c r="Z265" s="269"/>
    </row>
    <row r="266" spans="1:26" ht="12" customHeight="1">
      <c r="A266" s="91" t="s">
        <v>452</v>
      </c>
      <c r="B266" s="91" t="s">
        <v>453</v>
      </c>
      <c r="C266" s="21" t="s">
        <v>466</v>
      </c>
      <c r="D266" s="21" t="s">
        <v>818</v>
      </c>
      <c r="E266" s="21"/>
      <c r="F266" s="88">
        <v>36</v>
      </c>
      <c r="G266" s="88"/>
      <c r="H266" s="88"/>
      <c r="I266" s="88"/>
      <c r="J266" s="13">
        <f t="shared" si="4"/>
        <v>0</v>
      </c>
      <c r="K266" s="51"/>
      <c r="L266" s="92" t="s">
        <v>456</v>
      </c>
      <c r="M266" s="88" t="s">
        <v>258</v>
      </c>
      <c r="N266" s="88">
        <v>20</v>
      </c>
      <c r="O266" s="377" t="s">
        <v>81</v>
      </c>
      <c r="P266" s="366"/>
      <c r="Q266" s="367"/>
      <c r="R266" s="113" t="s">
        <v>81</v>
      </c>
      <c r="S266" s="228"/>
      <c r="T266" s="295"/>
      <c r="U266" s="254" t="s">
        <v>81</v>
      </c>
      <c r="V266" s="246"/>
      <c r="W266" s="282"/>
      <c r="X266" s="398">
        <v>28</v>
      </c>
      <c r="Y266" s="259"/>
      <c r="Z266" s="269"/>
    </row>
    <row r="267" spans="1:26" ht="12" customHeight="1">
      <c r="A267" s="87" t="s">
        <v>213</v>
      </c>
      <c r="B267" s="43" t="s">
        <v>174</v>
      </c>
      <c r="C267" s="21" t="s">
        <v>466</v>
      </c>
      <c r="D267" s="77" t="s">
        <v>791</v>
      </c>
      <c r="E267" s="36"/>
      <c r="F267" s="88">
        <v>200</v>
      </c>
      <c r="G267" s="88"/>
      <c r="H267" s="88"/>
      <c r="I267" s="88"/>
      <c r="J267" s="13">
        <f t="shared" si="4"/>
        <v>0</v>
      </c>
      <c r="K267" s="33"/>
      <c r="L267" s="90" t="s">
        <v>752</v>
      </c>
      <c r="M267" s="88" t="s">
        <v>258</v>
      </c>
      <c r="N267" s="88">
        <v>200</v>
      </c>
      <c r="O267" s="377" t="s">
        <v>81</v>
      </c>
      <c r="P267" s="366"/>
      <c r="Q267" s="367"/>
      <c r="R267" s="113" t="s">
        <v>81</v>
      </c>
      <c r="S267" s="228"/>
      <c r="T267" s="295"/>
      <c r="U267" s="254">
        <v>7.88</v>
      </c>
      <c r="V267" s="246"/>
      <c r="W267" s="282"/>
      <c r="X267" s="398">
        <v>8.75</v>
      </c>
      <c r="Y267" s="259"/>
      <c r="Z267" s="269"/>
    </row>
    <row r="268" spans="1:26" ht="12" customHeight="1">
      <c r="A268" s="87" t="s">
        <v>241</v>
      </c>
      <c r="B268" s="43" t="s">
        <v>242</v>
      </c>
      <c r="C268" s="21" t="s">
        <v>466</v>
      </c>
      <c r="D268" s="77" t="s">
        <v>791</v>
      </c>
      <c r="E268" s="36"/>
      <c r="F268" s="88">
        <v>200</v>
      </c>
      <c r="G268" s="88"/>
      <c r="H268" s="88"/>
      <c r="I268" s="88"/>
      <c r="J268" s="13">
        <f t="shared" si="4"/>
        <v>0</v>
      </c>
      <c r="K268" s="33"/>
      <c r="L268" s="90" t="s">
        <v>753</v>
      </c>
      <c r="M268" s="88" t="s">
        <v>258</v>
      </c>
      <c r="N268" s="88">
        <v>200</v>
      </c>
      <c r="O268" s="377" t="s">
        <v>81</v>
      </c>
      <c r="P268" s="366"/>
      <c r="Q268" s="367"/>
      <c r="R268" s="113" t="s">
        <v>81</v>
      </c>
      <c r="S268" s="228"/>
      <c r="T268" s="295"/>
      <c r="U268" s="254">
        <v>7.88</v>
      </c>
      <c r="V268" s="246"/>
      <c r="W268" s="282"/>
      <c r="X268" s="398">
        <v>8.75</v>
      </c>
      <c r="Y268" s="259"/>
      <c r="Z268" s="269"/>
    </row>
    <row r="269" spans="1:26" ht="12" customHeight="1">
      <c r="A269" s="87" t="s">
        <v>243</v>
      </c>
      <c r="B269" s="43" t="s">
        <v>244</v>
      </c>
      <c r="C269" s="21" t="s">
        <v>466</v>
      </c>
      <c r="D269" s="77" t="s">
        <v>791</v>
      </c>
      <c r="E269" s="36"/>
      <c r="F269" s="88">
        <v>200</v>
      </c>
      <c r="G269" s="88"/>
      <c r="H269" s="88"/>
      <c r="I269" s="88"/>
      <c r="J269" s="13">
        <f t="shared" si="4"/>
        <v>0</v>
      </c>
      <c r="K269" s="33"/>
      <c r="L269" s="90" t="s">
        <v>754</v>
      </c>
      <c r="M269" s="88" t="s">
        <v>258</v>
      </c>
      <c r="N269" s="88">
        <v>200</v>
      </c>
      <c r="O269" s="377" t="s">
        <v>81</v>
      </c>
      <c r="P269" s="366"/>
      <c r="Q269" s="367"/>
      <c r="R269" s="113" t="s">
        <v>81</v>
      </c>
      <c r="S269" s="228"/>
      <c r="T269" s="295"/>
      <c r="U269" s="254">
        <v>7.88</v>
      </c>
      <c r="V269" s="246"/>
      <c r="W269" s="282"/>
      <c r="X269" s="398">
        <v>8.75</v>
      </c>
      <c r="Y269" s="259"/>
      <c r="Z269" s="269"/>
    </row>
    <row r="270" spans="1:26" ht="12" customHeight="1">
      <c r="A270" s="87" t="s">
        <v>245</v>
      </c>
      <c r="B270" s="43" t="s">
        <v>246</v>
      </c>
      <c r="C270" s="21" t="s">
        <v>466</v>
      </c>
      <c r="D270" s="77" t="s">
        <v>791</v>
      </c>
      <c r="E270" s="36"/>
      <c r="F270" s="88">
        <v>200</v>
      </c>
      <c r="G270" s="88"/>
      <c r="H270" s="88"/>
      <c r="I270" s="88"/>
      <c r="J270" s="13">
        <f t="shared" si="4"/>
        <v>0</v>
      </c>
      <c r="K270" s="33"/>
      <c r="L270" s="90" t="s">
        <v>755</v>
      </c>
      <c r="M270" s="88" t="s">
        <v>258</v>
      </c>
      <c r="N270" s="88">
        <v>200</v>
      </c>
      <c r="O270" s="377" t="s">
        <v>81</v>
      </c>
      <c r="P270" s="366"/>
      <c r="Q270" s="367"/>
      <c r="R270" s="113" t="s">
        <v>81</v>
      </c>
      <c r="S270" s="228"/>
      <c r="T270" s="295"/>
      <c r="U270" s="254">
        <v>8.19</v>
      </c>
      <c r="V270" s="246"/>
      <c r="W270" s="282"/>
      <c r="X270" s="398">
        <v>9.1</v>
      </c>
      <c r="Y270" s="259"/>
      <c r="Z270" s="269"/>
    </row>
    <row r="271" spans="1:26" ht="12" customHeight="1">
      <c r="A271" s="87" t="s">
        <v>247</v>
      </c>
      <c r="B271" s="43" t="s">
        <v>248</v>
      </c>
      <c r="C271" s="21" t="s">
        <v>466</v>
      </c>
      <c r="D271" s="77" t="s">
        <v>791</v>
      </c>
      <c r="E271" s="36"/>
      <c r="F271" s="88">
        <v>200</v>
      </c>
      <c r="G271" s="88"/>
      <c r="H271" s="88"/>
      <c r="I271" s="88"/>
      <c r="J271" s="13">
        <f t="shared" si="4"/>
        <v>0</v>
      </c>
      <c r="K271" s="33"/>
      <c r="L271" s="90" t="s">
        <v>756</v>
      </c>
      <c r="M271" s="88" t="s">
        <v>258</v>
      </c>
      <c r="N271" s="88">
        <v>200</v>
      </c>
      <c r="O271" s="377" t="s">
        <v>81</v>
      </c>
      <c r="P271" s="366"/>
      <c r="Q271" s="367"/>
      <c r="R271" s="113" t="s">
        <v>81</v>
      </c>
      <c r="S271" s="228"/>
      <c r="T271" s="295"/>
      <c r="U271" s="254">
        <v>8.19</v>
      </c>
      <c r="V271" s="246"/>
      <c r="W271" s="282"/>
      <c r="X271" s="398">
        <v>9.1</v>
      </c>
      <c r="Y271" s="259"/>
      <c r="Z271" s="269"/>
    </row>
    <row r="272" spans="1:26" ht="12" customHeight="1">
      <c r="A272" s="87" t="s">
        <v>249</v>
      </c>
      <c r="B272" s="43" t="s">
        <v>250</v>
      </c>
      <c r="C272" s="21" t="s">
        <v>466</v>
      </c>
      <c r="D272" s="77" t="s">
        <v>791</v>
      </c>
      <c r="E272" s="36"/>
      <c r="F272" s="88">
        <v>200</v>
      </c>
      <c r="G272" s="88"/>
      <c r="H272" s="88"/>
      <c r="I272" s="88"/>
      <c r="J272" s="13">
        <f t="shared" si="4"/>
        <v>0</v>
      </c>
      <c r="K272" s="33"/>
      <c r="L272" s="90" t="s">
        <v>757</v>
      </c>
      <c r="M272" s="88" t="s">
        <v>258</v>
      </c>
      <c r="N272" s="88">
        <v>200</v>
      </c>
      <c r="O272" s="377" t="s">
        <v>81</v>
      </c>
      <c r="P272" s="366"/>
      <c r="Q272" s="367"/>
      <c r="R272" s="113" t="s">
        <v>81</v>
      </c>
      <c r="S272" s="228"/>
      <c r="T272" s="295"/>
      <c r="U272" s="254">
        <v>8.19</v>
      </c>
      <c r="V272" s="246"/>
      <c r="W272" s="282"/>
      <c r="X272" s="398">
        <v>9.1</v>
      </c>
      <c r="Y272" s="259"/>
      <c r="Z272" s="269"/>
    </row>
    <row r="273" spans="1:26" ht="12" customHeight="1">
      <c r="A273" s="87" t="s">
        <v>251</v>
      </c>
      <c r="B273" s="43" t="s">
        <v>252</v>
      </c>
      <c r="C273" s="21" t="s">
        <v>466</v>
      </c>
      <c r="D273" s="77" t="s">
        <v>791</v>
      </c>
      <c r="E273" s="36"/>
      <c r="F273" s="88">
        <v>200</v>
      </c>
      <c r="G273" s="88"/>
      <c r="H273" s="88"/>
      <c r="I273" s="88"/>
      <c r="J273" s="13">
        <f t="shared" si="4"/>
        <v>0</v>
      </c>
      <c r="K273" s="51" t="s">
        <v>257</v>
      </c>
      <c r="L273" s="90" t="s">
        <v>758</v>
      </c>
      <c r="M273" s="88" t="s">
        <v>258</v>
      </c>
      <c r="N273" s="88">
        <v>200</v>
      </c>
      <c r="O273" s="377" t="s">
        <v>81</v>
      </c>
      <c r="P273" s="366"/>
      <c r="Q273" s="367"/>
      <c r="R273" s="113" t="s">
        <v>81</v>
      </c>
      <c r="S273" s="228"/>
      <c r="T273" s="295"/>
      <c r="U273" s="257">
        <v>5.04</v>
      </c>
      <c r="V273" s="246"/>
      <c r="W273" s="282"/>
      <c r="X273" s="398">
        <v>5.6</v>
      </c>
      <c r="Y273" s="259"/>
      <c r="Z273" s="269"/>
    </row>
    <row r="274" spans="1:26" ht="12" customHeight="1">
      <c r="A274" s="87" t="s">
        <v>253</v>
      </c>
      <c r="B274" s="43" t="s">
        <v>254</v>
      </c>
      <c r="C274" s="21" t="s">
        <v>466</v>
      </c>
      <c r="D274" s="77" t="s">
        <v>791</v>
      </c>
      <c r="E274" s="36"/>
      <c r="F274" s="88">
        <v>200</v>
      </c>
      <c r="G274" s="88"/>
      <c r="H274" s="88"/>
      <c r="I274" s="88"/>
      <c r="J274" s="13">
        <f t="shared" si="4"/>
        <v>0</v>
      </c>
      <c r="K274" s="51" t="s">
        <v>257</v>
      </c>
      <c r="L274" s="90" t="s">
        <v>759</v>
      </c>
      <c r="M274" s="88" t="s">
        <v>258</v>
      </c>
      <c r="N274" s="88">
        <v>200</v>
      </c>
      <c r="O274" s="377" t="s">
        <v>81</v>
      </c>
      <c r="P274" s="366"/>
      <c r="Q274" s="367"/>
      <c r="R274" s="113" t="s">
        <v>81</v>
      </c>
      <c r="S274" s="228"/>
      <c r="T274" s="295"/>
      <c r="U274" s="257">
        <v>5.36</v>
      </c>
      <c r="V274" s="246"/>
      <c r="W274" s="282"/>
      <c r="X274" s="398">
        <v>5.6</v>
      </c>
      <c r="Y274" s="259"/>
      <c r="Z274" s="269"/>
    </row>
    <row r="275" spans="1:26" ht="12" customHeight="1">
      <c r="A275" s="42" t="s">
        <v>316</v>
      </c>
      <c r="B275" s="43" t="s">
        <v>294</v>
      </c>
      <c r="C275" s="21" t="s">
        <v>466</v>
      </c>
      <c r="D275" s="77" t="s">
        <v>791</v>
      </c>
      <c r="E275" s="36"/>
      <c r="F275" s="21">
        <v>20</v>
      </c>
      <c r="G275" s="21"/>
      <c r="H275" s="21"/>
      <c r="I275" s="21"/>
      <c r="J275" s="13">
        <f t="shared" si="4"/>
        <v>0</v>
      </c>
      <c r="K275" s="33" t="s">
        <v>257</v>
      </c>
      <c r="L275" s="15" t="s">
        <v>312</v>
      </c>
      <c r="M275" s="17" t="s">
        <v>342</v>
      </c>
      <c r="N275" s="17">
        <v>50</v>
      </c>
      <c r="O275" s="377" t="s">
        <v>81</v>
      </c>
      <c r="P275" s="366"/>
      <c r="Q275" s="367"/>
      <c r="R275" s="113" t="s">
        <v>81</v>
      </c>
      <c r="S275" s="228"/>
      <c r="T275" s="295"/>
      <c r="U275" s="247">
        <v>1.38</v>
      </c>
      <c r="V275" s="246"/>
      <c r="W275" s="282"/>
      <c r="X275" s="398">
        <v>1.67</v>
      </c>
      <c r="Y275" s="259"/>
      <c r="Z275" s="269"/>
    </row>
    <row r="276" spans="1:26" ht="12" customHeight="1">
      <c r="A276" s="42" t="s">
        <v>288</v>
      </c>
      <c r="B276" s="43" t="s">
        <v>278</v>
      </c>
      <c r="C276" s="21" t="s">
        <v>466</v>
      </c>
      <c r="D276" s="77" t="s">
        <v>791</v>
      </c>
      <c r="E276" s="36"/>
      <c r="F276" s="21">
        <v>20</v>
      </c>
      <c r="G276" s="21"/>
      <c r="H276" s="21"/>
      <c r="I276" s="21"/>
      <c r="J276" s="13">
        <f t="shared" si="4"/>
        <v>0</v>
      </c>
      <c r="K276" s="33"/>
      <c r="L276" s="15" t="s">
        <v>236</v>
      </c>
      <c r="M276" s="17" t="s">
        <v>279</v>
      </c>
      <c r="N276" s="17">
        <v>50</v>
      </c>
      <c r="O276" s="377" t="s">
        <v>81</v>
      </c>
      <c r="P276" s="366"/>
      <c r="Q276" s="367"/>
      <c r="R276" s="113" t="s">
        <v>81</v>
      </c>
      <c r="S276" s="228"/>
      <c r="T276" s="295"/>
      <c r="U276" s="247">
        <v>1.38</v>
      </c>
      <c r="V276" s="246"/>
      <c r="W276" s="282"/>
      <c r="X276" s="398">
        <v>1.67</v>
      </c>
      <c r="Y276" s="259"/>
      <c r="Z276" s="269"/>
    </row>
    <row r="277" spans="1:26" ht="12" customHeight="1">
      <c r="A277" s="93" t="s">
        <v>175</v>
      </c>
      <c r="B277" s="86" t="s">
        <v>176</v>
      </c>
      <c r="C277" s="21" t="s">
        <v>466</v>
      </c>
      <c r="D277" s="77" t="s">
        <v>791</v>
      </c>
      <c r="E277" s="36"/>
      <c r="F277" s="21">
        <v>25</v>
      </c>
      <c r="G277" s="21"/>
      <c r="H277" s="21"/>
      <c r="I277" s="21"/>
      <c r="J277" s="13">
        <f t="shared" si="4"/>
        <v>0</v>
      </c>
      <c r="K277" s="94"/>
      <c r="L277" s="15" t="s">
        <v>280</v>
      </c>
      <c r="M277" s="85" t="s">
        <v>81</v>
      </c>
      <c r="N277" s="17">
        <v>25</v>
      </c>
      <c r="O277" s="377" t="s">
        <v>81</v>
      </c>
      <c r="P277" s="366"/>
      <c r="Q277" s="367"/>
      <c r="R277" s="104" t="s">
        <v>81</v>
      </c>
      <c r="S277" s="228"/>
      <c r="T277" s="295"/>
      <c r="U277" s="247">
        <v>9</v>
      </c>
      <c r="V277" s="246"/>
      <c r="W277" s="282"/>
      <c r="X277" s="398">
        <v>12</v>
      </c>
      <c r="Y277" s="259"/>
      <c r="Z277" s="269"/>
    </row>
    <row r="278" spans="1:26" ht="12" customHeight="1">
      <c r="A278" s="93" t="s">
        <v>314</v>
      </c>
      <c r="B278" s="86" t="s">
        <v>315</v>
      </c>
      <c r="C278" s="21" t="s">
        <v>466</v>
      </c>
      <c r="D278" s="77" t="s">
        <v>791</v>
      </c>
      <c r="E278" s="36"/>
      <c r="F278" s="21">
        <v>25</v>
      </c>
      <c r="G278" s="21"/>
      <c r="H278" s="21"/>
      <c r="I278" s="21"/>
      <c r="J278" s="13">
        <f t="shared" si="4"/>
        <v>0</v>
      </c>
      <c r="K278" s="94"/>
      <c r="L278" s="15" t="s">
        <v>367</v>
      </c>
      <c r="M278" s="85" t="s">
        <v>81</v>
      </c>
      <c r="N278" s="17">
        <v>25</v>
      </c>
      <c r="O278" s="377" t="s">
        <v>81</v>
      </c>
      <c r="P278" s="366"/>
      <c r="Q278" s="367"/>
      <c r="R278" s="104" t="s">
        <v>81</v>
      </c>
      <c r="S278" s="228"/>
      <c r="T278" s="295"/>
      <c r="U278" s="247">
        <v>12</v>
      </c>
      <c r="V278" s="246"/>
      <c r="W278" s="282"/>
      <c r="X278" s="398">
        <v>16</v>
      </c>
      <c r="Y278" s="259"/>
      <c r="Z278" s="269"/>
    </row>
    <row r="289" spans="37:217">
      <c r="AK289" s="9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</row>
  </sheetData>
  <mergeCells count="22">
    <mergeCell ref="Y2:Y3"/>
    <mergeCell ref="Z2:Z3"/>
    <mergeCell ref="S2:S3"/>
    <mergeCell ref="T2:T3"/>
    <mergeCell ref="U2:U3"/>
    <mergeCell ref="V2:V3"/>
    <mergeCell ref="W2:W3"/>
    <mergeCell ref="O2:O3"/>
    <mergeCell ref="P2:P3"/>
    <mergeCell ref="Q2:Q3"/>
    <mergeCell ref="R2:R3"/>
    <mergeCell ref="X2:X3"/>
    <mergeCell ref="A2:A3"/>
    <mergeCell ref="B2:B3"/>
    <mergeCell ref="C2:C3"/>
    <mergeCell ref="D2:D3"/>
    <mergeCell ref="N2:N3"/>
    <mergeCell ref="K2:K3"/>
    <mergeCell ref="L2:L3"/>
    <mergeCell ref="M2:M3"/>
    <mergeCell ref="E2:E3"/>
    <mergeCell ref="F2:J2"/>
  </mergeCells>
  <phoneticPr fontId="23" type="noConversion"/>
  <printOptions horizontalCentered="1"/>
  <pageMargins left="0.2" right="0.2" top="0.41" bottom="0.34" header="0.16" footer="0.19"/>
  <pageSetup scale="60" fitToHeight="4" orientation="landscape" horizontalDpi="4294967292" verticalDpi="4294967292" r:id="rId1"/>
  <headerFooter>
    <oddHeader xml:space="preserve">&amp;C&amp;"Calibri,Bold"&amp;12WTB 2016 International Distributor Price List_x000D_&amp;"Calibri,Regular"&amp;18_x000D_&amp;11 &amp;R_x000D_ </oddHeader>
    <oddFooter>&amp;L&amp;8Prices Subject to Change&amp;C&amp;8&amp;P&amp;R&amp;8Prices effective  Junet 1, 2015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3" enableFormatConditionsCalculation="0">
    <tabColor theme="4" tint="0.79998168889431442"/>
    <pageSetUpPr fitToPage="1"/>
  </sheetPr>
  <dimension ref="A1:L47"/>
  <sheetViews>
    <sheetView topLeftCell="A40" zoomScale="85" zoomScaleNormal="85" zoomScalePageLayoutView="75" workbookViewId="0">
      <selection activeCell="J6" sqref="J6"/>
    </sheetView>
  </sheetViews>
  <sheetFormatPr defaultColWidth="11.42578125" defaultRowHeight="15.75"/>
  <cols>
    <col min="1" max="1" width="17" style="170" customWidth="1"/>
    <col min="2" max="2" width="16.28515625" style="122" customWidth="1"/>
    <col min="3" max="3" width="43.28515625" style="122" customWidth="1"/>
    <col min="4" max="4" width="11.28515625" style="122" customWidth="1"/>
    <col min="5" max="5" width="35.42578125" style="122" customWidth="1"/>
    <col min="6" max="6" width="19.140625" style="122" customWidth="1"/>
    <col min="7" max="7" width="24.28515625" style="171" customWidth="1"/>
    <col min="8" max="8" width="22.140625" style="122" customWidth="1"/>
    <col min="9" max="9" width="18.85546875" style="122" customWidth="1"/>
    <col min="10" max="16384" width="11.42578125" style="122"/>
  </cols>
  <sheetData>
    <row r="1" spans="1:12" s="176" customFormat="1">
      <c r="A1" s="210"/>
      <c r="G1" s="171"/>
    </row>
    <row r="2" spans="1:12" s="176" customFormat="1">
      <c r="A2" s="173"/>
      <c r="B2" s="174"/>
      <c r="C2" s="174"/>
      <c r="D2" s="174"/>
      <c r="E2" s="174"/>
      <c r="F2" s="174"/>
      <c r="G2" s="120"/>
      <c r="H2" s="174"/>
      <c r="I2" s="175"/>
    </row>
    <row r="3" spans="1:12" s="179" customFormat="1" ht="129.94999999999999" customHeight="1">
      <c r="A3" s="177" t="s">
        <v>339</v>
      </c>
      <c r="B3" s="178" t="s">
        <v>158</v>
      </c>
      <c r="C3" s="178" t="s">
        <v>92</v>
      </c>
      <c r="D3" s="123" t="s">
        <v>55</v>
      </c>
      <c r="E3" s="124" t="s">
        <v>93</v>
      </c>
      <c r="F3" s="123" t="s">
        <v>159</v>
      </c>
      <c r="G3" s="125" t="s">
        <v>37</v>
      </c>
      <c r="H3" s="123" t="s">
        <v>38</v>
      </c>
      <c r="I3" s="123" t="s">
        <v>39</v>
      </c>
      <c r="J3" s="126"/>
      <c r="K3" s="126"/>
      <c r="L3" s="126"/>
    </row>
    <row r="4" spans="1:12" s="176" customFormat="1">
      <c r="A4" s="519" t="s">
        <v>446</v>
      </c>
      <c r="B4" s="520"/>
      <c r="C4" s="520"/>
      <c r="D4" s="520"/>
      <c r="E4" s="520"/>
      <c r="F4" s="520"/>
      <c r="G4" s="520"/>
      <c r="H4" s="520"/>
      <c r="I4" s="521"/>
    </row>
    <row r="5" spans="1:12" s="174" customFormat="1" ht="18.75" customHeight="1">
      <c r="A5" s="522" t="s">
        <v>30</v>
      </c>
      <c r="B5" s="524" t="s">
        <v>442</v>
      </c>
      <c r="C5" s="127" t="s">
        <v>766</v>
      </c>
      <c r="D5" s="524" t="s">
        <v>256</v>
      </c>
      <c r="E5" s="524" t="s">
        <v>256</v>
      </c>
      <c r="F5" s="524" t="s">
        <v>256</v>
      </c>
      <c r="G5" s="526">
        <v>6000</v>
      </c>
      <c r="H5" s="524" t="s">
        <v>340</v>
      </c>
      <c r="I5" s="524" t="s">
        <v>443</v>
      </c>
    </row>
    <row r="6" spans="1:12" s="181" customFormat="1" ht="26.1" customHeight="1">
      <c r="A6" s="523"/>
      <c r="B6" s="525"/>
      <c r="C6" s="127" t="s">
        <v>306</v>
      </c>
      <c r="D6" s="525"/>
      <c r="E6" s="525"/>
      <c r="F6" s="525"/>
      <c r="G6" s="525"/>
      <c r="H6" s="525"/>
      <c r="I6" s="525"/>
      <c r="J6" s="180" t="s">
        <v>444</v>
      </c>
      <c r="K6" s="128"/>
      <c r="L6" s="128"/>
    </row>
    <row r="7" spans="1:12" s="181" customFormat="1" ht="26.25" customHeight="1">
      <c r="A7" s="127" t="s">
        <v>65</v>
      </c>
      <c r="B7" s="525"/>
      <c r="C7" s="129" t="s">
        <v>441</v>
      </c>
      <c r="D7" s="525"/>
      <c r="E7" s="525"/>
      <c r="F7" s="525"/>
      <c r="G7" s="525"/>
      <c r="H7" s="525"/>
      <c r="I7" s="525"/>
      <c r="J7" s="180"/>
      <c r="K7" s="128"/>
      <c r="L7" s="128"/>
    </row>
    <row r="8" spans="1:12" s="181" customFormat="1" ht="26.25" customHeight="1">
      <c r="A8" s="138"/>
      <c r="B8" s="131"/>
      <c r="C8" s="130"/>
      <c r="D8" s="131"/>
      <c r="E8" s="131"/>
      <c r="F8" s="131"/>
      <c r="G8" s="131"/>
      <c r="H8" s="131"/>
      <c r="I8" s="131"/>
      <c r="J8" s="128"/>
      <c r="K8" s="128"/>
      <c r="L8" s="128"/>
    </row>
    <row r="9" spans="1:12" s="179" customFormat="1">
      <c r="A9" s="519" t="s">
        <v>440</v>
      </c>
      <c r="B9" s="520"/>
      <c r="C9" s="520"/>
      <c r="D9" s="520"/>
      <c r="E9" s="520"/>
      <c r="F9" s="520"/>
      <c r="G9" s="520"/>
      <c r="H9" s="520"/>
      <c r="I9" s="521"/>
      <c r="J9" s="126"/>
      <c r="K9" s="126"/>
      <c r="L9" s="126"/>
    </row>
    <row r="10" spans="1:12" s="176" customFormat="1" ht="18.75" customHeight="1">
      <c r="A10" s="182" t="s">
        <v>365</v>
      </c>
      <c r="B10" s="132"/>
      <c r="C10" s="132"/>
      <c r="D10" s="132"/>
      <c r="E10" s="133"/>
      <c r="F10" s="132"/>
      <c r="G10" s="134"/>
      <c r="H10" s="132"/>
      <c r="I10" s="135"/>
    </row>
    <row r="11" spans="1:12" s="176" customFormat="1" ht="18.75" customHeight="1">
      <c r="A11" s="527" t="s">
        <v>30</v>
      </c>
      <c r="B11" s="528" t="s">
        <v>785</v>
      </c>
      <c r="C11" s="136" t="s">
        <v>766</v>
      </c>
      <c r="D11" s="528" t="s">
        <v>256</v>
      </c>
      <c r="E11" s="137">
        <v>100</v>
      </c>
      <c r="F11" s="528">
        <v>500</v>
      </c>
      <c r="G11" s="530">
        <v>7500</v>
      </c>
      <c r="H11" s="528" t="s">
        <v>767</v>
      </c>
      <c r="I11" s="528" t="s">
        <v>445</v>
      </c>
    </row>
    <row r="12" spans="1:12" s="176" customFormat="1">
      <c r="A12" s="527"/>
      <c r="B12" s="528"/>
      <c r="C12" s="136" t="s">
        <v>306</v>
      </c>
      <c r="D12" s="529"/>
      <c r="E12" s="137">
        <v>300</v>
      </c>
      <c r="F12" s="528"/>
      <c r="G12" s="530"/>
      <c r="H12" s="528"/>
      <c r="I12" s="528"/>
    </row>
    <row r="13" spans="1:12" s="176" customFormat="1">
      <c r="A13" s="527"/>
      <c r="B13" s="528"/>
      <c r="C13" s="136" t="s">
        <v>137</v>
      </c>
      <c r="D13" s="528" t="s">
        <v>200</v>
      </c>
      <c r="E13" s="528">
        <v>100</v>
      </c>
      <c r="F13" s="528"/>
      <c r="G13" s="530"/>
      <c r="H13" s="528"/>
      <c r="I13" s="528"/>
    </row>
    <row r="14" spans="1:12" s="176" customFormat="1">
      <c r="A14" s="136" t="s">
        <v>31</v>
      </c>
      <c r="B14" s="528"/>
      <c r="C14" s="136" t="s">
        <v>768</v>
      </c>
      <c r="D14" s="529"/>
      <c r="E14" s="529"/>
      <c r="F14" s="529"/>
      <c r="G14" s="531"/>
      <c r="H14" s="528"/>
      <c r="I14" s="529"/>
    </row>
    <row r="15" spans="1:12" s="176" customFormat="1" ht="18.75" customHeight="1">
      <c r="A15" s="183"/>
      <c r="B15" s="138"/>
      <c r="C15" s="138"/>
      <c r="D15" s="120"/>
      <c r="E15" s="139"/>
      <c r="F15" s="120"/>
      <c r="G15" s="140"/>
      <c r="H15" s="138"/>
      <c r="I15" s="141"/>
    </row>
    <row r="16" spans="1:12" s="176" customFormat="1" ht="18.75" customHeight="1">
      <c r="A16" s="527" t="s">
        <v>30</v>
      </c>
      <c r="B16" s="528" t="s">
        <v>786</v>
      </c>
      <c r="C16" s="136" t="s">
        <v>766</v>
      </c>
      <c r="D16" s="528" t="s">
        <v>256</v>
      </c>
      <c r="E16" s="137">
        <v>300</v>
      </c>
      <c r="F16" s="528">
        <v>2000</v>
      </c>
      <c r="G16" s="530">
        <v>7500</v>
      </c>
      <c r="H16" s="528" t="s">
        <v>434</v>
      </c>
      <c r="I16" s="528" t="s">
        <v>445</v>
      </c>
    </row>
    <row r="17" spans="1:12" s="176" customFormat="1">
      <c r="A17" s="527"/>
      <c r="B17" s="528"/>
      <c r="C17" s="136" t="s">
        <v>306</v>
      </c>
      <c r="D17" s="529"/>
      <c r="E17" s="137">
        <v>300</v>
      </c>
      <c r="F17" s="528"/>
      <c r="G17" s="530"/>
      <c r="H17" s="528"/>
      <c r="I17" s="528"/>
    </row>
    <row r="18" spans="1:12" s="176" customFormat="1">
      <c r="A18" s="527"/>
      <c r="B18" s="528"/>
      <c r="C18" s="136" t="s">
        <v>137</v>
      </c>
      <c r="D18" s="529"/>
      <c r="E18" s="528">
        <v>300</v>
      </c>
      <c r="F18" s="528"/>
      <c r="G18" s="530"/>
      <c r="H18" s="528"/>
      <c r="I18" s="528"/>
    </row>
    <row r="19" spans="1:12" s="176" customFormat="1">
      <c r="A19" s="136" t="s">
        <v>31</v>
      </c>
      <c r="B19" s="528"/>
      <c r="C19" s="136" t="s">
        <v>768</v>
      </c>
      <c r="D19" s="529"/>
      <c r="E19" s="529"/>
      <c r="F19" s="529"/>
      <c r="G19" s="531"/>
      <c r="H19" s="528"/>
      <c r="I19" s="529"/>
    </row>
    <row r="20" spans="1:12" s="179" customFormat="1" ht="26.25" customHeight="1">
      <c r="A20" s="184"/>
      <c r="B20" s="142"/>
      <c r="C20" s="142"/>
      <c r="D20" s="143"/>
      <c r="E20" s="144"/>
      <c r="F20" s="143"/>
      <c r="G20" s="145"/>
      <c r="H20" s="142"/>
      <c r="I20" s="146"/>
      <c r="J20" s="147"/>
      <c r="K20" s="147"/>
      <c r="L20" s="147"/>
    </row>
    <row r="21" spans="1:12" s="176" customFormat="1" ht="18.75" customHeight="1">
      <c r="A21" s="182" t="s">
        <v>347</v>
      </c>
      <c r="B21" s="132"/>
      <c r="C21" s="132"/>
      <c r="D21" s="132"/>
      <c r="E21" s="133"/>
      <c r="F21" s="132"/>
      <c r="G21" s="134"/>
      <c r="H21" s="132"/>
      <c r="I21" s="135"/>
      <c r="J21" s="185"/>
      <c r="K21" s="185"/>
      <c r="L21" s="185"/>
    </row>
    <row r="22" spans="1:12" s="176" customFormat="1">
      <c r="A22" s="546" t="s">
        <v>29</v>
      </c>
      <c r="B22" s="532" t="s">
        <v>788</v>
      </c>
      <c r="C22" s="186" t="s">
        <v>769</v>
      </c>
      <c r="D22" s="543" t="s">
        <v>256</v>
      </c>
      <c r="E22" s="187">
        <v>20</v>
      </c>
      <c r="F22" s="543">
        <v>100</v>
      </c>
      <c r="G22" s="548">
        <v>5000</v>
      </c>
      <c r="H22" s="532" t="s">
        <v>340</v>
      </c>
      <c r="I22" s="543" t="s">
        <v>445</v>
      </c>
      <c r="J22" s="185"/>
      <c r="K22" s="185"/>
      <c r="L22" s="185"/>
    </row>
    <row r="23" spans="1:12" s="176" customFormat="1">
      <c r="A23" s="547"/>
      <c r="B23" s="532"/>
      <c r="C23" s="188" t="s">
        <v>770</v>
      </c>
      <c r="D23" s="528"/>
      <c r="E23" s="551">
        <v>40</v>
      </c>
      <c r="F23" s="529"/>
      <c r="G23" s="549"/>
      <c r="H23" s="532"/>
      <c r="I23" s="528"/>
      <c r="J23" s="185"/>
      <c r="K23" s="185"/>
      <c r="L23" s="185"/>
    </row>
    <row r="24" spans="1:12" s="176" customFormat="1">
      <c r="A24" s="189" t="s">
        <v>62</v>
      </c>
      <c r="B24" s="532"/>
      <c r="C24" s="188" t="s">
        <v>304</v>
      </c>
      <c r="D24" s="528"/>
      <c r="E24" s="529"/>
      <c r="F24" s="529"/>
      <c r="G24" s="549"/>
      <c r="H24" s="532"/>
      <c r="I24" s="528"/>
      <c r="J24" s="185"/>
      <c r="K24" s="185"/>
      <c r="L24" s="185"/>
    </row>
    <row r="25" spans="1:12" s="176" customFormat="1" ht="35.25" customHeight="1">
      <c r="A25" s="189" t="s">
        <v>29</v>
      </c>
      <c r="B25" s="543"/>
      <c r="C25" s="188" t="s">
        <v>771</v>
      </c>
      <c r="D25" s="528"/>
      <c r="E25" s="551">
        <v>300</v>
      </c>
      <c r="F25" s="528">
        <v>300</v>
      </c>
      <c r="G25" s="550"/>
      <c r="H25" s="543"/>
      <c r="I25" s="528"/>
      <c r="J25" s="185"/>
      <c r="K25" s="185"/>
      <c r="L25" s="185"/>
    </row>
    <row r="26" spans="1:12" s="176" customFormat="1" ht="35.25" customHeight="1">
      <c r="A26" s="189" t="s">
        <v>29</v>
      </c>
      <c r="B26" s="545" t="s">
        <v>787</v>
      </c>
      <c r="C26" s="188" t="s">
        <v>772</v>
      </c>
      <c r="D26" s="528"/>
      <c r="E26" s="529"/>
      <c r="F26" s="529"/>
      <c r="G26" s="552">
        <v>5000</v>
      </c>
      <c r="H26" s="545" t="s">
        <v>767</v>
      </c>
      <c r="I26" s="528"/>
      <c r="J26" s="185"/>
      <c r="K26" s="185"/>
      <c r="L26" s="185"/>
    </row>
    <row r="27" spans="1:12" s="176" customFormat="1">
      <c r="A27" s="190" t="s">
        <v>62</v>
      </c>
      <c r="B27" s="532"/>
      <c r="C27" s="191" t="s">
        <v>773</v>
      </c>
      <c r="D27" s="544"/>
      <c r="E27" s="544"/>
      <c r="F27" s="544"/>
      <c r="G27" s="548"/>
      <c r="H27" s="532"/>
      <c r="I27" s="544"/>
      <c r="J27" s="185"/>
      <c r="K27" s="185"/>
      <c r="L27" s="185"/>
    </row>
    <row r="28" spans="1:12" s="179" customFormat="1" ht="26.25" customHeight="1">
      <c r="A28" s="192"/>
      <c r="B28" s="193"/>
      <c r="C28" s="193"/>
      <c r="D28" s="143"/>
      <c r="E28" s="143"/>
      <c r="F28" s="143"/>
      <c r="G28" s="143"/>
      <c r="H28" s="193"/>
      <c r="I28" s="146"/>
      <c r="J28" s="147"/>
      <c r="K28" s="147"/>
      <c r="L28" s="147"/>
    </row>
    <row r="29" spans="1:12" s="176" customFormat="1">
      <c r="A29" s="182" t="s">
        <v>303</v>
      </c>
      <c r="B29" s="132"/>
      <c r="C29" s="132"/>
      <c r="D29" s="132"/>
      <c r="E29" s="133"/>
      <c r="F29" s="132"/>
      <c r="G29" s="134"/>
      <c r="H29" s="132"/>
      <c r="I29" s="135"/>
    </row>
    <row r="30" spans="1:12" s="176" customFormat="1">
      <c r="A30" s="194" t="s">
        <v>63</v>
      </c>
      <c r="B30" s="532" t="s">
        <v>788</v>
      </c>
      <c r="C30" s="534" t="s">
        <v>336</v>
      </c>
      <c r="D30" s="536" t="s">
        <v>341</v>
      </c>
      <c r="E30" s="538">
        <v>100</v>
      </c>
      <c r="F30" s="538">
        <v>100</v>
      </c>
      <c r="G30" s="539">
        <v>5000</v>
      </c>
      <c r="H30" s="532" t="s">
        <v>340</v>
      </c>
      <c r="I30" s="541" t="s">
        <v>445</v>
      </c>
    </row>
    <row r="31" spans="1:12" s="176" customFormat="1">
      <c r="A31" s="190" t="s">
        <v>64</v>
      </c>
      <c r="B31" s="533"/>
      <c r="C31" s="535"/>
      <c r="D31" s="537"/>
      <c r="E31" s="537"/>
      <c r="F31" s="537"/>
      <c r="G31" s="540"/>
      <c r="H31" s="533"/>
      <c r="I31" s="542"/>
    </row>
    <row r="32" spans="1:12" s="179" customFormat="1" ht="26.25" customHeight="1">
      <c r="A32" s="195" t="s">
        <v>257</v>
      </c>
      <c r="B32" s="193"/>
      <c r="C32" s="193"/>
      <c r="D32" s="193"/>
      <c r="E32" s="196"/>
      <c r="F32" s="193"/>
      <c r="G32" s="143"/>
      <c r="H32" s="193"/>
      <c r="I32" s="197"/>
      <c r="J32" s="147"/>
      <c r="K32" s="147"/>
      <c r="L32" s="147"/>
    </row>
    <row r="33" spans="1:12" s="176" customFormat="1">
      <c r="A33" s="182" t="s">
        <v>270</v>
      </c>
      <c r="B33" s="132"/>
      <c r="C33" s="132"/>
      <c r="D33" s="132"/>
      <c r="E33" s="133"/>
      <c r="F33" s="132"/>
      <c r="G33" s="134"/>
      <c r="H33" s="132"/>
      <c r="I33" s="148"/>
    </row>
    <row r="34" spans="1:12" s="176" customFormat="1">
      <c r="A34" s="198" t="s">
        <v>65</v>
      </c>
      <c r="B34" s="149" t="s">
        <v>458</v>
      </c>
      <c r="C34" s="150" t="s">
        <v>532</v>
      </c>
      <c r="D34" s="151" t="s">
        <v>133</v>
      </c>
      <c r="E34" s="199">
        <v>50</v>
      </c>
      <c r="F34" s="151">
        <v>100</v>
      </c>
      <c r="G34" s="152" t="s">
        <v>81</v>
      </c>
      <c r="H34" s="149" t="s">
        <v>767</v>
      </c>
      <c r="I34" s="153" t="s">
        <v>445</v>
      </c>
    </row>
    <row r="35" spans="1:12" s="176" customFormat="1" ht="31.5">
      <c r="A35" s="198" t="s">
        <v>65</v>
      </c>
      <c r="B35" s="149" t="s">
        <v>66</v>
      </c>
      <c r="C35" s="150" t="s">
        <v>774</v>
      </c>
      <c r="D35" s="151" t="s">
        <v>256</v>
      </c>
      <c r="E35" s="199">
        <v>100</v>
      </c>
      <c r="F35" s="151">
        <v>300</v>
      </c>
      <c r="G35" s="152">
        <v>5000</v>
      </c>
      <c r="H35" s="149" t="s">
        <v>767</v>
      </c>
      <c r="I35" s="153" t="s">
        <v>445</v>
      </c>
    </row>
    <row r="36" spans="1:12" s="176" customFormat="1">
      <c r="A36" s="200"/>
      <c r="B36" s="138"/>
      <c r="C36" s="154"/>
      <c r="D36" s="155"/>
      <c r="E36" s="156"/>
      <c r="F36" s="120"/>
      <c r="G36" s="157"/>
      <c r="H36" s="120"/>
      <c r="I36" s="158"/>
    </row>
    <row r="37" spans="1:12" s="176" customFormat="1" ht="31.5">
      <c r="A37" s="201" t="s">
        <v>67</v>
      </c>
      <c r="B37" s="159" t="s">
        <v>775</v>
      </c>
      <c r="C37" s="202" t="s">
        <v>776</v>
      </c>
      <c r="D37" s="160" t="s">
        <v>256</v>
      </c>
      <c r="E37" s="203">
        <v>300</v>
      </c>
      <c r="F37" s="160">
        <v>300</v>
      </c>
      <c r="G37" s="161">
        <v>5000</v>
      </c>
      <c r="H37" s="159" t="s">
        <v>777</v>
      </c>
      <c r="I37" s="153" t="s">
        <v>445</v>
      </c>
    </row>
    <row r="38" spans="1:12" s="179" customFormat="1" ht="26.25" customHeight="1">
      <c r="A38" s="192"/>
      <c r="B38" s="193"/>
      <c r="C38" s="193"/>
      <c r="D38" s="193"/>
      <c r="E38" s="193"/>
      <c r="F38" s="193"/>
      <c r="G38" s="143"/>
      <c r="H38" s="204"/>
      <c r="I38" s="158"/>
      <c r="J38" s="147"/>
      <c r="K38" s="147"/>
      <c r="L38" s="147"/>
    </row>
    <row r="39" spans="1:12" s="176" customFormat="1">
      <c r="A39" s="182" t="s">
        <v>778</v>
      </c>
      <c r="B39" s="132"/>
      <c r="C39" s="132"/>
      <c r="D39" s="132"/>
      <c r="E39" s="133"/>
      <c r="F39" s="132"/>
      <c r="G39" s="134"/>
      <c r="H39" s="132"/>
      <c r="I39" s="135"/>
    </row>
    <row r="40" spans="1:12" s="176" customFormat="1">
      <c r="A40" s="198" t="s">
        <v>156</v>
      </c>
      <c r="B40" s="149" t="s">
        <v>157</v>
      </c>
      <c r="C40" s="150" t="s">
        <v>779</v>
      </c>
      <c r="D40" s="151" t="s">
        <v>341</v>
      </c>
      <c r="E40" s="199">
        <v>200</v>
      </c>
      <c r="F40" s="151">
        <v>200</v>
      </c>
      <c r="G40" s="162">
        <v>5000</v>
      </c>
      <c r="H40" s="149" t="s">
        <v>340</v>
      </c>
      <c r="I40" s="163" t="s">
        <v>445</v>
      </c>
    </row>
    <row r="41" spans="1:12" s="176" customFormat="1">
      <c r="A41" s="173"/>
      <c r="B41" s="174"/>
      <c r="C41" s="174"/>
      <c r="D41" s="174"/>
      <c r="E41" s="174"/>
      <c r="F41" s="174"/>
      <c r="G41" s="120"/>
      <c r="H41" s="205"/>
      <c r="I41" s="175"/>
    </row>
    <row r="42" spans="1:12" s="176" customFormat="1">
      <c r="A42" s="206" t="s">
        <v>780</v>
      </c>
      <c r="B42" s="174"/>
      <c r="C42" s="174"/>
      <c r="D42" s="174"/>
      <c r="E42" s="174"/>
      <c r="F42" s="174"/>
      <c r="G42" s="120"/>
      <c r="H42" s="205"/>
      <c r="I42" s="175"/>
    </row>
    <row r="43" spans="1:12" s="176" customFormat="1" ht="31.5">
      <c r="A43" s="207" t="s">
        <v>153</v>
      </c>
      <c r="B43" s="164" t="s">
        <v>154</v>
      </c>
      <c r="C43" s="208" t="s">
        <v>781</v>
      </c>
      <c r="D43" s="164" t="s">
        <v>135</v>
      </c>
      <c r="E43" s="209" t="s">
        <v>782</v>
      </c>
      <c r="F43" s="164">
        <v>432</v>
      </c>
      <c r="G43" s="137" t="s">
        <v>178</v>
      </c>
      <c r="H43" s="164" t="s">
        <v>155</v>
      </c>
      <c r="I43" s="164" t="s">
        <v>447</v>
      </c>
    </row>
    <row r="44" spans="1:12">
      <c r="A44" s="118"/>
      <c r="B44" s="119"/>
      <c r="C44" s="119"/>
      <c r="D44" s="119"/>
      <c r="E44" s="165" t="s">
        <v>783</v>
      </c>
      <c r="F44" s="119"/>
      <c r="G44" s="120"/>
      <c r="H44" s="119"/>
      <c r="I44" s="121"/>
    </row>
    <row r="45" spans="1:12">
      <c r="A45" s="118"/>
      <c r="B45" s="119"/>
      <c r="C45" s="119"/>
      <c r="D45" s="119"/>
      <c r="E45" s="165" t="s">
        <v>784</v>
      </c>
      <c r="F45" s="119"/>
      <c r="G45" s="120"/>
      <c r="H45" s="119"/>
      <c r="I45" s="121"/>
    </row>
    <row r="46" spans="1:12">
      <c r="A46" s="118" t="s">
        <v>762</v>
      </c>
      <c r="B46" s="119"/>
      <c r="C46" s="119"/>
      <c r="D46" s="119"/>
      <c r="E46" s="119"/>
      <c r="F46" s="119"/>
      <c r="G46" s="120"/>
      <c r="H46" s="119"/>
      <c r="I46" s="121"/>
    </row>
    <row r="47" spans="1:12">
      <c r="A47" s="166" t="s">
        <v>763</v>
      </c>
      <c r="B47" s="167"/>
      <c r="C47" s="167"/>
      <c r="D47" s="167"/>
      <c r="E47" s="167"/>
      <c r="F47" s="167"/>
      <c r="G47" s="168"/>
      <c r="H47" s="167"/>
      <c r="I47" s="169"/>
    </row>
  </sheetData>
  <mergeCells count="49">
    <mergeCell ref="I16:I19"/>
    <mergeCell ref="D18:D19"/>
    <mergeCell ref="E18:E19"/>
    <mergeCell ref="A16:A18"/>
    <mergeCell ref="B16:B19"/>
    <mergeCell ref="D16:D17"/>
    <mergeCell ref="F16:F19"/>
    <mergeCell ref="G16:G19"/>
    <mergeCell ref="H16:H19"/>
    <mergeCell ref="A22:A23"/>
    <mergeCell ref="B22:B25"/>
    <mergeCell ref="D22:D27"/>
    <mergeCell ref="F22:F24"/>
    <mergeCell ref="G22:G25"/>
    <mergeCell ref="E23:E24"/>
    <mergeCell ref="E25:E27"/>
    <mergeCell ref="F25:F27"/>
    <mergeCell ref="B26:B27"/>
    <mergeCell ref="G26:G27"/>
    <mergeCell ref="G30:G31"/>
    <mergeCell ref="H30:H31"/>
    <mergeCell ref="I30:I31"/>
    <mergeCell ref="H22:H25"/>
    <mergeCell ref="I22:I27"/>
    <mergeCell ref="H26:H27"/>
    <mergeCell ref="B30:B31"/>
    <mergeCell ref="C30:C31"/>
    <mergeCell ref="D30:D31"/>
    <mergeCell ref="E30:E31"/>
    <mergeCell ref="F30:F31"/>
    <mergeCell ref="A9:I9"/>
    <mergeCell ref="A11:A13"/>
    <mergeCell ref="B11:B14"/>
    <mergeCell ref="D11:D12"/>
    <mergeCell ref="F11:F14"/>
    <mergeCell ref="G11:G14"/>
    <mergeCell ref="H11:H14"/>
    <mergeCell ref="I11:I14"/>
    <mergeCell ref="D13:D14"/>
    <mergeCell ref="E13:E14"/>
    <mergeCell ref="A4:I4"/>
    <mergeCell ref="A5:A6"/>
    <mergeCell ref="B5:B7"/>
    <mergeCell ref="D5:D7"/>
    <mergeCell ref="E5:E7"/>
    <mergeCell ref="F5:F7"/>
    <mergeCell ref="G5:G7"/>
    <mergeCell ref="H5:H7"/>
    <mergeCell ref="I5:I7"/>
  </mergeCells>
  <phoneticPr fontId="23" type="noConversion"/>
  <pageMargins left="0.75" right="0.75" top="1" bottom="1" header="0.5" footer="0.5"/>
  <pageSetup scale="5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34604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11</vt:i4>
      </vt:variant>
    </vt:vector>
  </HeadingPairs>
  <TitlesOfParts>
    <vt:vector size="18" baseType="lpstr">
      <vt:lpstr>OVERVIEW</vt:lpstr>
      <vt:lpstr>Rims</vt:lpstr>
      <vt:lpstr>Tires&amp;Tubes</vt:lpstr>
      <vt:lpstr>Saddles&amp;Grips </vt:lpstr>
      <vt:lpstr>Accessories </vt:lpstr>
      <vt:lpstr>WTB MY2017 AFM</vt:lpstr>
      <vt:lpstr> FOB Asia MOQ's</vt:lpstr>
      <vt:lpstr>'Accessories '!Názvy_tisku</vt:lpstr>
      <vt:lpstr>Rims!Názvy_tisku</vt:lpstr>
      <vt:lpstr>'Saddles&amp;Grips '!Názvy_tisku</vt:lpstr>
      <vt:lpstr>'Tires&amp;Tubes'!Názvy_tisku</vt:lpstr>
      <vt:lpstr>'WTB MY2017 AFM'!Názvy_tisku</vt:lpstr>
      <vt:lpstr>' FOB Asia MOQ''s'!Oblast_tisku</vt:lpstr>
      <vt:lpstr>'Accessories '!Oblast_tisku</vt:lpstr>
      <vt:lpstr>Rims!Oblast_tisku</vt:lpstr>
      <vt:lpstr>'Saddles&amp;Grips '!Oblast_tisku</vt:lpstr>
      <vt:lpstr>'Tires&amp;Tubes'!Oblast_tisku</vt:lpstr>
      <vt:lpstr>'WTB MY2017 AFM'!Oblast_tisku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martina</cp:lastModifiedBy>
  <cp:revision>7</cp:revision>
  <cp:lastPrinted>2016-03-08T20:59:05Z</cp:lastPrinted>
  <dcterms:created xsi:type="dcterms:W3CDTF">1601-01-01T00:00:00Z</dcterms:created>
  <dcterms:modified xsi:type="dcterms:W3CDTF">2016-03-29T01:22:45Z</dcterms:modified>
</cp:coreProperties>
</file>