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filterPrivacy="1"/>
  <bookViews>
    <workbookView xWindow="0" yWindow="465" windowWidth="28800" windowHeight="16440"/>
  </bookViews>
  <sheets>
    <sheet name="ekon. zhod" sheetId="13" r:id="rId1"/>
    <sheet name="Souhrn - Výsledkový diagram" sheetId="12" r:id="rId2"/>
    <sheet name="Souhrn - pavučina" sheetId="11" r:id="rId3"/>
    <sheet name="Vedení" sheetId="1" r:id="rId4"/>
    <sheet name="Strategie" sheetId="3" r:id="rId5"/>
    <sheet name="Pracovníci" sheetId="10" r:id="rId6"/>
    <sheet name="Partnerství a zdroje" sheetId="4" r:id="rId7"/>
    <sheet name="Procesy, výrobky a služby" sheetId="5" r:id="rId8"/>
    <sheet name="Zákaznící - výsledky" sheetId="7" r:id="rId9"/>
    <sheet name="Pracovníci - výsledky" sheetId="6" r:id="rId10"/>
    <sheet name="Společnost - výsledky" sheetId="8" r:id="rId11"/>
    <sheet name="Ekonomické výsledky" sheetId="9" r:id="rId12"/>
  </sheets>
  <definedNames>
    <definedName name="_xlnm.Print_Area" localSheetId="2">'Souhrn - pavučina'!$A$1:$AA$42</definedName>
    <definedName name="_xlnm.Print_Area" localSheetId="1">'Souhrn - Výsledkový diagram'!$A$22:$AA$34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13" l="1"/>
  <c r="E48" i="13"/>
  <c r="E34" i="13"/>
  <c r="E35" i="13"/>
  <c r="E36" i="13"/>
  <c r="B38" i="13"/>
  <c r="E37" i="13"/>
  <c r="E54" i="13"/>
  <c r="E53" i="13"/>
  <c r="E43" i="13"/>
  <c r="E44" i="13"/>
  <c r="E45" i="13"/>
  <c r="E46" i="13"/>
  <c r="E47" i="13"/>
  <c r="D22" i="9"/>
  <c r="AG4" i="12"/>
  <c r="D11" i="9"/>
  <c r="AF4" i="12"/>
  <c r="AF5" i="12"/>
  <c r="C4" i="12"/>
  <c r="B5" i="12"/>
  <c r="AH5" i="12"/>
  <c r="B4" i="12"/>
  <c r="D4" i="12"/>
  <c r="E4" i="12"/>
  <c r="F4" i="12"/>
  <c r="B15" i="12"/>
  <c r="D12" i="4"/>
  <c r="P4" i="12"/>
  <c r="D24" i="4"/>
  <c r="Q4" i="12"/>
  <c r="D36" i="4"/>
  <c r="R4" i="12"/>
  <c r="D48" i="4"/>
  <c r="S4" i="12"/>
  <c r="D60" i="4"/>
  <c r="T4" i="12"/>
  <c r="P5" i="12"/>
  <c r="F19" i="12"/>
  <c r="G4" i="12"/>
  <c r="H4" i="12"/>
  <c r="I4" i="12"/>
  <c r="J4" i="12"/>
  <c r="G5" i="12"/>
  <c r="F15" i="12"/>
  <c r="K4" i="12"/>
  <c r="L4" i="12"/>
  <c r="M4" i="12"/>
  <c r="N4" i="12"/>
  <c r="O4" i="12"/>
  <c r="K5" i="12"/>
  <c r="F11" i="12"/>
  <c r="D12" i="5"/>
  <c r="U4" i="12"/>
  <c r="D24" i="5"/>
  <c r="V4" i="12"/>
  <c r="D36" i="5"/>
  <c r="W4" i="12"/>
  <c r="D48" i="5"/>
  <c r="X4" i="12"/>
  <c r="D60" i="5"/>
  <c r="Y4" i="12"/>
  <c r="U5" i="12"/>
  <c r="J15" i="12"/>
  <c r="B8" i="12"/>
  <c r="D11" i="6"/>
  <c r="AB4" i="12"/>
  <c r="D22" i="6"/>
  <c r="AC4" i="12"/>
  <c r="AB5" i="12"/>
  <c r="N11" i="12"/>
  <c r="D11" i="7"/>
  <c r="Z4" i="12"/>
  <c r="D22" i="7"/>
  <c r="AA4" i="12"/>
  <c r="Z5" i="12"/>
  <c r="N15" i="12"/>
  <c r="D11" i="8"/>
  <c r="AD4" i="12"/>
  <c r="D22" i="8"/>
  <c r="AE4" i="12"/>
  <c r="AD5" i="12"/>
  <c r="N19" i="12"/>
  <c r="R15" i="12"/>
  <c r="N8" i="12"/>
  <c r="B7" i="12"/>
  <c r="B31" i="12"/>
  <c r="B28" i="12"/>
  <c r="B29" i="12"/>
  <c r="B30" i="12"/>
  <c r="B27" i="12"/>
  <c r="B26" i="12"/>
  <c r="B24" i="12"/>
  <c r="B25" i="12"/>
  <c r="B23" i="12"/>
  <c r="B32" i="12"/>
  <c r="V3" i="11"/>
  <c r="V4" i="11"/>
  <c r="W3" i="11"/>
  <c r="W4" i="11"/>
  <c r="X3" i="11"/>
  <c r="X4" i="11"/>
  <c r="Y3" i="11"/>
  <c r="Y4" i="11"/>
  <c r="Z4" i="11"/>
  <c r="B3" i="11"/>
  <c r="B5" i="11"/>
  <c r="D3" i="11"/>
  <c r="D5" i="11"/>
  <c r="F3" i="11"/>
  <c r="F5" i="11"/>
  <c r="I3" i="11"/>
  <c r="I5" i="11"/>
  <c r="Q3" i="11"/>
  <c r="Q5" i="11"/>
  <c r="R3" i="11"/>
  <c r="R5" i="11"/>
  <c r="V5" i="11"/>
  <c r="Z5" i="11"/>
  <c r="D6" i="11"/>
  <c r="H3" i="11"/>
  <c r="H6" i="11"/>
  <c r="J3" i="11"/>
  <c r="J6" i="11"/>
  <c r="N3" i="11"/>
  <c r="N6" i="11"/>
  <c r="P3" i="11"/>
  <c r="P6" i="11"/>
  <c r="X6" i="11"/>
  <c r="Z6" i="11"/>
  <c r="F7" i="11"/>
  <c r="J7" i="11"/>
  <c r="M3" i="11"/>
  <c r="M7" i="11"/>
  <c r="T3" i="11"/>
  <c r="T7" i="11"/>
  <c r="Z7" i="11"/>
  <c r="B8" i="11"/>
  <c r="D8" i="11"/>
  <c r="E3" i="11"/>
  <c r="E8" i="11"/>
  <c r="F8" i="11"/>
  <c r="Z8" i="11"/>
  <c r="F9" i="11"/>
  <c r="G3" i="11"/>
  <c r="G9" i="11"/>
  <c r="J9" i="11"/>
  <c r="K3" i="11"/>
  <c r="K9" i="11"/>
  <c r="S3" i="11"/>
  <c r="S9" i="11"/>
  <c r="U3" i="11"/>
  <c r="U9" i="11"/>
  <c r="Z9" i="11"/>
  <c r="L3" i="11"/>
  <c r="L10" i="11"/>
  <c r="M10" i="11"/>
  <c r="N10" i="11"/>
  <c r="O3" i="11"/>
  <c r="O10" i="11"/>
  <c r="Z10" i="11"/>
  <c r="C3" i="11"/>
  <c r="C11" i="11"/>
  <c r="D11" i="11"/>
  <c r="G11" i="11"/>
  <c r="I11" i="11"/>
  <c r="J11" i="11"/>
  <c r="T11" i="11"/>
  <c r="Z11" i="11"/>
  <c r="F24" i="9"/>
  <c r="F24" i="8"/>
  <c r="F24" i="6"/>
  <c r="F24" i="7"/>
  <c r="F62" i="5"/>
  <c r="F62" i="4"/>
  <c r="F50" i="3"/>
  <c r="F62" i="10"/>
  <c r="F62" i="1"/>
</calcChain>
</file>

<file path=xl/sharedStrings.xml><?xml version="1.0" encoding="utf-8"?>
<sst xmlns="http://schemas.openxmlformats.org/spreadsheetml/2006/main" count="1520" uniqueCount="137">
  <si>
    <t>Přístup</t>
  </si>
  <si>
    <t>Vodítko</t>
  </si>
  <si>
    <t>Není možné prokázat</t>
  </si>
  <si>
    <t>Omezená schopnost prokázat</t>
  </si>
  <si>
    <t>Je možní zcela prokázat</t>
  </si>
  <si>
    <t>Uznaný jako globální vzor</t>
  </si>
  <si>
    <t>Solidní</t>
  </si>
  <si>
    <t>Integrovaný</t>
  </si>
  <si>
    <t>Aplikace</t>
  </si>
  <si>
    <t>Uplatněn</t>
  </si>
  <si>
    <t>Strukturovaně</t>
  </si>
  <si>
    <t>Hodnocení a zdokonalování</t>
  </si>
  <si>
    <t>Měření</t>
  </si>
  <si>
    <t>Učení se a kreativita</t>
  </si>
  <si>
    <t>Zlepšování a inovace</t>
  </si>
  <si>
    <t>Stupnice</t>
  </si>
  <si>
    <t>Celkové bodové hodnocení</t>
  </si>
  <si>
    <t>Je možné prokázat</t>
  </si>
  <si>
    <t>Přístupy mají jasné zdůvodnění, zaměřují se na relevantní zainteresované strany a jsou podloženy procesy.</t>
  </si>
  <si>
    <t>Přístupy podporují strategii a jsou propojeny s dalšími relevantními přístupy.</t>
  </si>
  <si>
    <t>Přístupy jsou uplatněny v příslušných oblastech a včas.</t>
  </si>
  <si>
    <t>Uplatnění je strukturované a umožňuje flexibilitu a agilnost organizace.</t>
  </si>
  <si>
    <t>Učelnost a účinnost přístupů a jejich aplikace jsou vhodně měřeny.</t>
  </si>
  <si>
    <t>Učení se a kreativita se používá pro generování příležitostí pro zlepšování nebo inovace.</t>
  </si>
  <si>
    <t>Výstupy z měření, učení se a kreativity jsou používány k hodnocená, prioritizování a implmentaci zlepšení a inovací.</t>
  </si>
  <si>
    <t>Relevantnost a použitelnost</t>
  </si>
  <si>
    <t>Rozsah a relevantnost</t>
  </si>
  <si>
    <t>Integrita</t>
  </si>
  <si>
    <t>Členění</t>
  </si>
  <si>
    <t>Je identifikován ucelený soubor výsledků zahrnující též klíčové výsledky, který prokazuje výkonnost organizace z hlediksa strategie, cílů a potřeb a očekávaných relevantních zainteresovaných stran.</t>
  </si>
  <si>
    <t>Výsledky jsou časové vhodné, spolehlivé a přesné.</t>
  </si>
  <si>
    <t>Výsledky jsou vhodným způsobem členěny, aby poskytly smysluplný vhled do organizace.</t>
  </si>
  <si>
    <t>Trendy</t>
  </si>
  <si>
    <t>Cíle</t>
  </si>
  <si>
    <t>Porovnání</t>
  </si>
  <si>
    <t>Důvěra</t>
  </si>
  <si>
    <t>Pozitivní trendy nebo trvale dobrá výkonnost za více, než tříleté období.</t>
  </si>
  <si>
    <t>Pro klíčoví výsledky jsou stanoveny a trvale dosahovány vhodné cíle, které jsou v souladu se strategickými záměry.</t>
  </si>
  <si>
    <t>V souladu se strategickými záměry jsou prováděna vhodná externí porovnání, která jsou u klíčovách výsledků příznivá.</t>
  </si>
  <si>
    <t>Existuje důvěra, že úroveň výkonnosti bude v budoucnu trvale udržena, která výchází z pochopení vztahů mezi příčinami a následky.</t>
  </si>
  <si>
    <t>Sub kritérium 1a</t>
  </si>
  <si>
    <t>Sub kritérium 1e</t>
  </si>
  <si>
    <t>Sub kritérium 1d</t>
  </si>
  <si>
    <t>Sub kritérium 1c</t>
  </si>
  <si>
    <t>Sub kritérium 1b</t>
  </si>
  <si>
    <t>x</t>
  </si>
  <si>
    <t>Toal average</t>
  </si>
  <si>
    <t>Sub kritérium 3a</t>
  </si>
  <si>
    <t>Sub kritérium 3b</t>
  </si>
  <si>
    <t>Sub kritérium 3c</t>
  </si>
  <si>
    <t>Sub kritérium 3d</t>
  </si>
  <si>
    <t>Sub kritérium 3e</t>
  </si>
  <si>
    <t>Sub kritérium 2a</t>
  </si>
  <si>
    <t>Sub kritérium 2b</t>
  </si>
  <si>
    <t>Sub kritérium 2c</t>
  </si>
  <si>
    <t>Sub kritérium 2d</t>
  </si>
  <si>
    <t>Sub kritérium 4a</t>
  </si>
  <si>
    <t>Sub kritérium 4b</t>
  </si>
  <si>
    <t>Sub kritérium 4c</t>
  </si>
  <si>
    <t>Sub kritérium 4d</t>
  </si>
  <si>
    <t>Sub kritérium 4e</t>
  </si>
  <si>
    <t>Sub kritérium 5a</t>
  </si>
  <si>
    <t>Sub kritérium 5b</t>
  </si>
  <si>
    <t>Sub kritérium 5c</t>
  </si>
  <si>
    <t>Sub kritérium 5d</t>
  </si>
  <si>
    <t>Sub kritérium 5e</t>
  </si>
  <si>
    <t>Dílčí kritérium 6a</t>
  </si>
  <si>
    <t>Dílčí kritérium 6b</t>
  </si>
  <si>
    <t>Výsledky jsou časově vhodné, spolehlivé a přesné.</t>
  </si>
  <si>
    <t>Dílčí kritérium 7a</t>
  </si>
  <si>
    <t>Dílčí kritérium 7b</t>
  </si>
  <si>
    <t>Dílčí kritérium 8a</t>
  </si>
  <si>
    <t>Dílčí kritérium 8b</t>
  </si>
  <si>
    <t>Dílčí kritérium 9a</t>
  </si>
  <si>
    <t>Dílčí kritérium 9b</t>
  </si>
  <si>
    <t>a</t>
  </si>
  <si>
    <t>b</t>
  </si>
  <si>
    <t>c</t>
  </si>
  <si>
    <t>d</t>
  </si>
  <si>
    <t>e</t>
  </si>
  <si>
    <t>Vedení</t>
  </si>
  <si>
    <t>Strategie</t>
  </si>
  <si>
    <t>Pracovníci</t>
  </si>
  <si>
    <t>Partnerství a zdroje</t>
  </si>
  <si>
    <t>Procesy, výrobky a služby</t>
  </si>
  <si>
    <t>Vytváření hodnoty pro zákazníky</t>
  </si>
  <si>
    <t>Vytváření trvale udržitelné budoucnosti</t>
  </si>
  <si>
    <t>Rozvíjení schopností organizace</t>
  </si>
  <si>
    <t>Využívání kreativity a inovací</t>
  </si>
  <si>
    <t>Vedení na základě vize, inspirace a integrity</t>
  </si>
  <si>
    <t>Agilní řízení</t>
  </si>
  <si>
    <t>Dosahování úspěchu díky schopnostem pracovníků</t>
  </si>
  <si>
    <t>Trvalé dosahování vynikajících výsledků</t>
  </si>
  <si>
    <t>Integrování základních koncepcí a kritérií</t>
  </si>
  <si>
    <t>Základní koncepce a kritéria</t>
  </si>
  <si>
    <t>Average</t>
  </si>
  <si>
    <t>Pracovníci - výsledky</t>
  </si>
  <si>
    <t>Společnost - výsledky</t>
  </si>
  <si>
    <t>Ekonomické výsledky</t>
  </si>
  <si>
    <t>Zákazníci - výsledky</t>
  </si>
  <si>
    <t>Kritérium</t>
  </si>
  <si>
    <t>TOTAL</t>
  </si>
  <si>
    <t>Skóre</t>
  </si>
  <si>
    <t>Subkritérium a</t>
  </si>
  <si>
    <t>Subkritérium b</t>
  </si>
  <si>
    <t>Subkritérium c</t>
  </si>
  <si>
    <t>Subkritérium d</t>
  </si>
  <si>
    <t>Subkritérium e</t>
  </si>
  <si>
    <t>Měřítka vnímání</t>
  </si>
  <si>
    <t>Ukazatele výkonnosti</t>
  </si>
  <si>
    <t>Ukazatel</t>
  </si>
  <si>
    <t>1 rok před, do 1 roku po</t>
  </si>
  <si>
    <t>1 rok před, do 3 let po</t>
  </si>
  <si>
    <t>1 rok před, do 5 let po</t>
  </si>
  <si>
    <t>Tržby</t>
  </si>
  <si>
    <t>Aktiva</t>
  </si>
  <si>
    <t>Snížení nákladů</t>
  </si>
  <si>
    <t>Provozní zisk</t>
  </si>
  <si>
    <t>Střední hodnota rozdílu v % v hodnotě akcie mezi vítězem a celosvětovým indexem FTSE</t>
  </si>
  <si>
    <t>Kroky</t>
  </si>
  <si>
    <t>Čas</t>
  </si>
  <si>
    <t>Celkem</t>
  </si>
  <si>
    <t>Náklady</t>
  </si>
  <si>
    <t>Náklady na pracovníka</t>
  </si>
  <si>
    <t>Fixní náklady</t>
  </si>
  <si>
    <t>Příprava hodnocení</t>
  </si>
  <si>
    <t>Vyhodnocení a zpracování dat</t>
  </si>
  <si>
    <t>Prezentace dat vedení podniku</t>
  </si>
  <si>
    <t>Náklady na první hodnocení vlastním pracovníkem</t>
  </si>
  <si>
    <t>Kurz</t>
  </si>
  <si>
    <t>Hodnocení</t>
  </si>
  <si>
    <t>Náklady na první hodnocení certifikovaným hodnotitelem</t>
  </si>
  <si>
    <t>Hodnocení na místě</t>
  </si>
  <si>
    <t>Hodnocení od stolu (mail, telco)</t>
  </si>
  <si>
    <t>Možnosti hodnocení</t>
  </si>
  <si>
    <t>Mzda hodnotitele</t>
  </si>
  <si>
    <t>Náklady na první hodnocení vlastním pracovníkem bez školení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</si>
</sst>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\ &quot;Kč&quot;_-;\-* #,##0\ &quot;Kč&quot;_-;_-* &quot;-&quot;??\ &quot;Kč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4" borderId="1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wrapText="1"/>
    </xf>
    <xf numFmtId="9" fontId="0" fillId="2" borderId="3" xfId="1" applyFont="1" applyFill="1" applyBorder="1" applyAlignment="1">
      <alignment horizontal="center" vertical="center" wrapText="1"/>
    </xf>
    <xf numFmtId="9" fontId="0" fillId="2" borderId="1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9" fontId="0" fillId="2" borderId="12" xfId="1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14" xfId="0" applyFill="1" applyBorder="1" applyAlignment="1">
      <alignment vertical="center" wrapText="1"/>
    </xf>
    <xf numFmtId="0" fontId="0" fillId="5" borderId="15" xfId="0" applyFill="1" applyBorder="1" applyAlignment="1">
      <alignment wrapText="1"/>
    </xf>
    <xf numFmtId="0" fontId="0" fillId="5" borderId="19" xfId="0" applyFill="1" applyBorder="1" applyAlignment="1">
      <alignment horizontal="center" vertical="center"/>
    </xf>
    <xf numFmtId="9" fontId="5" fillId="5" borderId="19" xfId="0" applyNumberFormat="1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" xfId="0" applyFill="1" applyBorder="1" applyAlignment="1">
      <alignment wrapText="1"/>
    </xf>
    <xf numFmtId="0" fontId="3" fillId="5" borderId="1" xfId="0" applyFont="1" applyFill="1" applyBorder="1" applyAlignment="1">
      <alignment vertical="center" wrapText="1"/>
    </xf>
    <xf numFmtId="0" fontId="0" fillId="3" borderId="1" xfId="0" applyFill="1" applyBorder="1"/>
    <xf numFmtId="9" fontId="0" fillId="3" borderId="1" xfId="0" applyNumberFormat="1" applyFill="1" applyBorder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3" borderId="3" xfId="0" applyFill="1" applyBorder="1"/>
    <xf numFmtId="9" fontId="0" fillId="3" borderId="3" xfId="0" applyNumberFormat="1" applyFill="1" applyBorder="1"/>
    <xf numFmtId="0" fontId="0" fillId="0" borderId="3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0" fontId="0" fillId="3" borderId="23" xfId="0" applyFill="1" applyBorder="1"/>
    <xf numFmtId="0" fontId="0" fillId="3" borderId="2" xfId="0" applyFill="1" applyBorder="1"/>
    <xf numFmtId="9" fontId="0" fillId="3" borderId="23" xfId="0" applyNumberFormat="1" applyFill="1" applyBorder="1"/>
    <xf numFmtId="9" fontId="0" fillId="3" borderId="2" xfId="0" applyNumberFormat="1" applyFill="1" applyBorder="1"/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3" borderId="25" xfId="0" applyFill="1" applyBorder="1"/>
    <xf numFmtId="9" fontId="0" fillId="3" borderId="25" xfId="0" applyNumberFormat="1" applyFill="1" applyBorder="1"/>
    <xf numFmtId="0" fontId="0" fillId="0" borderId="25" xfId="0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0" fillId="3" borderId="25" xfId="0" applyFill="1" applyBorder="1" applyAlignment="1">
      <alignment horizontal="right" vertical="center" wrapText="1"/>
    </xf>
    <xf numFmtId="0" fontId="0" fillId="3" borderId="27" xfId="0" applyFill="1" applyBorder="1"/>
    <xf numFmtId="0" fontId="0" fillId="3" borderId="28" xfId="0" applyFill="1" applyBorder="1"/>
    <xf numFmtId="9" fontId="0" fillId="3" borderId="29" xfId="0" applyNumberFormat="1" applyFill="1" applyBorder="1"/>
    <xf numFmtId="0" fontId="3" fillId="6" borderId="1" xfId="0" applyFont="1" applyFill="1" applyBorder="1"/>
    <xf numFmtId="1" fontId="0" fillId="0" borderId="0" xfId="0" applyNumberFormat="1"/>
    <xf numFmtId="0" fontId="3" fillId="7" borderId="1" xfId="0" applyFont="1" applyFill="1" applyBorder="1"/>
    <xf numFmtId="0" fontId="0" fillId="7" borderId="1" xfId="0" applyFill="1" applyBorder="1" applyAlignment="1">
      <alignment wrapText="1"/>
    </xf>
    <xf numFmtId="164" fontId="0" fillId="0" borderId="1" xfId="0" applyNumberFormat="1" applyBorder="1"/>
    <xf numFmtId="0" fontId="3" fillId="7" borderId="1" xfId="0" applyFont="1" applyFill="1" applyBorder="1" applyAlignment="1">
      <alignment wrapText="1"/>
    </xf>
    <xf numFmtId="164" fontId="3" fillId="7" borderId="1" xfId="0" applyNumberFormat="1" applyFont="1" applyFill="1" applyBorder="1"/>
    <xf numFmtId="164" fontId="5" fillId="0" borderId="0" xfId="2" applyNumberFormat="1" applyFont="1" applyAlignment="1">
      <alignment vertical="center"/>
    </xf>
    <xf numFmtId="9" fontId="0" fillId="0" borderId="0" xfId="1" applyFont="1"/>
    <xf numFmtId="9" fontId="0" fillId="0" borderId="0" xfId="0" applyNumberFormat="1"/>
    <xf numFmtId="0" fontId="3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0" fillId="0" borderId="1" xfId="0" applyBorder="1"/>
    <xf numFmtId="165" fontId="0" fillId="0" borderId="1" xfId="3" applyNumberFormat="1" applyFont="1" applyBorder="1"/>
    <xf numFmtId="165" fontId="0" fillId="0" borderId="1" xfId="0" applyNumberFormat="1" applyBorder="1"/>
    <xf numFmtId="0" fontId="3" fillId="0" borderId="1" xfId="0" applyFont="1" applyBorder="1"/>
    <xf numFmtId="165" fontId="3" fillId="0" borderId="1" xfId="3" applyNumberFormat="1" applyFont="1" applyBorder="1"/>
    <xf numFmtId="0" fontId="3" fillId="0" borderId="0" xfId="0" applyFont="1" applyBorder="1"/>
    <xf numFmtId="165" fontId="3" fillId="0" borderId="0" xfId="3" applyNumberFormat="1" applyFont="1" applyBorder="1"/>
    <xf numFmtId="165" fontId="3" fillId="0" borderId="1" xfId="0" applyNumberFormat="1" applyFont="1" applyBorder="1"/>
    <xf numFmtId="9" fontId="3" fillId="5" borderId="16" xfId="0" applyNumberFormat="1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7" fillId="2" borderId="21" xfId="2" applyNumberFormat="1" applyFont="1" applyFill="1" applyBorder="1" applyAlignment="1">
      <alignment horizontal="center" vertical="top" wrapText="1"/>
    </xf>
    <xf numFmtId="0" fontId="7" fillId="2" borderId="0" xfId="2" applyNumberFormat="1" applyFont="1" applyFill="1" applyBorder="1" applyAlignment="1">
      <alignment horizontal="center" vertical="top" wrapText="1"/>
    </xf>
    <xf numFmtId="0" fontId="7" fillId="2" borderId="22" xfId="2" applyNumberFormat="1" applyFont="1" applyFill="1" applyBorder="1" applyAlignment="1">
      <alignment horizontal="center" vertical="top" wrapText="1"/>
    </xf>
    <xf numFmtId="0" fontId="7" fillId="2" borderId="32" xfId="2" applyNumberFormat="1" applyFont="1" applyFill="1" applyBorder="1" applyAlignment="1">
      <alignment horizontal="center" vertical="top" wrapText="1"/>
    </xf>
    <xf numFmtId="0" fontId="7" fillId="2" borderId="33" xfId="2" applyNumberFormat="1" applyFont="1" applyFill="1" applyBorder="1" applyAlignment="1">
      <alignment horizontal="center" vertical="top" wrapText="1"/>
    </xf>
    <xf numFmtId="0" fontId="7" fillId="2" borderId="34" xfId="2" applyNumberFormat="1" applyFont="1" applyFill="1" applyBorder="1" applyAlignment="1">
      <alignment horizontal="center" vertical="top" wrapText="1"/>
    </xf>
    <xf numFmtId="0" fontId="6" fillId="2" borderId="30" xfId="2" applyNumberFormat="1" applyFont="1" applyFill="1" applyBorder="1" applyAlignment="1">
      <alignment horizontal="center" vertical="top" wrapText="1"/>
    </xf>
    <xf numFmtId="0" fontId="6" fillId="2" borderId="26" xfId="2" applyNumberFormat="1" applyFont="1" applyFill="1" applyBorder="1" applyAlignment="1">
      <alignment horizontal="center" vertical="top" wrapText="1"/>
    </xf>
    <xf numFmtId="0" fontId="6" fillId="2" borderId="31" xfId="2" applyNumberFormat="1" applyFont="1" applyFill="1" applyBorder="1" applyAlignment="1">
      <alignment horizontal="center" vertical="top" wrapText="1"/>
    </xf>
    <xf numFmtId="0" fontId="6" fillId="2" borderId="21" xfId="2" applyNumberFormat="1" applyFont="1" applyFill="1" applyBorder="1" applyAlignment="1">
      <alignment horizontal="center" vertical="top" wrapText="1"/>
    </xf>
    <xf numFmtId="0" fontId="6" fillId="2" borderId="0" xfId="2" applyNumberFormat="1" applyFont="1" applyFill="1" applyBorder="1" applyAlignment="1">
      <alignment horizontal="center" vertical="top" wrapText="1"/>
    </xf>
    <xf numFmtId="0" fontId="6" fillId="2" borderId="22" xfId="2" applyNumberFormat="1" applyFont="1" applyFill="1" applyBorder="1" applyAlignment="1">
      <alignment horizontal="center" vertical="top" wrapText="1"/>
    </xf>
    <xf numFmtId="0" fontId="6" fillId="5" borderId="30" xfId="2" applyNumberFormat="1" applyFont="1" applyFill="1" applyBorder="1" applyAlignment="1">
      <alignment horizontal="center" vertical="top" wrapText="1"/>
    </xf>
    <xf numFmtId="0" fontId="6" fillId="5" borderId="26" xfId="2" applyNumberFormat="1" applyFont="1" applyFill="1" applyBorder="1" applyAlignment="1">
      <alignment horizontal="center" vertical="top" wrapText="1"/>
    </xf>
    <xf numFmtId="0" fontId="6" fillId="5" borderId="31" xfId="2" applyNumberFormat="1" applyFont="1" applyFill="1" applyBorder="1" applyAlignment="1">
      <alignment horizontal="center" vertical="top" wrapText="1"/>
    </xf>
    <xf numFmtId="0" fontId="6" fillId="5" borderId="21" xfId="2" applyNumberFormat="1" applyFont="1" applyFill="1" applyBorder="1" applyAlignment="1">
      <alignment horizontal="center" vertical="top" wrapText="1"/>
    </xf>
    <xf numFmtId="0" fontId="6" fillId="5" borderId="0" xfId="2" applyNumberFormat="1" applyFont="1" applyFill="1" applyBorder="1" applyAlignment="1">
      <alignment horizontal="center" vertical="top" wrapText="1"/>
    </xf>
    <xf numFmtId="0" fontId="6" fillId="5" borderId="22" xfId="2" applyNumberFormat="1" applyFont="1" applyFill="1" applyBorder="1" applyAlignment="1">
      <alignment horizontal="center" vertical="top" wrapText="1"/>
    </xf>
    <xf numFmtId="0" fontId="7" fillId="5" borderId="21" xfId="2" applyNumberFormat="1" applyFont="1" applyFill="1" applyBorder="1" applyAlignment="1">
      <alignment horizontal="center" vertical="top" wrapText="1"/>
    </xf>
    <xf numFmtId="0" fontId="7" fillId="5" borderId="0" xfId="2" applyNumberFormat="1" applyFont="1" applyFill="1" applyBorder="1" applyAlignment="1">
      <alignment horizontal="center" vertical="top" wrapText="1"/>
    </xf>
    <xf numFmtId="0" fontId="7" fillId="5" borderId="22" xfId="2" applyNumberFormat="1" applyFont="1" applyFill="1" applyBorder="1" applyAlignment="1">
      <alignment horizontal="center" vertical="top" wrapText="1"/>
    </xf>
    <xf numFmtId="0" fontId="7" fillId="5" borderId="32" xfId="2" applyNumberFormat="1" applyFont="1" applyFill="1" applyBorder="1" applyAlignment="1">
      <alignment horizontal="center" vertical="top" wrapText="1"/>
    </xf>
    <xf numFmtId="0" fontId="7" fillId="5" borderId="33" xfId="2" applyNumberFormat="1" applyFont="1" applyFill="1" applyBorder="1" applyAlignment="1">
      <alignment horizontal="center" vertical="top" wrapText="1"/>
    </xf>
    <xf numFmtId="0" fontId="7" fillId="5" borderId="34" xfId="2" applyNumberFormat="1" applyFont="1" applyFill="1" applyBorder="1" applyAlignment="1">
      <alignment horizontal="center" vertical="top" wrapText="1"/>
    </xf>
    <xf numFmtId="0" fontId="6" fillId="2" borderId="30" xfId="0" applyNumberFormat="1" applyFont="1" applyFill="1" applyBorder="1" applyAlignment="1">
      <alignment horizontal="center" vertical="top" wrapText="1"/>
    </xf>
    <xf numFmtId="0" fontId="6" fillId="2" borderId="26" xfId="0" applyNumberFormat="1" applyFont="1" applyFill="1" applyBorder="1" applyAlignment="1">
      <alignment horizontal="center" vertical="top" wrapText="1"/>
    </xf>
    <xf numFmtId="0" fontId="6" fillId="2" borderId="31" xfId="0" applyNumberFormat="1" applyFont="1" applyFill="1" applyBorder="1" applyAlignment="1">
      <alignment horizontal="center" vertical="top" wrapText="1"/>
    </xf>
    <xf numFmtId="0" fontId="6" fillId="2" borderId="21" xfId="0" applyNumberFormat="1" applyFont="1" applyFill="1" applyBorder="1" applyAlignment="1">
      <alignment horizontal="center" vertical="top" wrapText="1"/>
    </xf>
    <xf numFmtId="0" fontId="6" fillId="2" borderId="0" xfId="0" applyNumberFormat="1" applyFont="1" applyFill="1" applyBorder="1" applyAlignment="1">
      <alignment horizontal="center" vertical="top" wrapText="1"/>
    </xf>
    <xf numFmtId="0" fontId="6" fillId="2" borderId="22" xfId="0" applyNumberFormat="1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3" xfId="0" applyFont="1" applyFill="1" applyBorder="1" applyAlignment="1">
      <alignment horizontal="center" vertical="center" textRotation="90" wrapText="1"/>
    </xf>
    <xf numFmtId="0" fontId="4" fillId="5" borderId="18" xfId="0" applyFont="1" applyFill="1" applyBorder="1" applyAlignment="1">
      <alignment horizontal="left" vertical="center"/>
    </xf>
    <xf numFmtId="0" fontId="4" fillId="5" borderId="19" xfId="0" applyFont="1" applyFill="1" applyBorder="1" applyAlignment="1">
      <alignment horizontal="left" vertical="center"/>
    </xf>
  </cellXfs>
  <cellStyles count="4">
    <cellStyle name="Čárka" xfId="2" builtinId="3"/>
    <cellStyle name="Měna" xfId="3" builtinId="4"/>
    <cellStyle name="Normální" xfId="0" builtinId="0"/>
    <cellStyle name="Procenta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Zvýšení výkonnosti u vítězů Cen za excelenci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'ekon. zhod'!$A$2</c:f>
              <c:strCache>
                <c:ptCount val="1"/>
                <c:pt idx="0">
                  <c:v>Tržby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'ekon. zhod'!$B$1:$D$1</c:f>
              <c:strCache>
                <c:ptCount val="3"/>
                <c:pt idx="0">
                  <c:v>1 rok před, do 1 roku po</c:v>
                </c:pt>
                <c:pt idx="1">
                  <c:v>1 rok před, do 3 let po</c:v>
                </c:pt>
                <c:pt idx="2">
                  <c:v>1 rok před, do 5 let po</c:v>
                </c:pt>
              </c:strCache>
            </c:strRef>
          </c:cat>
          <c:val>
            <c:numRef>
              <c:f>'ekon. zhod'!$B$2:$D$2</c:f>
              <c:numCache>
                <c:formatCode>0%</c:formatCode>
                <c:ptCount val="3"/>
                <c:pt idx="0">
                  <c:v>0.08</c:v>
                </c:pt>
                <c:pt idx="1">
                  <c:v>0.17</c:v>
                </c:pt>
                <c:pt idx="2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DE-4CA3-BC6B-7978DCB9C171}"/>
            </c:ext>
          </c:extLst>
        </c:ser>
        <c:ser>
          <c:idx val="1"/>
          <c:order val="1"/>
          <c:tx>
            <c:strRef>
              <c:f>'ekon. zhod'!$A$3</c:f>
              <c:strCache>
                <c:ptCount val="1"/>
                <c:pt idx="0">
                  <c:v>Aktiva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'ekon. zhod'!$B$1:$D$1</c:f>
              <c:strCache>
                <c:ptCount val="3"/>
                <c:pt idx="0">
                  <c:v>1 rok před, do 1 roku po</c:v>
                </c:pt>
                <c:pt idx="1">
                  <c:v>1 rok před, do 3 let po</c:v>
                </c:pt>
                <c:pt idx="2">
                  <c:v>1 rok před, do 5 let po</c:v>
                </c:pt>
              </c:strCache>
            </c:strRef>
          </c:cat>
          <c:val>
            <c:numRef>
              <c:f>'ekon. zhod'!$B$3:$D$3</c:f>
              <c:numCache>
                <c:formatCode>0%</c:formatCode>
                <c:ptCount val="3"/>
                <c:pt idx="0">
                  <c:v>0.12</c:v>
                </c:pt>
                <c:pt idx="1">
                  <c:v>0.2</c:v>
                </c:pt>
                <c:pt idx="2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DE-4CA3-BC6B-7978DCB9C171}"/>
            </c:ext>
          </c:extLst>
        </c:ser>
        <c:ser>
          <c:idx val="2"/>
          <c:order val="2"/>
          <c:tx>
            <c:strRef>
              <c:f>'ekon. zhod'!$A$4</c:f>
              <c:strCache>
                <c:ptCount val="1"/>
                <c:pt idx="0">
                  <c:v>Snížení nákladů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'ekon. zhod'!$B$1:$D$1</c:f>
              <c:strCache>
                <c:ptCount val="3"/>
                <c:pt idx="0">
                  <c:v>1 rok před, do 1 roku po</c:v>
                </c:pt>
                <c:pt idx="1">
                  <c:v>1 rok před, do 3 let po</c:v>
                </c:pt>
                <c:pt idx="2">
                  <c:v>1 rok před, do 5 let po</c:v>
                </c:pt>
              </c:strCache>
            </c:strRef>
          </c:cat>
          <c:val>
            <c:numRef>
              <c:f>'ekon. zhod'!$B$4:$D$4</c:f>
              <c:numCache>
                <c:formatCode>0%</c:formatCode>
                <c:ptCount val="3"/>
                <c:pt idx="0">
                  <c:v>1.4999999999999999E-2</c:v>
                </c:pt>
                <c:pt idx="1">
                  <c:v>1.4999999999999999E-2</c:v>
                </c:pt>
                <c:pt idx="2">
                  <c:v>4.3999999999999997E-2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DE-4CA3-BC6B-7978DCB9C171}"/>
            </c:ext>
          </c:extLst>
        </c:ser>
        <c:ser>
          <c:idx val="3"/>
          <c:order val="3"/>
          <c:tx>
            <c:strRef>
              <c:f>'ekon. zhod'!$A$5</c:f>
              <c:strCache>
                <c:ptCount val="1"/>
                <c:pt idx="0">
                  <c:v>Provozní zisk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'ekon. zhod'!$B$1:$D$1</c:f>
              <c:strCache>
                <c:ptCount val="3"/>
                <c:pt idx="0">
                  <c:v>1 rok před, do 1 roku po</c:v>
                </c:pt>
                <c:pt idx="1">
                  <c:v>1 rok před, do 3 let po</c:v>
                </c:pt>
                <c:pt idx="2">
                  <c:v>1 rok před, do 5 let po</c:v>
                </c:pt>
              </c:strCache>
            </c:strRef>
          </c:cat>
          <c:val>
            <c:numRef>
              <c:f>'ekon. zhod'!$B$5:$D$5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DE-4CA3-BC6B-7978DCB9C171}"/>
            </c:ext>
          </c:extLst>
        </c:ser>
        <c:ser>
          <c:idx val="4"/>
          <c:order val="4"/>
          <c:tx>
            <c:strRef>
              <c:f>'ekon. zhod'!$A$6</c:f>
              <c:strCache>
                <c:ptCount val="1"/>
                <c:pt idx="0">
                  <c:v>Střední hodnota rozdílu v % v hodnotě akcie mezi vítězem a celosvětovým indexem FTSE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'ekon. zhod'!$B$1:$D$1</c:f>
              <c:strCache>
                <c:ptCount val="3"/>
                <c:pt idx="0">
                  <c:v>1 rok před, do 1 roku po</c:v>
                </c:pt>
                <c:pt idx="1">
                  <c:v>1 rok před, do 3 let po</c:v>
                </c:pt>
                <c:pt idx="2">
                  <c:v>1 rok před, do 5 let po</c:v>
                </c:pt>
              </c:strCache>
            </c:strRef>
          </c:cat>
          <c:val>
            <c:numRef>
              <c:f>'ekon. zhod'!$B$6:$D$6</c:f>
              <c:numCache>
                <c:formatCode>0%</c:formatCode>
                <c:ptCount val="3"/>
                <c:pt idx="0">
                  <c:v>0.05</c:v>
                </c:pt>
                <c:pt idx="1">
                  <c:v>0.5</c:v>
                </c:pt>
                <c:pt idx="2">
                  <c:v>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DE-4CA3-BC6B-7978DCB9C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6534192"/>
        <c:axId val="2110604960"/>
      </c:lineChart>
      <c:catAx>
        <c:axId val="-208653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10604960"/>
        <c:crosses val="autoZero"/>
        <c:auto val="1"/>
        <c:lblAlgn val="ctr"/>
        <c:lblOffset val="100"/>
        <c:noMultiLvlLbl val="0"/>
      </c:catAx>
      <c:valAx>
        <c:axId val="211060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Rozdíl</a:t>
                </a:r>
                <a:r>
                  <a:rPr lang="cs-CZ" baseline="0"/>
                  <a:t> proti referenční skupině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0865341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Kritérium 8 - Společnost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'Souhrn - Výsledkový diagram'!$AA$69:$AB$69</c:f>
              <c:strCache>
                <c:ptCount val="2"/>
                <c:pt idx="0">
                  <c:v>Měřítka vnímání</c:v>
                </c:pt>
                <c:pt idx="1">
                  <c:v>Ukazatele výkonnosti</c:v>
                </c:pt>
              </c:strCache>
            </c:strRef>
          </c:cat>
          <c:val>
            <c:numRef>
              <c:f>'Souhrn - Výsledkový diagram'!$AA$70:$AB$70</c:f>
              <c:numCache>
                <c:formatCode>0%</c:formatCode>
                <c:ptCount val="2"/>
                <c:pt idx="0">
                  <c:v>0.10714285714285714</c:v>
                </c:pt>
                <c:pt idx="1">
                  <c:v>0.10714285714285714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4D-4EC4-B053-C7D441741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109810960"/>
        <c:axId val="2109814448"/>
      </c:barChart>
      <c:catAx>
        <c:axId val="2109810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09814448"/>
        <c:crosses val="autoZero"/>
        <c:auto val="1"/>
        <c:lblAlgn val="ctr"/>
        <c:lblOffset val="100"/>
        <c:noMultiLvlLbl val="0"/>
      </c:catAx>
      <c:valAx>
        <c:axId val="2109814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0981096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Kritérium 9 - Ekonomické výsledky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'Souhrn - Výsledkový diagram'!$AA$84:$AB$84</c:f>
              <c:strCache>
                <c:ptCount val="2"/>
                <c:pt idx="0">
                  <c:v>Měřítka vnímání</c:v>
                </c:pt>
                <c:pt idx="1">
                  <c:v>Ukazatele výkonnosti</c:v>
                </c:pt>
              </c:strCache>
            </c:strRef>
          </c:cat>
          <c:val>
            <c:numRef>
              <c:f>'Souhrn - Výsledkový diagram'!$AA$85:$AB$85</c:f>
              <c:numCache>
                <c:formatCode>0%</c:formatCode>
                <c:ptCount val="2"/>
                <c:pt idx="0">
                  <c:v>0.35714285714285715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1-4D9A-9810-D15FCBC6C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109848128"/>
        <c:axId val="2109851616"/>
      </c:barChart>
      <c:catAx>
        <c:axId val="2109848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09851616"/>
        <c:crosses val="autoZero"/>
        <c:auto val="1"/>
        <c:lblAlgn val="ctr"/>
        <c:lblOffset val="100"/>
        <c:noMultiLvlLbl val="0"/>
      </c:catAx>
      <c:valAx>
        <c:axId val="2109851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098481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'Souhrn - pavučina'!$Z$1</c:f>
              <c:strCache>
                <c:ptCount val="1"/>
                <c:pt idx="0">
                  <c:v>Integrování základních koncepcí a kritérií</c:v>
                </c:pt>
              </c:strCache>
            </c:strRef>
          </c:tx>
          <c:cat>
            <c:strRef>
              <c:f>'Souhrn - pavučina'!$A$4:$A$11</c:f>
              <c:strCache>
                <c:ptCount val="8"/>
                <c:pt idx="0">
                  <c:v>Vytváření hodnoty pro zákazníky</c:v>
                </c:pt>
                <c:pt idx="1">
                  <c:v>Vytváření trvale udržitelné budoucnosti</c:v>
                </c:pt>
                <c:pt idx="2">
                  <c:v>Rozvíjení schopností organizace</c:v>
                </c:pt>
                <c:pt idx="3">
                  <c:v>Využívání kreativity a inovací</c:v>
                </c:pt>
                <c:pt idx="4">
                  <c:v>Vedení na základě vize, inspirace a integrity</c:v>
                </c:pt>
                <c:pt idx="5">
                  <c:v>Agilní řízení</c:v>
                </c:pt>
                <c:pt idx="6">
                  <c:v>Dosahování úspěchu díky schopnostem pracovníků</c:v>
                </c:pt>
                <c:pt idx="7">
                  <c:v>Trvalé dosahování vynikajících výsledků</c:v>
                </c:pt>
              </c:strCache>
            </c:strRef>
          </c:cat>
          <c:val>
            <c:numRef>
              <c:f>'Souhrn - pavučina'!$Z$4:$Z$11</c:f>
              <c:numCache>
                <c:formatCode>0%</c:formatCode>
                <c:ptCount val="8"/>
                <c:pt idx="0">
                  <c:v>0.4285714285714286</c:v>
                </c:pt>
                <c:pt idx="1">
                  <c:v>0.36530612244897959</c:v>
                </c:pt>
                <c:pt idx="2">
                  <c:v>0.26238095238095238</c:v>
                </c:pt>
                <c:pt idx="3">
                  <c:v>0.21607142857142855</c:v>
                </c:pt>
                <c:pt idx="4">
                  <c:v>0.27249999999999996</c:v>
                </c:pt>
                <c:pt idx="5">
                  <c:v>0.21523809523809523</c:v>
                </c:pt>
                <c:pt idx="6">
                  <c:v>0.27750000000000002</c:v>
                </c:pt>
                <c:pt idx="7">
                  <c:v>0.26738095238095233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8-4793-BEFA-BA10447847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9895136"/>
        <c:axId val="2109898400"/>
      </c:radarChart>
      <c:catAx>
        <c:axId val="2109895136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crossAx val="2109898400"/>
        <c:crosses val="autoZero"/>
        <c:auto val="1"/>
        <c:lblAlgn val="ctr"/>
        <c:lblOffset val="100"/>
        <c:noMultiLvlLbl val="0"/>
      </c:catAx>
      <c:valAx>
        <c:axId val="21098984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109895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Souhrnné bodové ohodnocení jednotlivých kritérií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'Souhrn - Výsledkový diagram'!$B$22</c:f>
              <c:strCache>
                <c:ptCount val="1"/>
                <c:pt idx="0">
                  <c:v>Skóre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'Souhrn - Výsledkový diagram'!$A$23:$A$31</c:f>
              <c:strCache>
                <c:ptCount val="9"/>
                <c:pt idx="0">
                  <c:v>Vedení</c:v>
                </c:pt>
                <c:pt idx="1">
                  <c:v>Pracovníci</c:v>
                </c:pt>
                <c:pt idx="2">
                  <c:v>Strategie</c:v>
                </c:pt>
                <c:pt idx="3">
                  <c:v>Partnerství a zdroje</c:v>
                </c:pt>
                <c:pt idx="4">
                  <c:v>Procesy, výrobky a služby</c:v>
                </c:pt>
                <c:pt idx="5">
                  <c:v>Pracovníci - výsledky</c:v>
                </c:pt>
                <c:pt idx="6">
                  <c:v>Zákazníci - výsledky</c:v>
                </c:pt>
                <c:pt idx="7">
                  <c:v>Společnost - výsledky</c:v>
                </c:pt>
                <c:pt idx="8">
                  <c:v>Ekonomické výsledky</c:v>
                </c:pt>
              </c:strCache>
            </c:strRef>
          </c:cat>
          <c:val>
            <c:numRef>
              <c:f>'Souhrn - Výsledkový diagram'!$B$23:$B$31</c:f>
              <c:numCache>
                <c:formatCode>_-* #\ ##0\ _K_č_-;\-* #\ ##0\ _K_č_-;_-* "-"??\ _K_č_-;_-@_-</c:formatCode>
                <c:ptCount val="9"/>
                <c:pt idx="0">
                  <c:v>28</c:v>
                </c:pt>
                <c:pt idx="1">
                  <c:v>24</c:v>
                </c:pt>
                <c:pt idx="2">
                  <c:v>24</c:v>
                </c:pt>
                <c:pt idx="3">
                  <c:v>31</c:v>
                </c:pt>
                <c:pt idx="4">
                  <c:v>38</c:v>
                </c:pt>
                <c:pt idx="5">
                  <c:v>18</c:v>
                </c:pt>
                <c:pt idx="6">
                  <c:v>29</c:v>
                </c:pt>
                <c:pt idx="7">
                  <c:v>11</c:v>
                </c:pt>
                <c:pt idx="8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C7-4DEC-9F5A-1502BE0CCD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110695424"/>
        <c:axId val="2110698656"/>
      </c:barChart>
      <c:catAx>
        <c:axId val="211069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10698656"/>
        <c:crosses val="autoZero"/>
        <c:auto val="1"/>
        <c:lblAlgn val="ctr"/>
        <c:lblOffset val="100"/>
        <c:noMultiLvlLbl val="0"/>
      </c:catAx>
      <c:valAx>
        <c:axId val="211069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_K_č_-;\-* #\ ##0\ _K_č_-;_-* &quot;-&quot;??\ _K_č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1069542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Kritérium 1 - Vedení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'Souhrn - Výsledkový diagram'!$C$39:$G$39</c:f>
              <c:strCache>
                <c:ptCount val="5"/>
                <c:pt idx="0">
                  <c:v>Subkritérium a</c:v>
                </c:pt>
                <c:pt idx="1">
                  <c:v>Subkritérium b</c:v>
                </c:pt>
                <c:pt idx="2">
                  <c:v>Subkritérium c</c:v>
                </c:pt>
                <c:pt idx="3">
                  <c:v>Subkritérium d</c:v>
                </c:pt>
                <c:pt idx="4">
                  <c:v>Subkritérium e</c:v>
                </c:pt>
              </c:strCache>
            </c:strRef>
          </c:cat>
          <c:val>
            <c:numRef>
              <c:f>'Souhrn - Výsledkový diagram'!$C$40:$G$40</c:f>
              <c:numCache>
                <c:formatCode>0%</c:formatCode>
                <c:ptCount val="5"/>
                <c:pt idx="0">
                  <c:v>0.32</c:v>
                </c:pt>
                <c:pt idx="1">
                  <c:v>0.32</c:v>
                </c:pt>
                <c:pt idx="2">
                  <c:v>0.35</c:v>
                </c:pt>
                <c:pt idx="3">
                  <c:v>0.21</c:v>
                </c:pt>
                <c:pt idx="4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8A-4A00-A63F-D4DB8BFD712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'Souhrn - Výsledkový diagram'!$C$39:$G$39</c:f>
              <c:strCache>
                <c:ptCount val="5"/>
                <c:pt idx="0">
                  <c:v>Subkritérium a</c:v>
                </c:pt>
                <c:pt idx="1">
                  <c:v>Subkritérium b</c:v>
                </c:pt>
                <c:pt idx="2">
                  <c:v>Subkritérium c</c:v>
                </c:pt>
                <c:pt idx="3">
                  <c:v>Subkritérium d</c:v>
                </c:pt>
                <c:pt idx="4">
                  <c:v>Subkritérium e</c:v>
                </c:pt>
              </c:strCache>
            </c:strRef>
          </c:cat>
          <c:val>
            <c:numRef>
              <c:f>'Souhrn - Výsledkový diagram'!$C$41:$G$41</c:f>
              <c:numCache>
                <c:formatCode>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348A-4A00-A63F-D4DB8BFD7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110412720"/>
        <c:axId val="2110400032"/>
      </c:barChart>
      <c:catAx>
        <c:axId val="2110412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10400032"/>
        <c:crosses val="autoZero"/>
        <c:auto val="1"/>
        <c:lblAlgn val="ctr"/>
        <c:lblOffset val="100"/>
        <c:noMultiLvlLbl val="0"/>
      </c:catAx>
      <c:valAx>
        <c:axId val="211040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1041272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sz="1800" b="1" i="0" baseline="0">
                <a:effectLst/>
              </a:rPr>
              <a:t>Kritérium 2 - Strategie</a:t>
            </a:r>
            <a:endParaRPr lang="cs-CZ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'Souhrn - Výsledkový diagram'!$C$53:$F$53</c:f>
              <c:strCache>
                <c:ptCount val="4"/>
                <c:pt idx="0">
                  <c:v>Subkritérium a</c:v>
                </c:pt>
                <c:pt idx="1">
                  <c:v>Subkritérium b</c:v>
                </c:pt>
                <c:pt idx="2">
                  <c:v>Subkritérium c</c:v>
                </c:pt>
                <c:pt idx="3">
                  <c:v>Subkritérium d</c:v>
                </c:pt>
              </c:strCache>
            </c:strRef>
          </c:cat>
          <c:val>
            <c:numRef>
              <c:f>'Souhrn - Výsledkový diagram'!$C$54:$F$54</c:f>
              <c:numCache>
                <c:formatCode>0%</c:formatCode>
                <c:ptCount val="4"/>
                <c:pt idx="0">
                  <c:v>0.25</c:v>
                </c:pt>
                <c:pt idx="1">
                  <c:v>0.25</c:v>
                </c:pt>
                <c:pt idx="2">
                  <c:v>0.32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C-4AD0-869D-B7142B996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-2086559632"/>
        <c:axId val="-2086565408"/>
      </c:barChart>
      <c:catAx>
        <c:axId val="-20865596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086565408"/>
        <c:crosses val="autoZero"/>
        <c:auto val="1"/>
        <c:lblAlgn val="ctr"/>
        <c:lblOffset val="100"/>
        <c:noMultiLvlLbl val="0"/>
      </c:catAx>
      <c:valAx>
        <c:axId val="-2086565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08655963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sz="1800" b="1" i="0" baseline="0">
                <a:effectLst/>
              </a:rPr>
              <a:t>Kritérium 3 - Pracovníci</a:t>
            </a:r>
            <a:endParaRPr lang="cs-CZ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'Souhrn - Výsledkový diagram'!$C$69:$G$69</c:f>
              <c:strCache>
                <c:ptCount val="5"/>
                <c:pt idx="0">
                  <c:v>Subkritérium a</c:v>
                </c:pt>
                <c:pt idx="1">
                  <c:v>Subkritérium b</c:v>
                </c:pt>
                <c:pt idx="2">
                  <c:v>Subkritérium c</c:v>
                </c:pt>
                <c:pt idx="3">
                  <c:v>Subkritérium d</c:v>
                </c:pt>
                <c:pt idx="4">
                  <c:v>Subkritérium e</c:v>
                </c:pt>
              </c:strCache>
            </c:strRef>
          </c:cat>
          <c:val>
            <c:numRef>
              <c:f>'Souhrn - Výsledkový diagram'!$C$70:$G$70</c:f>
              <c:numCache>
                <c:formatCode>0%</c:formatCode>
                <c:ptCount val="5"/>
                <c:pt idx="0">
                  <c:v>0.11</c:v>
                </c:pt>
                <c:pt idx="1">
                  <c:v>0.14000000000000001</c:v>
                </c:pt>
                <c:pt idx="2">
                  <c:v>0.28999999999999998</c:v>
                </c:pt>
                <c:pt idx="3">
                  <c:v>0.36</c:v>
                </c:pt>
                <c:pt idx="4">
                  <c:v>0.32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7-4D3D-A660-9CCE2CD51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-2086631744"/>
        <c:axId val="-2086635328"/>
      </c:barChart>
      <c:catAx>
        <c:axId val="-2086631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086635328"/>
        <c:crosses val="autoZero"/>
        <c:auto val="1"/>
        <c:lblAlgn val="ctr"/>
        <c:lblOffset val="100"/>
        <c:noMultiLvlLbl val="0"/>
      </c:catAx>
      <c:valAx>
        <c:axId val="-208663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08663174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sz="1800" b="1" i="0" baseline="0">
                <a:effectLst/>
              </a:rPr>
              <a:t>Kritérium 4 - Partnerství a zdroje</a:t>
            </a:r>
            <a:endParaRPr lang="cs-CZ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'Souhrn - Výsledkový diagram'!$C$85:$G$85</c:f>
              <c:strCache>
                <c:ptCount val="5"/>
                <c:pt idx="0">
                  <c:v>Subkritérium a</c:v>
                </c:pt>
                <c:pt idx="1">
                  <c:v>Subkritérium b</c:v>
                </c:pt>
                <c:pt idx="2">
                  <c:v>Subkritérium c</c:v>
                </c:pt>
                <c:pt idx="3">
                  <c:v>Subkritérium d</c:v>
                </c:pt>
                <c:pt idx="4">
                  <c:v>Subkritérium e</c:v>
                </c:pt>
              </c:strCache>
            </c:strRef>
          </c:cat>
          <c:val>
            <c:numRef>
              <c:f>'Souhrn - Výsledkový diagram'!$C$86:$G$86</c:f>
              <c:numCache>
                <c:formatCode>0%</c:formatCode>
                <c:ptCount val="5"/>
                <c:pt idx="0">
                  <c:v>0.10714285714285714</c:v>
                </c:pt>
                <c:pt idx="1">
                  <c:v>0.5357142857142857</c:v>
                </c:pt>
                <c:pt idx="2">
                  <c:v>0.2857142857142857</c:v>
                </c:pt>
                <c:pt idx="3">
                  <c:v>0.39285714285714285</c:v>
                </c:pt>
                <c:pt idx="4">
                  <c:v>0.21428571428571427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2-4692-97FA-548928D2A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-2120594128"/>
        <c:axId val="-2120592672"/>
      </c:barChart>
      <c:catAx>
        <c:axId val="-212059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120592672"/>
        <c:crosses val="autoZero"/>
        <c:auto val="1"/>
        <c:lblAlgn val="ctr"/>
        <c:lblOffset val="100"/>
        <c:noMultiLvlLbl val="0"/>
      </c:catAx>
      <c:valAx>
        <c:axId val="-212059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-212059412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Kritérium 5 - Procesy, výrobky a služby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'Souhrn - Výsledkový diagram'!$C$102:$G$102</c:f>
              <c:strCache>
                <c:ptCount val="5"/>
                <c:pt idx="0">
                  <c:v>Subkritérium a</c:v>
                </c:pt>
                <c:pt idx="1">
                  <c:v>Subkritérium b</c:v>
                </c:pt>
                <c:pt idx="2">
                  <c:v>Subkritérium c</c:v>
                </c:pt>
                <c:pt idx="3">
                  <c:v>Subkritérium d</c:v>
                </c:pt>
                <c:pt idx="4">
                  <c:v>Subkritérium e</c:v>
                </c:pt>
              </c:strCache>
            </c:strRef>
          </c:cat>
          <c:val>
            <c:numRef>
              <c:f>'Souhrn - Výsledkový diagram'!$C$103:$G$103</c:f>
              <c:numCache>
                <c:formatCode>0%</c:formatCode>
                <c:ptCount val="5"/>
                <c:pt idx="0">
                  <c:v>0.17857142857142858</c:v>
                </c:pt>
                <c:pt idx="1">
                  <c:v>0.5357142857142857</c:v>
                </c:pt>
                <c:pt idx="2">
                  <c:v>0.2857142857142857</c:v>
                </c:pt>
                <c:pt idx="3">
                  <c:v>0.35714285714285715</c:v>
                </c:pt>
                <c:pt idx="4">
                  <c:v>0.5357142857142857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0-446E-94D0-F320C00FC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110300880"/>
        <c:axId val="2110289216"/>
      </c:barChart>
      <c:catAx>
        <c:axId val="2110300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10289216"/>
        <c:crosses val="autoZero"/>
        <c:auto val="1"/>
        <c:lblAlgn val="ctr"/>
        <c:lblOffset val="100"/>
        <c:noMultiLvlLbl val="0"/>
      </c:catAx>
      <c:valAx>
        <c:axId val="211028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10300880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Kritérium 6 - Zákazníci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'Souhrn - Výsledkový diagram'!$AA$39:$AB$39</c:f>
              <c:strCache>
                <c:ptCount val="2"/>
                <c:pt idx="0">
                  <c:v>Měřítka vnímání</c:v>
                </c:pt>
                <c:pt idx="1">
                  <c:v>Ukazatele výkonnosti</c:v>
                </c:pt>
              </c:strCache>
            </c:strRef>
          </c:cat>
          <c:val>
            <c:numRef>
              <c:f>'Souhrn - Výsledkový diagram'!$AA$40:$AB$40</c:f>
              <c:numCache>
                <c:formatCode>0%</c:formatCode>
                <c:ptCount val="2"/>
                <c:pt idx="0">
                  <c:v>0.25</c:v>
                </c:pt>
                <c:pt idx="1">
                  <c:v>0.14285714285714288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B-4EFE-A3BB-8BDE17DBD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110165776"/>
        <c:axId val="2110157664"/>
      </c:barChart>
      <c:catAx>
        <c:axId val="211016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10157664"/>
        <c:crosses val="autoZero"/>
        <c:auto val="1"/>
        <c:lblAlgn val="ctr"/>
        <c:lblOffset val="100"/>
        <c:noMultiLvlLbl val="0"/>
      </c:catAx>
      <c:valAx>
        <c:axId val="2110157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1016577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/>
              <a:t>Kritérium 7 - Pracovníci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'Souhrn - Výsledkový diagram'!$AA$54:$AB$54</c:f>
              <c:strCache>
                <c:ptCount val="2"/>
                <c:pt idx="0">
                  <c:v>Měřítka vnímání</c:v>
                </c:pt>
                <c:pt idx="1">
                  <c:v>Ukazatele výkonnosti</c:v>
                </c:pt>
              </c:strCache>
            </c:strRef>
          </c:cat>
          <c:val>
            <c:numRef>
              <c:f>'Souhrn - Výsledkový diagram'!$AA$55:$AB$55</c:f>
              <c:numCache>
                <c:formatCode>0%</c:formatCode>
                <c:ptCount val="2"/>
                <c:pt idx="0">
                  <c:v>0.21428571428571427</c:v>
                </c:pt>
                <c:pt idx="1">
                  <c:v>0.14285714285714288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2-4B54-87C1-853370000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2110029296"/>
        <c:axId val="2110021152"/>
      </c:barChart>
      <c:catAx>
        <c:axId val="211002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10021152"/>
        <c:crosses val="autoZero"/>
        <c:auto val="1"/>
        <c:lblAlgn val="ctr"/>
        <c:lblOffset val="100"/>
        <c:noMultiLvlLbl val="0"/>
      </c:catAx>
      <c:valAx>
        <c:axId val="2110021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211002929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6</xdr:row>
      <xdr:rowOff>161925</xdr:rowOff>
    </xdr:from>
    <xdr:to>
      <xdr:col>3</xdr:col>
      <xdr:colOff>1352550</xdr:colOff>
      <xdr:row>27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21</xdr:row>
      <xdr:rowOff>71436</xdr:rowOff>
    </xdr:from>
    <xdr:to>
      <xdr:col>24</xdr:col>
      <xdr:colOff>123825</xdr:colOff>
      <xdr:row>33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190500</xdr:colOff>
      <xdr:row>38</xdr:row>
      <xdr:rowOff>25400</xdr:rowOff>
    </xdr:from>
    <xdr:to>
      <xdr:col>25</xdr:col>
      <xdr:colOff>21166</xdr:colOff>
      <xdr:row>50</xdr:row>
      <xdr:rowOff>0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153458</xdr:colOff>
      <xdr:row>51</xdr:row>
      <xdr:rowOff>131234</xdr:rowOff>
    </xdr:from>
    <xdr:to>
      <xdr:col>24</xdr:col>
      <xdr:colOff>280458</xdr:colOff>
      <xdr:row>66</xdr:row>
      <xdr:rowOff>16934</xdr:rowOff>
    </xdr:to>
    <xdr:graphicFrame macro="">
      <xdr:nvGraphicFramePr>
        <xdr:cNvPr id="4" name="Graf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153458</xdr:colOff>
      <xdr:row>67</xdr:row>
      <xdr:rowOff>152400</xdr:rowOff>
    </xdr:from>
    <xdr:to>
      <xdr:col>24</xdr:col>
      <xdr:colOff>280458</xdr:colOff>
      <xdr:row>82</xdr:row>
      <xdr:rowOff>38100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153458</xdr:colOff>
      <xdr:row>83</xdr:row>
      <xdr:rowOff>152401</xdr:rowOff>
    </xdr:from>
    <xdr:to>
      <xdr:col>24</xdr:col>
      <xdr:colOff>280458</xdr:colOff>
      <xdr:row>98</xdr:row>
      <xdr:rowOff>38101</xdr:rowOff>
    </xdr:to>
    <xdr:graphicFrame macro="">
      <xdr:nvGraphicFramePr>
        <xdr:cNvPr id="6" name="Graf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195791</xdr:colOff>
      <xdr:row>99</xdr:row>
      <xdr:rowOff>131233</xdr:rowOff>
    </xdr:from>
    <xdr:to>
      <xdr:col>25</xdr:col>
      <xdr:colOff>26457</xdr:colOff>
      <xdr:row>114</xdr:row>
      <xdr:rowOff>16933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28</xdr:col>
      <xdr:colOff>571500</xdr:colOff>
      <xdr:row>36</xdr:row>
      <xdr:rowOff>184150</xdr:rowOff>
    </xdr:from>
    <xdr:to>
      <xdr:col>35</xdr:col>
      <xdr:colOff>465667</xdr:colOff>
      <xdr:row>51</xdr:row>
      <xdr:rowOff>69850</xdr:rowOff>
    </xdr:to>
    <xdr:graphicFrame macro="">
      <xdr:nvGraphicFramePr>
        <xdr:cNvPr id="8" name="Graf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592666</xdr:colOff>
      <xdr:row>52</xdr:row>
      <xdr:rowOff>46567</xdr:rowOff>
    </xdr:from>
    <xdr:to>
      <xdr:col>35</xdr:col>
      <xdr:colOff>486833</xdr:colOff>
      <xdr:row>66</xdr:row>
      <xdr:rowOff>122767</xdr:rowOff>
    </xdr:to>
    <xdr:graphicFrame macro="">
      <xdr:nvGraphicFramePr>
        <xdr:cNvPr id="9" name="Graf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592667</xdr:colOff>
      <xdr:row>67</xdr:row>
      <xdr:rowOff>88901</xdr:rowOff>
    </xdr:from>
    <xdr:to>
      <xdr:col>35</xdr:col>
      <xdr:colOff>486834</xdr:colOff>
      <xdr:row>81</xdr:row>
      <xdr:rowOff>165101</xdr:rowOff>
    </xdr:to>
    <xdr:graphicFrame macro="">
      <xdr:nvGraphicFramePr>
        <xdr:cNvPr id="10" name="Graf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28</xdr:col>
      <xdr:colOff>624416</xdr:colOff>
      <xdr:row>82</xdr:row>
      <xdr:rowOff>152401</xdr:rowOff>
    </xdr:from>
    <xdr:to>
      <xdr:col>35</xdr:col>
      <xdr:colOff>518583</xdr:colOff>
      <xdr:row>97</xdr:row>
      <xdr:rowOff>38101</xdr:rowOff>
    </xdr:to>
    <xdr:graphicFrame macro="">
      <xdr:nvGraphicFramePr>
        <xdr:cNvPr id="11" name="Graf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2009776</xdr:colOff>
      <xdr:row>11</xdr:row>
      <xdr:rowOff>38101</xdr:rowOff>
    </xdr:from>
    <xdr:to>
      <xdr:col>26</xdr:col>
      <xdr:colOff>1</xdr:colOff>
      <xdr:row>38</xdr:row>
      <xdr:rowOff>122464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E54"/>
  <sheetViews>
    <sheetView tabSelected="1" workbookViewId="0">
      <selection activeCell="E20" sqref="E20"/>
    </sheetView>
  </sheetViews>
  <sheetFormatPr defaultColWidth="8.85546875" defaultRowHeight="15" x14ac:dyDescent="0.25"/>
  <cols>
    <col min="1" max="1" width="30.28515625" customWidth="1"/>
    <col min="2" max="2" width="22.140625" bestFit="1" customWidth="1"/>
    <col min="3" max="3" width="23.42578125" customWidth="1"/>
    <col min="4" max="4" width="20.42578125" bestFit="1" customWidth="1"/>
    <col min="5" max="5" width="17.42578125" customWidth="1"/>
  </cols>
  <sheetData>
    <row r="1" spans="1:4" x14ac:dyDescent="0.25">
      <c r="A1" t="s">
        <v>110</v>
      </c>
      <c r="B1" t="s">
        <v>111</v>
      </c>
      <c r="C1" t="s">
        <v>112</v>
      </c>
      <c r="D1" t="s">
        <v>113</v>
      </c>
    </row>
    <row r="2" spans="1:4" x14ac:dyDescent="0.25">
      <c r="A2" t="s">
        <v>114</v>
      </c>
      <c r="B2" s="72">
        <v>0.08</v>
      </c>
      <c r="C2" s="72">
        <v>0.17</v>
      </c>
      <c r="D2" s="72">
        <v>0.77</v>
      </c>
    </row>
    <row r="3" spans="1:4" x14ac:dyDescent="0.25">
      <c r="A3" t="s">
        <v>115</v>
      </c>
      <c r="B3" s="72">
        <v>0.12</v>
      </c>
      <c r="C3" s="72">
        <v>0.2</v>
      </c>
      <c r="D3" s="72">
        <v>0.4</v>
      </c>
    </row>
    <row r="4" spans="1:4" x14ac:dyDescent="0.25">
      <c r="A4" t="s">
        <v>116</v>
      </c>
      <c r="B4" s="72">
        <v>1.4999999999999999E-2</v>
      </c>
      <c r="C4" s="72">
        <v>1.4999999999999999E-2</v>
      </c>
      <c r="D4" s="72">
        <v>4.3999999999999997E-2</v>
      </c>
    </row>
    <row r="5" spans="1:4" x14ac:dyDescent="0.25">
      <c r="A5" t="s">
        <v>117</v>
      </c>
      <c r="B5" s="72">
        <v>0</v>
      </c>
      <c r="C5" s="72">
        <v>0</v>
      </c>
      <c r="D5" s="72">
        <v>0.18</v>
      </c>
    </row>
    <row r="6" spans="1:4" ht="45" x14ac:dyDescent="0.25">
      <c r="A6" s="1" t="s">
        <v>118</v>
      </c>
      <c r="B6" s="72">
        <v>0.05</v>
      </c>
      <c r="C6" s="72">
        <v>0.5</v>
      </c>
      <c r="D6" s="72">
        <v>0.93</v>
      </c>
    </row>
    <row r="31" spans="1:1" x14ac:dyDescent="0.25">
      <c r="A31" s="74" t="s">
        <v>136</v>
      </c>
    </row>
    <row r="32" spans="1:1" x14ac:dyDescent="0.25">
      <c r="A32" s="74"/>
    </row>
    <row r="33" spans="1:5" x14ac:dyDescent="0.25">
      <c r="A33" s="75" t="s">
        <v>119</v>
      </c>
      <c r="B33" s="76" t="s">
        <v>120</v>
      </c>
      <c r="C33" s="76" t="s">
        <v>123</v>
      </c>
      <c r="D33" s="76" t="s">
        <v>124</v>
      </c>
      <c r="E33" s="76" t="s">
        <v>122</v>
      </c>
    </row>
    <row r="34" spans="1:5" x14ac:dyDescent="0.25">
      <c r="A34" s="39" t="s">
        <v>125</v>
      </c>
      <c r="B34" s="77">
        <v>35</v>
      </c>
      <c r="C34" s="78">
        <v>250</v>
      </c>
      <c r="D34" s="78">
        <v>0</v>
      </c>
      <c r="E34" s="79">
        <f>B34*C34+D34</f>
        <v>8750</v>
      </c>
    </row>
    <row r="35" spans="1:5" x14ac:dyDescent="0.25">
      <c r="A35" s="39" t="s">
        <v>130</v>
      </c>
      <c r="B35" s="77">
        <v>40</v>
      </c>
      <c r="C35" s="78">
        <v>250</v>
      </c>
      <c r="D35" s="78">
        <v>0</v>
      </c>
      <c r="E35" s="79">
        <f t="shared" ref="E35:E37" si="0">B35*C35+D35</f>
        <v>10000</v>
      </c>
    </row>
    <row r="36" spans="1:5" x14ac:dyDescent="0.25">
      <c r="A36" s="39" t="s">
        <v>126</v>
      </c>
      <c r="B36" s="77">
        <v>40</v>
      </c>
      <c r="C36" s="78">
        <v>250</v>
      </c>
      <c r="D36" s="78">
        <v>0</v>
      </c>
      <c r="E36" s="79">
        <f t="shared" si="0"/>
        <v>10000</v>
      </c>
    </row>
    <row r="37" spans="1:5" x14ac:dyDescent="0.25">
      <c r="A37" s="39" t="s">
        <v>127</v>
      </c>
      <c r="B37" s="77">
        <v>4</v>
      </c>
      <c r="C37" s="78">
        <v>250</v>
      </c>
      <c r="D37" s="78">
        <v>0</v>
      </c>
      <c r="E37" s="79">
        <f t="shared" si="0"/>
        <v>1000</v>
      </c>
    </row>
    <row r="38" spans="1:5" x14ac:dyDescent="0.25">
      <c r="A38" s="75" t="s">
        <v>121</v>
      </c>
      <c r="B38" s="80">
        <f>SUM(B34:B36)</f>
        <v>115</v>
      </c>
      <c r="C38" s="81"/>
      <c r="D38" s="81"/>
      <c r="E38" s="81">
        <f>SUM(E34:E37)</f>
        <v>29750</v>
      </c>
    </row>
    <row r="39" spans="1:5" x14ac:dyDescent="0.25">
      <c r="A39" s="82"/>
      <c r="B39" s="82"/>
      <c r="C39" s="83"/>
      <c r="D39" s="83"/>
      <c r="E39" s="83"/>
    </row>
    <row r="40" spans="1:5" x14ac:dyDescent="0.25">
      <c r="A40" s="74" t="s">
        <v>128</v>
      </c>
    </row>
    <row r="42" spans="1:5" x14ac:dyDescent="0.25">
      <c r="A42" s="75" t="s">
        <v>119</v>
      </c>
      <c r="B42" s="76" t="s">
        <v>120</v>
      </c>
      <c r="C42" s="76" t="s">
        <v>123</v>
      </c>
      <c r="D42" s="76" t="s">
        <v>124</v>
      </c>
      <c r="E42" s="76" t="s">
        <v>122</v>
      </c>
    </row>
    <row r="43" spans="1:5" x14ac:dyDescent="0.25">
      <c r="A43" s="39" t="s">
        <v>129</v>
      </c>
      <c r="B43" s="77">
        <v>16</v>
      </c>
      <c r="C43" s="78">
        <v>250</v>
      </c>
      <c r="D43" s="78">
        <v>30000</v>
      </c>
      <c r="E43" s="79">
        <f>B43*C43+D43</f>
        <v>34000</v>
      </c>
    </row>
    <row r="44" spans="1:5" x14ac:dyDescent="0.25">
      <c r="A44" s="39" t="s">
        <v>125</v>
      </c>
      <c r="B44" s="77">
        <v>35</v>
      </c>
      <c r="C44" s="78">
        <v>250</v>
      </c>
      <c r="D44" s="78">
        <v>0</v>
      </c>
      <c r="E44" s="79">
        <f>B44*C44+D44</f>
        <v>8750</v>
      </c>
    </row>
    <row r="45" spans="1:5" x14ac:dyDescent="0.25">
      <c r="A45" s="39" t="s">
        <v>130</v>
      </c>
      <c r="B45" s="77">
        <v>40</v>
      </c>
      <c r="C45" s="78">
        <v>250</v>
      </c>
      <c r="D45" s="78">
        <v>0</v>
      </c>
      <c r="E45" s="79">
        <f t="shared" ref="E45:E47" si="1">B45*C45+D45</f>
        <v>10000</v>
      </c>
    </row>
    <row r="46" spans="1:5" x14ac:dyDescent="0.25">
      <c r="A46" s="39" t="s">
        <v>126</v>
      </c>
      <c r="B46" s="77">
        <v>40</v>
      </c>
      <c r="C46" s="78">
        <v>250</v>
      </c>
      <c r="D46" s="78">
        <v>0</v>
      </c>
      <c r="E46" s="79">
        <f t="shared" si="1"/>
        <v>10000</v>
      </c>
    </row>
    <row r="47" spans="1:5" x14ac:dyDescent="0.25">
      <c r="A47" s="39" t="s">
        <v>127</v>
      </c>
      <c r="B47" s="77">
        <v>4</v>
      </c>
      <c r="C47" s="78">
        <v>250</v>
      </c>
      <c r="D47" s="78">
        <v>0</v>
      </c>
      <c r="E47" s="79">
        <f t="shared" si="1"/>
        <v>1000</v>
      </c>
    </row>
    <row r="48" spans="1:5" x14ac:dyDescent="0.25">
      <c r="A48" s="75" t="s">
        <v>121</v>
      </c>
      <c r="B48" s="80"/>
      <c r="C48" s="81"/>
      <c r="D48" s="81"/>
      <c r="E48" s="81">
        <f>SUM(E43:E47)</f>
        <v>63750</v>
      </c>
    </row>
    <row r="50" spans="1:5" x14ac:dyDescent="0.25">
      <c r="A50" s="74" t="s">
        <v>131</v>
      </c>
      <c r="B50" s="65"/>
    </row>
    <row r="51" spans="1:5" x14ac:dyDescent="0.25">
      <c r="B51" s="65"/>
    </row>
    <row r="52" spans="1:5" x14ac:dyDescent="0.25">
      <c r="A52" s="75" t="s">
        <v>134</v>
      </c>
      <c r="B52" s="76" t="s">
        <v>120</v>
      </c>
      <c r="C52" s="76" t="s">
        <v>135</v>
      </c>
      <c r="D52" s="76" t="s">
        <v>124</v>
      </c>
      <c r="E52" s="76" t="s">
        <v>122</v>
      </c>
    </row>
    <row r="53" spans="1:5" x14ac:dyDescent="0.25">
      <c r="A53" s="39" t="s">
        <v>132</v>
      </c>
      <c r="B53" s="77">
        <v>150</v>
      </c>
      <c r="C53" s="78">
        <v>800</v>
      </c>
      <c r="D53" s="78">
        <v>0</v>
      </c>
      <c r="E53" s="84">
        <f>B53*C53+D53</f>
        <v>120000</v>
      </c>
    </row>
    <row r="54" spans="1:5" x14ac:dyDescent="0.25">
      <c r="A54" s="39" t="s">
        <v>133</v>
      </c>
      <c r="B54" s="77">
        <v>150</v>
      </c>
      <c r="C54" s="78">
        <v>500</v>
      </c>
      <c r="D54" s="78">
        <v>0</v>
      </c>
      <c r="E54" s="84">
        <f>B54*C54+D54</f>
        <v>75000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4"/>
  <sheetViews>
    <sheetView workbookViewId="0">
      <selection activeCell="D4" sqref="D4"/>
    </sheetView>
  </sheetViews>
  <sheetFormatPr defaultColWidth="8.85546875" defaultRowHeight="15" x14ac:dyDescent="0.25"/>
  <cols>
    <col min="2" max="2" width="18.7109375" customWidth="1"/>
    <col min="3" max="3" width="27.7109375" customWidth="1"/>
    <col min="4" max="8" width="13.85546875" customWidth="1"/>
  </cols>
  <sheetData>
    <row r="1" spans="1:8" ht="45" customHeight="1" x14ac:dyDescent="0.25">
      <c r="A1" s="131" t="s">
        <v>69</v>
      </c>
      <c r="B1" s="2" t="s">
        <v>25</v>
      </c>
      <c r="C1" s="12" t="s">
        <v>1</v>
      </c>
      <c r="D1" s="9" t="s">
        <v>2</v>
      </c>
      <c r="E1" s="3" t="s">
        <v>3</v>
      </c>
      <c r="F1" s="3" t="s">
        <v>17</v>
      </c>
      <c r="G1" s="3" t="s">
        <v>4</v>
      </c>
      <c r="H1" s="3" t="s">
        <v>5</v>
      </c>
    </row>
    <row r="2" spans="1:8" ht="75.75" customHeight="1" x14ac:dyDescent="0.25">
      <c r="A2" s="132"/>
      <c r="B2" s="4" t="s">
        <v>26</v>
      </c>
      <c r="C2" s="16" t="s">
        <v>29</v>
      </c>
      <c r="D2" s="10"/>
      <c r="E2" s="5">
        <v>25</v>
      </c>
      <c r="F2" s="5"/>
      <c r="G2" s="5"/>
      <c r="H2" s="5"/>
    </row>
    <row r="3" spans="1:8" ht="53.25" customHeight="1" x14ac:dyDescent="0.25">
      <c r="A3" s="132"/>
      <c r="B3" s="6" t="s">
        <v>27</v>
      </c>
      <c r="C3" s="17" t="s">
        <v>68</v>
      </c>
      <c r="D3" s="11"/>
      <c r="E3" s="7">
        <v>25</v>
      </c>
      <c r="F3" s="7"/>
      <c r="G3" s="7"/>
      <c r="H3" s="7"/>
    </row>
    <row r="4" spans="1:8" ht="53.25" customHeight="1" x14ac:dyDescent="0.25">
      <c r="A4" s="132"/>
      <c r="B4" s="4" t="s">
        <v>28</v>
      </c>
      <c r="C4" s="16" t="s">
        <v>31</v>
      </c>
      <c r="D4" s="10"/>
      <c r="E4" s="5">
        <v>25</v>
      </c>
      <c r="F4" s="5"/>
      <c r="G4" s="5"/>
      <c r="H4" s="5"/>
    </row>
    <row r="5" spans="1:8" ht="45" x14ac:dyDescent="0.25">
      <c r="A5" s="132"/>
      <c r="B5" s="2" t="s">
        <v>11</v>
      </c>
      <c r="C5" s="12" t="s">
        <v>1</v>
      </c>
      <c r="D5" s="9" t="s">
        <v>2</v>
      </c>
      <c r="E5" s="3" t="s">
        <v>3</v>
      </c>
      <c r="F5" s="3" t="s">
        <v>17</v>
      </c>
      <c r="G5" s="3" t="s">
        <v>4</v>
      </c>
      <c r="H5" s="3" t="s">
        <v>5</v>
      </c>
    </row>
    <row r="6" spans="1:8" ht="47.25" customHeight="1" x14ac:dyDescent="0.25">
      <c r="A6" s="132"/>
      <c r="B6" s="8" t="s">
        <v>32</v>
      </c>
      <c r="C6" s="18" t="s">
        <v>36</v>
      </c>
      <c r="D6" s="28"/>
      <c r="E6" s="29">
        <v>25</v>
      </c>
      <c r="F6" s="29"/>
      <c r="G6" s="29"/>
      <c r="H6" s="29"/>
    </row>
    <row r="7" spans="1:8" ht="53.25" customHeight="1" x14ac:dyDescent="0.25">
      <c r="A7" s="132"/>
      <c r="B7" s="4" t="s">
        <v>33</v>
      </c>
      <c r="C7" s="16" t="s">
        <v>37</v>
      </c>
      <c r="D7" s="10"/>
      <c r="E7" s="5">
        <v>25</v>
      </c>
      <c r="F7" s="5"/>
      <c r="G7" s="5"/>
      <c r="H7" s="5"/>
    </row>
    <row r="8" spans="1:8" ht="53.25" customHeight="1" x14ac:dyDescent="0.25">
      <c r="A8" s="132"/>
      <c r="B8" s="8" t="s">
        <v>34</v>
      </c>
      <c r="C8" s="18" t="s">
        <v>38</v>
      </c>
      <c r="D8" s="28">
        <v>0</v>
      </c>
      <c r="E8" s="29"/>
      <c r="F8" s="29"/>
      <c r="G8" s="29"/>
      <c r="H8" s="29"/>
    </row>
    <row r="9" spans="1:8" ht="53.25" customHeight="1" x14ac:dyDescent="0.25">
      <c r="A9" s="132"/>
      <c r="B9" s="4" t="s">
        <v>35</v>
      </c>
      <c r="C9" s="16" t="s">
        <v>39</v>
      </c>
      <c r="D9" s="10"/>
      <c r="E9" s="5">
        <v>25</v>
      </c>
      <c r="F9" s="5"/>
      <c r="G9" s="5"/>
      <c r="H9" s="5"/>
    </row>
    <row r="10" spans="1:8" x14ac:dyDescent="0.25">
      <c r="A10" s="132"/>
      <c r="B10" s="2" t="s">
        <v>15</v>
      </c>
      <c r="C10" s="13"/>
      <c r="D10" s="14">
        <v>0</v>
      </c>
      <c r="E10" s="15">
        <v>0.25</v>
      </c>
      <c r="F10" s="15">
        <v>0.5</v>
      </c>
      <c r="G10" s="15">
        <v>0.75</v>
      </c>
      <c r="H10" s="15">
        <v>1</v>
      </c>
    </row>
    <row r="11" spans="1:8" ht="30.75" thickBot="1" x14ac:dyDescent="0.3">
      <c r="A11" s="132"/>
      <c r="B11" s="38" t="s">
        <v>16</v>
      </c>
      <c r="C11" s="37"/>
      <c r="D11" s="85">
        <f>SUM(D2:H4,D6:H9)/7/100</f>
        <v>0.21428571428571427</v>
      </c>
      <c r="E11" s="86"/>
      <c r="F11" s="86"/>
      <c r="G11" s="86"/>
      <c r="H11" s="87"/>
    </row>
    <row r="12" spans="1:8" ht="45" x14ac:dyDescent="0.25">
      <c r="A12" s="131" t="s">
        <v>70</v>
      </c>
      <c r="B12" s="2" t="s">
        <v>25</v>
      </c>
      <c r="C12" s="12" t="s">
        <v>1</v>
      </c>
      <c r="D12" s="9" t="s">
        <v>2</v>
      </c>
      <c r="E12" s="3" t="s">
        <v>3</v>
      </c>
      <c r="F12" s="3" t="s">
        <v>17</v>
      </c>
      <c r="G12" s="3" t="s">
        <v>4</v>
      </c>
      <c r="H12" s="3" t="s">
        <v>5</v>
      </c>
    </row>
    <row r="13" spans="1:8" ht="67.5" x14ac:dyDescent="0.25">
      <c r="A13" s="132"/>
      <c r="B13" s="4" t="s">
        <v>26</v>
      </c>
      <c r="C13" s="16" t="s">
        <v>29</v>
      </c>
      <c r="D13" s="10"/>
      <c r="E13" s="5">
        <v>25</v>
      </c>
      <c r="F13" s="5"/>
      <c r="G13" s="5"/>
      <c r="H13" s="5"/>
    </row>
    <row r="14" spans="1:8" ht="22.5" x14ac:dyDescent="0.25">
      <c r="A14" s="132"/>
      <c r="B14" s="6" t="s">
        <v>27</v>
      </c>
      <c r="C14" s="17" t="s">
        <v>30</v>
      </c>
      <c r="D14" s="11"/>
      <c r="E14" s="7">
        <v>25</v>
      </c>
      <c r="F14" s="7"/>
      <c r="G14" s="7"/>
      <c r="H14" s="7"/>
    </row>
    <row r="15" spans="1:8" ht="33.75" x14ac:dyDescent="0.25">
      <c r="A15" s="132"/>
      <c r="B15" s="4" t="s">
        <v>28</v>
      </c>
      <c r="C15" s="16" t="s">
        <v>31</v>
      </c>
      <c r="D15" s="10">
        <v>0</v>
      </c>
      <c r="E15" s="5"/>
      <c r="F15" s="5"/>
      <c r="G15" s="5"/>
      <c r="H15" s="5"/>
    </row>
    <row r="16" spans="1:8" ht="45" x14ac:dyDescent="0.25">
      <c r="A16" s="132"/>
      <c r="B16" s="2" t="s">
        <v>11</v>
      </c>
      <c r="C16" s="12" t="s">
        <v>1</v>
      </c>
      <c r="D16" s="9" t="s">
        <v>2</v>
      </c>
      <c r="E16" s="3" t="s">
        <v>3</v>
      </c>
      <c r="F16" s="3" t="s">
        <v>17</v>
      </c>
      <c r="G16" s="3" t="s">
        <v>4</v>
      </c>
      <c r="H16" s="3" t="s">
        <v>5</v>
      </c>
    </row>
    <row r="17" spans="1:8" ht="22.5" x14ac:dyDescent="0.25">
      <c r="A17" s="132"/>
      <c r="B17" s="8" t="s">
        <v>32</v>
      </c>
      <c r="C17" s="18" t="s">
        <v>36</v>
      </c>
      <c r="D17" s="28"/>
      <c r="E17" s="29">
        <v>25</v>
      </c>
      <c r="F17" s="29"/>
      <c r="G17" s="29"/>
      <c r="H17" s="29"/>
    </row>
    <row r="18" spans="1:8" ht="45" x14ac:dyDescent="0.25">
      <c r="A18" s="132"/>
      <c r="B18" s="4" t="s">
        <v>33</v>
      </c>
      <c r="C18" s="16" t="s">
        <v>37</v>
      </c>
      <c r="D18" s="10">
        <v>0</v>
      </c>
      <c r="E18" s="5"/>
      <c r="F18" s="5"/>
      <c r="G18" s="5"/>
      <c r="H18" s="5"/>
    </row>
    <row r="19" spans="1:8" ht="45" x14ac:dyDescent="0.25">
      <c r="A19" s="132"/>
      <c r="B19" s="8" t="s">
        <v>34</v>
      </c>
      <c r="C19" s="18" t="s">
        <v>38</v>
      </c>
      <c r="D19" s="28">
        <v>0</v>
      </c>
      <c r="E19" s="29"/>
      <c r="F19" s="29"/>
      <c r="G19" s="29"/>
      <c r="H19" s="29"/>
    </row>
    <row r="20" spans="1:8" ht="45" x14ac:dyDescent="0.25">
      <c r="A20" s="132"/>
      <c r="B20" s="4" t="s">
        <v>35</v>
      </c>
      <c r="C20" s="16" t="s">
        <v>39</v>
      </c>
      <c r="D20" s="10"/>
      <c r="E20" s="5">
        <v>25</v>
      </c>
      <c r="F20" s="5"/>
      <c r="G20" s="5"/>
      <c r="H20" s="5"/>
    </row>
    <row r="21" spans="1:8" x14ac:dyDescent="0.25">
      <c r="A21" s="132"/>
      <c r="B21" s="2" t="s">
        <v>15</v>
      </c>
      <c r="C21" s="13"/>
      <c r="D21" s="14">
        <v>0</v>
      </c>
      <c r="E21" s="15">
        <v>0.25</v>
      </c>
      <c r="F21" s="15">
        <v>0.5</v>
      </c>
      <c r="G21" s="15">
        <v>0.75</v>
      </c>
      <c r="H21" s="15">
        <v>1</v>
      </c>
    </row>
    <row r="22" spans="1:8" ht="30.75" thickBot="1" x14ac:dyDescent="0.3">
      <c r="A22" s="132"/>
      <c r="B22" s="38" t="s">
        <v>16</v>
      </c>
      <c r="C22" s="37"/>
      <c r="D22" s="85">
        <f>SUM(D13:H15,D17:H20)/7/100</f>
        <v>0.14285714285714288</v>
      </c>
      <c r="E22" s="86"/>
      <c r="F22" s="86"/>
      <c r="G22" s="86"/>
      <c r="H22" s="87"/>
    </row>
    <row r="23" spans="1:8" ht="15.75" thickBot="1" x14ac:dyDescent="0.3"/>
    <row r="24" spans="1:8" ht="24" thickBot="1" x14ac:dyDescent="0.3">
      <c r="B24" s="134" t="s">
        <v>46</v>
      </c>
      <c r="C24" s="135"/>
      <c r="D24" s="34"/>
      <c r="E24" s="34"/>
      <c r="F24" s="35">
        <f>AVERAGE(D22,D11)</f>
        <v>0.17857142857142858</v>
      </c>
      <c r="G24" s="34"/>
      <c r="H24" s="36"/>
    </row>
  </sheetData>
  <mergeCells count="5">
    <mergeCell ref="D11:H11"/>
    <mergeCell ref="A1:A11"/>
    <mergeCell ref="A12:A22"/>
    <mergeCell ref="D22:H22"/>
    <mergeCell ref="B24:C2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4"/>
  <sheetViews>
    <sheetView topLeftCell="A10" workbookViewId="0">
      <selection activeCell="I26" sqref="I26"/>
    </sheetView>
  </sheetViews>
  <sheetFormatPr defaultColWidth="8.85546875" defaultRowHeight="15" x14ac:dyDescent="0.25"/>
  <cols>
    <col min="2" max="2" width="18.7109375" customWidth="1"/>
    <col min="3" max="3" width="27.7109375" customWidth="1"/>
    <col min="4" max="8" width="13.85546875" customWidth="1"/>
  </cols>
  <sheetData>
    <row r="1" spans="1:8" ht="45" customHeight="1" x14ac:dyDescent="0.25">
      <c r="A1" s="131" t="s">
        <v>71</v>
      </c>
      <c r="B1" s="2" t="s">
        <v>25</v>
      </c>
      <c r="C1" s="12" t="s">
        <v>1</v>
      </c>
      <c r="D1" s="9" t="s">
        <v>2</v>
      </c>
      <c r="E1" s="3" t="s">
        <v>3</v>
      </c>
      <c r="F1" s="3" t="s">
        <v>17</v>
      </c>
      <c r="G1" s="3" t="s">
        <v>4</v>
      </c>
      <c r="H1" s="3" t="s">
        <v>5</v>
      </c>
    </row>
    <row r="2" spans="1:8" ht="75.75" customHeight="1" x14ac:dyDescent="0.25">
      <c r="A2" s="132"/>
      <c r="B2" s="4" t="s">
        <v>26</v>
      </c>
      <c r="C2" s="16" t="s">
        <v>29</v>
      </c>
      <c r="D2" s="10"/>
      <c r="E2" s="5">
        <v>25</v>
      </c>
      <c r="F2" s="5"/>
      <c r="G2" s="5"/>
      <c r="H2" s="5"/>
    </row>
    <row r="3" spans="1:8" ht="53.25" customHeight="1" x14ac:dyDescent="0.25">
      <c r="A3" s="132"/>
      <c r="B3" s="6" t="s">
        <v>27</v>
      </c>
      <c r="C3" s="17" t="s">
        <v>68</v>
      </c>
      <c r="D3" s="11">
        <v>0</v>
      </c>
      <c r="E3" s="7"/>
      <c r="F3" s="7"/>
      <c r="G3" s="7"/>
      <c r="H3" s="7"/>
    </row>
    <row r="4" spans="1:8" ht="53.25" customHeight="1" x14ac:dyDescent="0.25">
      <c r="A4" s="132"/>
      <c r="B4" s="4" t="s">
        <v>28</v>
      </c>
      <c r="C4" s="16" t="s">
        <v>31</v>
      </c>
      <c r="D4" s="10">
        <v>0</v>
      </c>
      <c r="E4" s="5"/>
      <c r="F4" s="5"/>
      <c r="G4" s="5"/>
      <c r="H4" s="5"/>
    </row>
    <row r="5" spans="1:8" ht="45" x14ac:dyDescent="0.25">
      <c r="A5" s="132"/>
      <c r="B5" s="2" t="s">
        <v>11</v>
      </c>
      <c r="C5" s="12" t="s">
        <v>1</v>
      </c>
      <c r="D5" s="9" t="s">
        <v>2</v>
      </c>
      <c r="E5" s="3" t="s">
        <v>3</v>
      </c>
      <c r="F5" s="3" t="s">
        <v>17</v>
      </c>
      <c r="G5" s="3" t="s">
        <v>4</v>
      </c>
      <c r="H5" s="3" t="s">
        <v>5</v>
      </c>
    </row>
    <row r="6" spans="1:8" ht="47.25" customHeight="1" x14ac:dyDescent="0.25">
      <c r="A6" s="132"/>
      <c r="B6" s="8" t="s">
        <v>32</v>
      </c>
      <c r="C6" s="18" t="s">
        <v>36</v>
      </c>
      <c r="D6" s="28"/>
      <c r="E6" s="29">
        <v>25</v>
      </c>
      <c r="F6" s="29"/>
      <c r="G6" s="29"/>
      <c r="H6" s="29"/>
    </row>
    <row r="7" spans="1:8" ht="53.25" customHeight="1" x14ac:dyDescent="0.25">
      <c r="A7" s="132"/>
      <c r="B7" s="4" t="s">
        <v>33</v>
      </c>
      <c r="C7" s="16" t="s">
        <v>37</v>
      </c>
      <c r="D7" s="10">
        <v>0</v>
      </c>
      <c r="E7" s="5"/>
      <c r="F7" s="5"/>
      <c r="G7" s="5"/>
      <c r="H7" s="5"/>
    </row>
    <row r="8" spans="1:8" ht="53.25" customHeight="1" x14ac:dyDescent="0.25">
      <c r="A8" s="132"/>
      <c r="B8" s="8" t="s">
        <v>34</v>
      </c>
      <c r="C8" s="18" t="s">
        <v>38</v>
      </c>
      <c r="D8" s="28">
        <v>0</v>
      </c>
      <c r="E8" s="29"/>
      <c r="F8" s="29"/>
      <c r="G8" s="29"/>
      <c r="H8" s="29"/>
    </row>
    <row r="9" spans="1:8" ht="53.25" customHeight="1" x14ac:dyDescent="0.25">
      <c r="A9" s="132"/>
      <c r="B9" s="4" t="s">
        <v>35</v>
      </c>
      <c r="C9" s="16" t="s">
        <v>39</v>
      </c>
      <c r="D9" s="10"/>
      <c r="E9" s="5">
        <v>25</v>
      </c>
      <c r="F9" s="5"/>
      <c r="G9" s="5"/>
      <c r="H9" s="5"/>
    </row>
    <row r="10" spans="1:8" x14ac:dyDescent="0.25">
      <c r="A10" s="132"/>
      <c r="B10" s="2" t="s">
        <v>15</v>
      </c>
      <c r="C10" s="13"/>
      <c r="D10" s="14">
        <v>0</v>
      </c>
      <c r="E10" s="15">
        <v>0.25</v>
      </c>
      <c r="F10" s="15">
        <v>0.5</v>
      </c>
      <c r="G10" s="15">
        <v>0.75</v>
      </c>
      <c r="H10" s="15">
        <v>1</v>
      </c>
    </row>
    <row r="11" spans="1:8" ht="30.75" thickBot="1" x14ac:dyDescent="0.3">
      <c r="A11" s="132"/>
      <c r="B11" s="38" t="s">
        <v>16</v>
      </c>
      <c r="C11" s="37"/>
      <c r="D11" s="85">
        <f>SUM(D2:H4,D6:H9)/7/100</f>
        <v>0.10714285714285714</v>
      </c>
      <c r="E11" s="86"/>
      <c r="F11" s="86"/>
      <c r="G11" s="86"/>
      <c r="H11" s="87"/>
    </row>
    <row r="12" spans="1:8" ht="45" x14ac:dyDescent="0.25">
      <c r="A12" s="131" t="s">
        <v>72</v>
      </c>
      <c r="B12" s="2" t="s">
        <v>25</v>
      </c>
      <c r="C12" s="12" t="s">
        <v>1</v>
      </c>
      <c r="D12" s="9" t="s">
        <v>2</v>
      </c>
      <c r="E12" s="3" t="s">
        <v>3</v>
      </c>
      <c r="F12" s="3" t="s">
        <v>17</v>
      </c>
      <c r="G12" s="3" t="s">
        <v>4</v>
      </c>
      <c r="H12" s="3" t="s">
        <v>5</v>
      </c>
    </row>
    <row r="13" spans="1:8" ht="67.5" x14ac:dyDescent="0.25">
      <c r="A13" s="132"/>
      <c r="B13" s="4" t="s">
        <v>26</v>
      </c>
      <c r="C13" s="16" t="s">
        <v>29</v>
      </c>
      <c r="D13" s="10"/>
      <c r="E13" s="5">
        <v>25</v>
      </c>
      <c r="F13" s="5"/>
      <c r="G13" s="5"/>
      <c r="H13" s="5"/>
    </row>
    <row r="14" spans="1:8" ht="22.5" x14ac:dyDescent="0.25">
      <c r="A14" s="132"/>
      <c r="B14" s="6" t="s">
        <v>27</v>
      </c>
      <c r="C14" s="17" t="s">
        <v>30</v>
      </c>
      <c r="D14" s="11">
        <v>0</v>
      </c>
      <c r="E14" s="7"/>
      <c r="F14" s="7"/>
      <c r="G14" s="7"/>
      <c r="H14" s="7"/>
    </row>
    <row r="15" spans="1:8" ht="33.75" x14ac:dyDescent="0.25">
      <c r="A15" s="132"/>
      <c r="B15" s="4" t="s">
        <v>28</v>
      </c>
      <c r="C15" s="16" t="s">
        <v>31</v>
      </c>
      <c r="D15" s="10">
        <v>0</v>
      </c>
      <c r="E15" s="5"/>
      <c r="F15" s="5"/>
      <c r="G15" s="5"/>
      <c r="H15" s="5"/>
    </row>
    <row r="16" spans="1:8" ht="45" x14ac:dyDescent="0.25">
      <c r="A16" s="132"/>
      <c r="B16" s="2" t="s">
        <v>11</v>
      </c>
      <c r="C16" s="12" t="s">
        <v>1</v>
      </c>
      <c r="D16" s="9" t="s">
        <v>2</v>
      </c>
      <c r="E16" s="3" t="s">
        <v>3</v>
      </c>
      <c r="F16" s="3" t="s">
        <v>17</v>
      </c>
      <c r="G16" s="3" t="s">
        <v>4</v>
      </c>
      <c r="H16" s="3" t="s">
        <v>5</v>
      </c>
    </row>
    <row r="17" spans="1:8" ht="22.5" x14ac:dyDescent="0.25">
      <c r="A17" s="132"/>
      <c r="B17" s="8" t="s">
        <v>32</v>
      </c>
      <c r="C17" s="18" t="s">
        <v>36</v>
      </c>
      <c r="D17" s="28"/>
      <c r="E17" s="29">
        <v>25</v>
      </c>
      <c r="F17" s="29"/>
      <c r="G17" s="29"/>
      <c r="H17" s="29"/>
    </row>
    <row r="18" spans="1:8" ht="45" x14ac:dyDescent="0.25">
      <c r="A18" s="132"/>
      <c r="B18" s="4" t="s">
        <v>33</v>
      </c>
      <c r="C18" s="16" t="s">
        <v>37</v>
      </c>
      <c r="D18" s="10">
        <v>0</v>
      </c>
      <c r="E18" s="5"/>
      <c r="F18" s="5"/>
      <c r="G18" s="5"/>
      <c r="H18" s="5"/>
    </row>
    <row r="19" spans="1:8" ht="45" x14ac:dyDescent="0.25">
      <c r="A19" s="132"/>
      <c r="B19" s="8" t="s">
        <v>34</v>
      </c>
      <c r="C19" s="18" t="s">
        <v>38</v>
      </c>
      <c r="D19" s="28">
        <v>0</v>
      </c>
      <c r="E19" s="29"/>
      <c r="F19" s="29"/>
      <c r="G19" s="29"/>
      <c r="H19" s="29"/>
    </row>
    <row r="20" spans="1:8" ht="45" x14ac:dyDescent="0.25">
      <c r="A20" s="132"/>
      <c r="B20" s="4" t="s">
        <v>35</v>
      </c>
      <c r="C20" s="16" t="s">
        <v>39</v>
      </c>
      <c r="D20" s="10"/>
      <c r="E20" s="5">
        <v>25</v>
      </c>
      <c r="F20" s="5"/>
      <c r="G20" s="5"/>
      <c r="H20" s="5"/>
    </row>
    <row r="21" spans="1:8" x14ac:dyDescent="0.25">
      <c r="A21" s="132"/>
      <c r="B21" s="2" t="s">
        <v>15</v>
      </c>
      <c r="C21" s="13"/>
      <c r="D21" s="14">
        <v>0</v>
      </c>
      <c r="E21" s="15">
        <v>0.25</v>
      </c>
      <c r="F21" s="15">
        <v>0.5</v>
      </c>
      <c r="G21" s="15">
        <v>0.75</v>
      </c>
      <c r="H21" s="15">
        <v>1</v>
      </c>
    </row>
    <row r="22" spans="1:8" ht="30.75" thickBot="1" x14ac:dyDescent="0.3">
      <c r="A22" s="132"/>
      <c r="B22" s="38" t="s">
        <v>16</v>
      </c>
      <c r="C22" s="37"/>
      <c r="D22" s="85">
        <f>SUM(D13:H15,D17:H20)/7/100</f>
        <v>0.10714285714285714</v>
      </c>
      <c r="E22" s="86"/>
      <c r="F22" s="86"/>
      <c r="G22" s="86"/>
      <c r="H22" s="87"/>
    </row>
    <row r="23" spans="1:8" ht="15.75" thickBot="1" x14ac:dyDescent="0.3"/>
    <row r="24" spans="1:8" ht="24" thickBot="1" x14ac:dyDescent="0.3">
      <c r="B24" s="134" t="s">
        <v>46</v>
      </c>
      <c r="C24" s="135"/>
      <c r="D24" s="34"/>
      <c r="E24" s="34"/>
      <c r="F24" s="35">
        <f>AVERAGE(D22,D11)</f>
        <v>0.10714285714285714</v>
      </c>
      <c r="G24" s="34"/>
      <c r="H24" s="36"/>
    </row>
  </sheetData>
  <mergeCells count="5">
    <mergeCell ref="B24:C24"/>
    <mergeCell ref="A1:A11"/>
    <mergeCell ref="D11:H11"/>
    <mergeCell ref="A12:A22"/>
    <mergeCell ref="D22:H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4"/>
  <sheetViews>
    <sheetView topLeftCell="A4" workbookViewId="0">
      <selection activeCell="E10" sqref="E10"/>
    </sheetView>
  </sheetViews>
  <sheetFormatPr defaultColWidth="8.85546875" defaultRowHeight="15" x14ac:dyDescent="0.25"/>
  <cols>
    <col min="2" max="2" width="18.7109375" customWidth="1"/>
    <col min="3" max="3" width="27.7109375" customWidth="1"/>
    <col min="4" max="8" width="13.85546875" customWidth="1"/>
  </cols>
  <sheetData>
    <row r="1" spans="1:8" ht="45" customHeight="1" x14ac:dyDescent="0.25">
      <c r="A1" s="131" t="s">
        <v>73</v>
      </c>
      <c r="B1" s="2" t="s">
        <v>25</v>
      </c>
      <c r="C1" s="12" t="s">
        <v>1</v>
      </c>
      <c r="D1" s="9" t="s">
        <v>2</v>
      </c>
      <c r="E1" s="3" t="s">
        <v>3</v>
      </c>
      <c r="F1" s="3" t="s">
        <v>17</v>
      </c>
      <c r="G1" s="3" t="s">
        <v>4</v>
      </c>
      <c r="H1" s="3" t="s">
        <v>5</v>
      </c>
    </row>
    <row r="2" spans="1:8" ht="75.75" customHeight="1" x14ac:dyDescent="0.25">
      <c r="A2" s="132"/>
      <c r="B2" s="4" t="s">
        <v>26</v>
      </c>
      <c r="C2" s="16" t="s">
        <v>29</v>
      </c>
      <c r="D2" s="10"/>
      <c r="E2" s="5"/>
      <c r="F2" s="5">
        <v>50</v>
      </c>
      <c r="G2" s="5"/>
      <c r="H2" s="5"/>
    </row>
    <row r="3" spans="1:8" ht="53.25" customHeight="1" x14ac:dyDescent="0.25">
      <c r="A3" s="132"/>
      <c r="B3" s="6" t="s">
        <v>27</v>
      </c>
      <c r="C3" s="17" t="s">
        <v>68</v>
      </c>
      <c r="D3" s="11"/>
      <c r="E3" s="7"/>
      <c r="F3" s="7">
        <v>50</v>
      </c>
      <c r="G3" s="7"/>
      <c r="H3" s="7"/>
    </row>
    <row r="4" spans="1:8" ht="53.25" customHeight="1" x14ac:dyDescent="0.25">
      <c r="A4" s="132"/>
      <c r="B4" s="4" t="s">
        <v>28</v>
      </c>
      <c r="C4" s="16" t="s">
        <v>31</v>
      </c>
      <c r="D4" s="10"/>
      <c r="E4" s="5">
        <v>25</v>
      </c>
      <c r="F4" s="5"/>
      <c r="G4" s="5"/>
      <c r="H4" s="5"/>
    </row>
    <row r="5" spans="1:8" ht="45" x14ac:dyDescent="0.25">
      <c r="A5" s="132"/>
      <c r="B5" s="2" t="s">
        <v>11</v>
      </c>
      <c r="C5" s="12" t="s">
        <v>1</v>
      </c>
      <c r="D5" s="9" t="s">
        <v>2</v>
      </c>
      <c r="E5" s="3" t="s">
        <v>3</v>
      </c>
      <c r="F5" s="3" t="s">
        <v>17</v>
      </c>
      <c r="G5" s="3" t="s">
        <v>4</v>
      </c>
      <c r="H5" s="3" t="s">
        <v>5</v>
      </c>
    </row>
    <row r="6" spans="1:8" ht="47.25" customHeight="1" x14ac:dyDescent="0.25">
      <c r="A6" s="132"/>
      <c r="B6" s="8" t="s">
        <v>32</v>
      </c>
      <c r="C6" s="18" t="s">
        <v>36</v>
      </c>
      <c r="D6" s="28"/>
      <c r="E6" s="29"/>
      <c r="F6" s="29">
        <v>50</v>
      </c>
      <c r="G6" s="29"/>
      <c r="H6" s="29"/>
    </row>
    <row r="7" spans="1:8" ht="53.25" customHeight="1" x14ac:dyDescent="0.25">
      <c r="A7" s="132"/>
      <c r="B7" s="4" t="s">
        <v>33</v>
      </c>
      <c r="C7" s="16" t="s">
        <v>37</v>
      </c>
      <c r="D7" s="10"/>
      <c r="E7" s="5">
        <v>25</v>
      </c>
      <c r="F7" s="5"/>
      <c r="G7" s="5"/>
      <c r="H7" s="5"/>
    </row>
    <row r="8" spans="1:8" ht="53.25" customHeight="1" x14ac:dyDescent="0.25">
      <c r="A8" s="132"/>
      <c r="B8" s="8" t="s">
        <v>34</v>
      </c>
      <c r="C8" s="18" t="s">
        <v>38</v>
      </c>
      <c r="D8" s="28"/>
      <c r="E8" s="29">
        <v>25</v>
      </c>
      <c r="F8" s="29"/>
      <c r="G8" s="29"/>
      <c r="H8" s="29"/>
    </row>
    <row r="9" spans="1:8" ht="53.25" customHeight="1" x14ac:dyDescent="0.25">
      <c r="A9" s="132"/>
      <c r="B9" s="4" t="s">
        <v>35</v>
      </c>
      <c r="C9" s="16" t="s">
        <v>39</v>
      </c>
      <c r="D9" s="10"/>
      <c r="E9" s="5">
        <v>25</v>
      </c>
      <c r="F9" s="5"/>
      <c r="G9" s="5"/>
      <c r="H9" s="5"/>
    </row>
    <row r="10" spans="1:8" x14ac:dyDescent="0.25">
      <c r="A10" s="132"/>
      <c r="B10" s="2" t="s">
        <v>15</v>
      </c>
      <c r="C10" s="13"/>
      <c r="D10" s="14">
        <v>0</v>
      </c>
      <c r="E10" s="15">
        <v>0.25</v>
      </c>
      <c r="F10" s="15">
        <v>0.5</v>
      </c>
      <c r="G10" s="15">
        <v>0.75</v>
      </c>
      <c r="H10" s="15">
        <v>1</v>
      </c>
    </row>
    <row r="11" spans="1:8" ht="30.75" thickBot="1" x14ac:dyDescent="0.3">
      <c r="A11" s="132"/>
      <c r="B11" s="38" t="s">
        <v>16</v>
      </c>
      <c r="C11" s="37"/>
      <c r="D11" s="85">
        <f>SUM(D2:H4,D6:H9)/7/100</f>
        <v>0.35714285714285715</v>
      </c>
      <c r="E11" s="86"/>
      <c r="F11" s="86"/>
      <c r="G11" s="86"/>
      <c r="H11" s="87"/>
    </row>
    <row r="12" spans="1:8" ht="45" x14ac:dyDescent="0.25">
      <c r="A12" s="131" t="s">
        <v>74</v>
      </c>
      <c r="B12" s="2" t="s">
        <v>25</v>
      </c>
      <c r="C12" s="12" t="s">
        <v>1</v>
      </c>
      <c r="D12" s="9" t="s">
        <v>2</v>
      </c>
      <c r="E12" s="3" t="s">
        <v>3</v>
      </c>
      <c r="F12" s="3" t="s">
        <v>17</v>
      </c>
      <c r="G12" s="3" t="s">
        <v>4</v>
      </c>
      <c r="H12" s="3" t="s">
        <v>5</v>
      </c>
    </row>
    <row r="13" spans="1:8" ht="67.5" x14ac:dyDescent="0.25">
      <c r="A13" s="132"/>
      <c r="B13" s="4" t="s">
        <v>26</v>
      </c>
      <c r="C13" s="16" t="s">
        <v>29</v>
      </c>
      <c r="D13" s="10"/>
      <c r="E13" s="5"/>
      <c r="F13" s="5"/>
      <c r="G13" s="5">
        <v>75</v>
      </c>
      <c r="H13" s="5"/>
    </row>
    <row r="14" spans="1:8" ht="22.5" x14ac:dyDescent="0.25">
      <c r="A14" s="132"/>
      <c r="B14" s="6" t="s">
        <v>27</v>
      </c>
      <c r="C14" s="17" t="s">
        <v>30</v>
      </c>
      <c r="D14" s="11"/>
      <c r="E14" s="7"/>
      <c r="F14" s="7">
        <v>50</v>
      </c>
      <c r="G14" s="7"/>
      <c r="H14" s="7"/>
    </row>
    <row r="15" spans="1:8" ht="33.75" x14ac:dyDescent="0.25">
      <c r="A15" s="132"/>
      <c r="B15" s="4" t="s">
        <v>28</v>
      </c>
      <c r="C15" s="16" t="s">
        <v>31</v>
      </c>
      <c r="D15" s="10"/>
      <c r="E15" s="5"/>
      <c r="F15" s="5">
        <v>50</v>
      </c>
      <c r="G15" s="5"/>
      <c r="H15" s="5"/>
    </row>
    <row r="16" spans="1:8" ht="45" x14ac:dyDescent="0.25">
      <c r="A16" s="132"/>
      <c r="B16" s="2" t="s">
        <v>11</v>
      </c>
      <c r="C16" s="12" t="s">
        <v>1</v>
      </c>
      <c r="D16" s="9" t="s">
        <v>2</v>
      </c>
      <c r="E16" s="3" t="s">
        <v>3</v>
      </c>
      <c r="F16" s="3" t="s">
        <v>17</v>
      </c>
      <c r="G16" s="3" t="s">
        <v>4</v>
      </c>
      <c r="H16" s="3" t="s">
        <v>5</v>
      </c>
    </row>
    <row r="17" spans="1:8" ht="22.5" x14ac:dyDescent="0.25">
      <c r="A17" s="132"/>
      <c r="B17" s="8" t="s">
        <v>32</v>
      </c>
      <c r="C17" s="18" t="s">
        <v>36</v>
      </c>
      <c r="D17" s="28"/>
      <c r="E17" s="29"/>
      <c r="F17" s="29"/>
      <c r="G17" s="29">
        <v>75</v>
      </c>
      <c r="H17" s="29"/>
    </row>
    <row r="18" spans="1:8" ht="45" x14ac:dyDescent="0.25">
      <c r="A18" s="132"/>
      <c r="B18" s="4" t="s">
        <v>33</v>
      </c>
      <c r="C18" s="16" t="s">
        <v>37</v>
      </c>
      <c r="D18" s="10"/>
      <c r="E18" s="5"/>
      <c r="F18" s="5">
        <v>50</v>
      </c>
      <c r="G18" s="5"/>
      <c r="H18" s="5"/>
    </row>
    <row r="19" spans="1:8" ht="45" x14ac:dyDescent="0.25">
      <c r="A19" s="132"/>
      <c r="B19" s="8" t="s">
        <v>34</v>
      </c>
      <c r="C19" s="18" t="s">
        <v>38</v>
      </c>
      <c r="D19" s="28"/>
      <c r="E19" s="29">
        <v>25</v>
      </c>
      <c r="F19" s="29"/>
      <c r="G19" s="29"/>
      <c r="H19" s="29"/>
    </row>
    <row r="20" spans="1:8" ht="45" x14ac:dyDescent="0.25">
      <c r="A20" s="132"/>
      <c r="B20" s="4" t="s">
        <v>35</v>
      </c>
      <c r="C20" s="16" t="s">
        <v>39</v>
      </c>
      <c r="D20" s="10"/>
      <c r="E20" s="5">
        <v>25</v>
      </c>
      <c r="F20" s="5"/>
      <c r="G20" s="5"/>
      <c r="H20" s="5"/>
    </row>
    <row r="21" spans="1:8" x14ac:dyDescent="0.25">
      <c r="A21" s="132"/>
      <c r="B21" s="2" t="s">
        <v>15</v>
      </c>
      <c r="C21" s="13"/>
      <c r="D21" s="14">
        <v>0</v>
      </c>
      <c r="E21" s="15">
        <v>0.25</v>
      </c>
      <c r="F21" s="15">
        <v>0.5</v>
      </c>
      <c r="G21" s="15">
        <v>0.75</v>
      </c>
      <c r="H21" s="15">
        <v>1</v>
      </c>
    </row>
    <row r="22" spans="1:8" ht="30.75" thickBot="1" x14ac:dyDescent="0.3">
      <c r="A22" s="132"/>
      <c r="B22" s="38" t="s">
        <v>16</v>
      </c>
      <c r="C22" s="37"/>
      <c r="D22" s="85">
        <f>SUM(D13:H15,D17:H20)/7/100</f>
        <v>0.5</v>
      </c>
      <c r="E22" s="86"/>
      <c r="F22" s="86"/>
      <c r="G22" s="86"/>
      <c r="H22" s="87"/>
    </row>
    <row r="23" spans="1:8" ht="15.75" thickBot="1" x14ac:dyDescent="0.3"/>
    <row r="24" spans="1:8" ht="24" thickBot="1" x14ac:dyDescent="0.3">
      <c r="B24" s="134" t="s">
        <v>46</v>
      </c>
      <c r="C24" s="135"/>
      <c r="D24" s="34"/>
      <c r="E24" s="34"/>
      <c r="F24" s="35">
        <f>AVERAGE(D22,D11)</f>
        <v>0.4285714285714286</v>
      </c>
      <c r="G24" s="34"/>
      <c r="H24" s="36"/>
    </row>
  </sheetData>
  <mergeCells count="5">
    <mergeCell ref="B24:C24"/>
    <mergeCell ref="A1:A11"/>
    <mergeCell ref="D11:H11"/>
    <mergeCell ref="A12:A22"/>
    <mergeCell ref="D22:H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H103"/>
  <sheetViews>
    <sheetView topLeftCell="B47" zoomScale="90" zoomScaleNormal="90" zoomScalePageLayoutView="90" workbookViewId="0">
      <selection activeCell="AA85" sqref="AA85:AB85"/>
    </sheetView>
  </sheetViews>
  <sheetFormatPr defaultColWidth="8.85546875" defaultRowHeight="15" x14ac:dyDescent="0.25"/>
  <cols>
    <col min="1" max="1" width="16.28515625" customWidth="1"/>
    <col min="2" max="2" width="7.85546875" bestFit="1" customWidth="1"/>
    <col min="3" max="25" width="4.42578125" bestFit="1" customWidth="1"/>
    <col min="26" max="27" width="9.42578125" customWidth="1"/>
    <col min="28" max="29" width="9.85546875" customWidth="1"/>
    <col min="30" max="31" width="10.28515625" customWidth="1"/>
    <col min="32" max="32" width="13" customWidth="1"/>
    <col min="34" max="34" width="13.42578125" customWidth="1"/>
  </cols>
  <sheetData>
    <row r="2" spans="1:34" ht="15" customHeight="1" x14ac:dyDescent="0.25">
      <c r="B2" s="90" t="s">
        <v>80</v>
      </c>
      <c r="C2" s="90"/>
      <c r="D2" s="90"/>
      <c r="E2" s="90"/>
      <c r="F2" s="90"/>
      <c r="G2" s="90" t="s">
        <v>81</v>
      </c>
      <c r="H2" s="90"/>
      <c r="I2" s="90"/>
      <c r="J2" s="90"/>
      <c r="K2" s="90" t="s">
        <v>82</v>
      </c>
      <c r="L2" s="90"/>
      <c r="M2" s="90"/>
      <c r="N2" s="90"/>
      <c r="O2" s="90"/>
      <c r="P2" s="90" t="s">
        <v>83</v>
      </c>
      <c r="Q2" s="90"/>
      <c r="R2" s="90"/>
      <c r="S2" s="90"/>
      <c r="T2" s="90"/>
      <c r="U2" s="90" t="s">
        <v>84</v>
      </c>
      <c r="V2" s="90"/>
      <c r="W2" s="90"/>
      <c r="X2" s="90"/>
      <c r="Y2" s="90"/>
      <c r="Z2" s="90" t="s">
        <v>99</v>
      </c>
      <c r="AA2" s="90"/>
      <c r="AB2" s="90" t="s">
        <v>96</v>
      </c>
      <c r="AC2" s="90"/>
      <c r="AD2" s="90" t="s">
        <v>97</v>
      </c>
      <c r="AE2" s="90"/>
      <c r="AF2" s="90" t="s">
        <v>98</v>
      </c>
      <c r="AG2" s="90"/>
    </row>
    <row r="3" spans="1:34" x14ac:dyDescent="0.25">
      <c r="B3" s="39" t="s">
        <v>75</v>
      </c>
      <c r="C3" s="39" t="s">
        <v>76</v>
      </c>
      <c r="D3" s="39" t="s">
        <v>77</v>
      </c>
      <c r="E3" s="39" t="s">
        <v>78</v>
      </c>
      <c r="F3" s="39" t="s">
        <v>79</v>
      </c>
      <c r="G3" s="39" t="s">
        <v>75</v>
      </c>
      <c r="H3" s="39" t="s">
        <v>76</v>
      </c>
      <c r="I3" s="39" t="s">
        <v>77</v>
      </c>
      <c r="J3" s="39" t="s">
        <v>78</v>
      </c>
      <c r="K3" s="39" t="s">
        <v>75</v>
      </c>
      <c r="L3" s="39" t="s">
        <v>76</v>
      </c>
      <c r="M3" s="39" t="s">
        <v>77</v>
      </c>
      <c r="N3" s="39" t="s">
        <v>78</v>
      </c>
      <c r="O3" s="39" t="s">
        <v>79</v>
      </c>
      <c r="P3" s="39" t="s">
        <v>75</v>
      </c>
      <c r="Q3" s="39" t="s">
        <v>76</v>
      </c>
      <c r="R3" s="39" t="s">
        <v>77</v>
      </c>
      <c r="S3" s="39" t="s">
        <v>78</v>
      </c>
      <c r="T3" s="39" t="s">
        <v>79</v>
      </c>
      <c r="U3" s="62" t="s">
        <v>75</v>
      </c>
      <c r="V3" s="62" t="s">
        <v>76</v>
      </c>
      <c r="W3" s="62" t="s">
        <v>77</v>
      </c>
      <c r="X3" s="62" t="s">
        <v>78</v>
      </c>
      <c r="Y3" s="62" t="s">
        <v>79</v>
      </c>
      <c r="Z3" s="61" t="s">
        <v>75</v>
      </c>
      <c r="AA3" s="61" t="s">
        <v>76</v>
      </c>
      <c r="AB3" s="61" t="s">
        <v>75</v>
      </c>
      <c r="AC3" s="61" t="s">
        <v>76</v>
      </c>
      <c r="AD3" s="61" t="s">
        <v>75</v>
      </c>
      <c r="AE3" s="61" t="s">
        <v>76</v>
      </c>
      <c r="AF3" s="61" t="s">
        <v>75</v>
      </c>
      <c r="AG3" s="61" t="s">
        <v>76</v>
      </c>
    </row>
    <row r="4" spans="1:34" x14ac:dyDescent="0.25">
      <c r="B4" s="63">
        <f>Vedení!D12</f>
        <v>0.32</v>
      </c>
      <c r="C4" s="63">
        <f>Vedení!D24</f>
        <v>0.32</v>
      </c>
      <c r="D4" s="63">
        <f>Vedení!D36</f>
        <v>0.35</v>
      </c>
      <c r="E4" s="63">
        <f>Vedení!D48</f>
        <v>0.21</v>
      </c>
      <c r="F4" s="63">
        <f>Vedení!D60</f>
        <v>0.21</v>
      </c>
      <c r="G4" s="63">
        <f>Strategie!D12</f>
        <v>0.25</v>
      </c>
      <c r="H4" s="63">
        <f>Strategie!D24</f>
        <v>0.25</v>
      </c>
      <c r="I4" s="63">
        <f>Strategie!D36</f>
        <v>0.32</v>
      </c>
      <c r="J4" s="63">
        <f>Strategie!D48</f>
        <v>0.15</v>
      </c>
      <c r="K4" s="63">
        <f>Pracovníci!D12</f>
        <v>0.11</v>
      </c>
      <c r="L4" s="63">
        <f>Pracovníci!D24</f>
        <v>0.14000000000000001</v>
      </c>
      <c r="M4" s="63">
        <f>Pracovníci!D36</f>
        <v>0.28999999999999998</v>
      </c>
      <c r="N4" s="63">
        <f>Pracovníci!D48</f>
        <v>0.36</v>
      </c>
      <c r="O4" s="63">
        <f>Pracovníci!D60</f>
        <v>0.32</v>
      </c>
      <c r="P4" s="63">
        <f>'Partnerství a zdroje'!D12</f>
        <v>0.10714285714285714</v>
      </c>
      <c r="Q4" s="63">
        <f>'Partnerství a zdroje'!D24</f>
        <v>0.5357142857142857</v>
      </c>
      <c r="R4" s="63">
        <f>'Partnerství a zdroje'!D36</f>
        <v>0.2857142857142857</v>
      </c>
      <c r="S4" s="63">
        <f>'Partnerství a zdroje'!D48</f>
        <v>0.39285714285714285</v>
      </c>
      <c r="T4" s="63">
        <f>'Partnerství a zdroje'!D60</f>
        <v>0.21428571428571427</v>
      </c>
      <c r="U4" s="63">
        <f>'Procesy, výrobky a služby'!D12</f>
        <v>0.17857142857142858</v>
      </c>
      <c r="V4" s="63">
        <f>'Procesy, výrobky a služby'!D24</f>
        <v>0.5357142857142857</v>
      </c>
      <c r="W4" s="63">
        <f>'Procesy, výrobky a služby'!D36</f>
        <v>0.2857142857142857</v>
      </c>
      <c r="X4" s="63">
        <f>'Procesy, výrobky a služby'!D48</f>
        <v>0.35714285714285715</v>
      </c>
      <c r="Y4" s="63">
        <f>'Procesy, výrobky a služby'!D60</f>
        <v>0.5357142857142857</v>
      </c>
      <c r="Z4" s="63">
        <f>'Zákaznící - výsledky'!D11</f>
        <v>0.25</v>
      </c>
      <c r="AA4" s="63">
        <f>'Zákaznící - výsledky'!D22</f>
        <v>0.14285714285714288</v>
      </c>
      <c r="AB4" s="63">
        <f>'Pracovníci - výsledky'!D11</f>
        <v>0.21428571428571427</v>
      </c>
      <c r="AC4" s="63">
        <f>'Pracovníci - výsledky'!D22</f>
        <v>0.14285714285714288</v>
      </c>
      <c r="AD4" s="63">
        <f>'Společnost - výsledky'!D11</f>
        <v>0.10714285714285714</v>
      </c>
      <c r="AE4" s="63">
        <f>'Společnost - výsledky'!D22</f>
        <v>0.10714285714285714</v>
      </c>
      <c r="AF4" s="63">
        <f>'Ekonomické výsledky'!D11</f>
        <v>0.35714285714285715</v>
      </c>
      <c r="AG4" s="63">
        <f>'Ekonomické výsledky'!D22</f>
        <v>0.5</v>
      </c>
    </row>
    <row r="5" spans="1:34" x14ac:dyDescent="0.25">
      <c r="A5" s="64" t="s">
        <v>95</v>
      </c>
      <c r="B5" s="88">
        <f>AVERAGE(B4:F4)</f>
        <v>0.28199999999999997</v>
      </c>
      <c r="C5" s="89"/>
      <c r="D5" s="89"/>
      <c r="E5" s="89"/>
      <c r="F5" s="89"/>
      <c r="G5" s="88">
        <f>AVERAGE(G4:J4)</f>
        <v>0.24250000000000002</v>
      </c>
      <c r="H5" s="89"/>
      <c r="I5" s="89"/>
      <c r="J5" s="89"/>
      <c r="K5" s="88">
        <f>AVERAGE(K4:O4)</f>
        <v>0.24399999999999999</v>
      </c>
      <c r="L5" s="89"/>
      <c r="M5" s="89"/>
      <c r="N5" s="89"/>
      <c r="O5" s="89"/>
      <c r="P5" s="88">
        <f>AVERAGE(P4:T4)</f>
        <v>0.30714285714285711</v>
      </c>
      <c r="Q5" s="89"/>
      <c r="R5" s="89"/>
      <c r="S5" s="89"/>
      <c r="T5" s="89"/>
      <c r="U5" s="88">
        <f>AVERAGE(U4:Y4)</f>
        <v>0.37857142857142856</v>
      </c>
      <c r="V5" s="89"/>
      <c r="W5" s="89"/>
      <c r="X5" s="89"/>
      <c r="Y5" s="89"/>
      <c r="Z5" s="88">
        <f>AVERAGE(Z4:AA4)</f>
        <v>0.19642857142857145</v>
      </c>
      <c r="AA5" s="89"/>
      <c r="AB5" s="88">
        <f>AVERAGE(AB4:AC4)</f>
        <v>0.17857142857142858</v>
      </c>
      <c r="AC5" s="89"/>
      <c r="AD5" s="88">
        <f>AVERAGE(AD4:AE4)</f>
        <v>0.10714285714285714</v>
      </c>
      <c r="AE5" s="89"/>
      <c r="AF5" s="88">
        <f>AVERAGE(AF4:AG4)</f>
        <v>0.4285714285714286</v>
      </c>
      <c r="AG5" s="89"/>
      <c r="AH5" s="73">
        <f>AVERAGE(B5:AG5)</f>
        <v>0.26276984126984126</v>
      </c>
    </row>
    <row r="6" spans="1:34" x14ac:dyDescent="0.25">
      <c r="AA6" s="65"/>
      <c r="AB6" s="65"/>
      <c r="AC6" s="65"/>
      <c r="AD6" s="65"/>
      <c r="AE6" s="65"/>
      <c r="AF6" s="65"/>
      <c r="AG6" s="65"/>
    </row>
    <row r="7" spans="1:34" ht="30" customHeight="1" x14ac:dyDescent="0.25">
      <c r="B7" s="91">
        <f>B8+N8</f>
        <v>267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AA7" s="65"/>
      <c r="AB7" s="65"/>
      <c r="AC7" s="65"/>
      <c r="AD7" s="65"/>
      <c r="AE7" s="65"/>
      <c r="AF7" s="65"/>
      <c r="AG7" s="65"/>
    </row>
    <row r="8" spans="1:34" ht="32.25" customHeight="1" x14ac:dyDescent="0.25">
      <c r="B8" s="91">
        <f>B15+F19+F15+F11+J15</f>
        <v>145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>
        <f>N11+N15+N19+R15</f>
        <v>122</v>
      </c>
      <c r="O8" s="91"/>
      <c r="P8" s="91"/>
      <c r="Q8" s="91"/>
      <c r="R8" s="91"/>
      <c r="S8" s="91"/>
      <c r="T8" s="91"/>
      <c r="U8" s="91"/>
      <c r="AA8" s="65"/>
      <c r="AB8" s="65"/>
      <c r="AC8" s="65"/>
      <c r="AD8" s="65"/>
      <c r="AE8" s="65"/>
      <c r="AF8" s="65"/>
      <c r="AG8" s="65"/>
    </row>
    <row r="9" spans="1:34" ht="18.75" customHeight="1" x14ac:dyDescent="0.25">
      <c r="B9" s="116" t="s">
        <v>80</v>
      </c>
      <c r="C9" s="117"/>
      <c r="D9" s="117"/>
      <c r="E9" s="118"/>
      <c r="F9" s="98" t="s">
        <v>82</v>
      </c>
      <c r="G9" s="99"/>
      <c r="H9" s="99"/>
      <c r="I9" s="100"/>
      <c r="J9" s="98" t="s">
        <v>84</v>
      </c>
      <c r="K9" s="99"/>
      <c r="L9" s="99"/>
      <c r="M9" s="100"/>
      <c r="N9" s="104" t="s">
        <v>96</v>
      </c>
      <c r="O9" s="105"/>
      <c r="P9" s="105"/>
      <c r="Q9" s="106"/>
      <c r="R9" s="104" t="s">
        <v>98</v>
      </c>
      <c r="S9" s="105"/>
      <c r="T9" s="105"/>
      <c r="U9" s="106"/>
      <c r="W9" s="71"/>
      <c r="X9" s="71"/>
      <c r="Y9" s="71"/>
      <c r="Z9" s="71"/>
    </row>
    <row r="10" spans="1:34" ht="18.75" customHeight="1" x14ac:dyDescent="0.25">
      <c r="B10" s="119"/>
      <c r="C10" s="120"/>
      <c r="D10" s="120"/>
      <c r="E10" s="121"/>
      <c r="F10" s="101"/>
      <c r="G10" s="102"/>
      <c r="H10" s="102"/>
      <c r="I10" s="103"/>
      <c r="J10" s="101"/>
      <c r="K10" s="102"/>
      <c r="L10" s="102"/>
      <c r="M10" s="103"/>
      <c r="N10" s="107"/>
      <c r="O10" s="108"/>
      <c r="P10" s="108"/>
      <c r="Q10" s="109"/>
      <c r="R10" s="107"/>
      <c r="S10" s="108"/>
      <c r="T10" s="108"/>
      <c r="U10" s="109"/>
      <c r="W10" s="71"/>
      <c r="X10" s="71"/>
      <c r="Y10" s="71"/>
      <c r="Z10" s="71"/>
    </row>
    <row r="11" spans="1:34" ht="18.75" customHeight="1" x14ac:dyDescent="0.25">
      <c r="B11" s="119"/>
      <c r="C11" s="120"/>
      <c r="D11" s="120"/>
      <c r="E11" s="121"/>
      <c r="F11" s="92">
        <f>ROUND(0.1*K5*1000,0)</f>
        <v>24</v>
      </c>
      <c r="G11" s="93"/>
      <c r="H11" s="93"/>
      <c r="I11" s="94"/>
      <c r="J11" s="101"/>
      <c r="K11" s="102"/>
      <c r="L11" s="102"/>
      <c r="M11" s="103"/>
      <c r="N11" s="110">
        <f>ROUND(0.1*AB5*1000,0)</f>
        <v>18</v>
      </c>
      <c r="O11" s="111"/>
      <c r="P11" s="111"/>
      <c r="Q11" s="112"/>
      <c r="R11" s="107"/>
      <c r="S11" s="108"/>
      <c r="T11" s="108"/>
      <c r="U11" s="109"/>
      <c r="W11" s="71"/>
      <c r="X11" s="71"/>
      <c r="Y11" s="71"/>
      <c r="Z11" s="71"/>
    </row>
    <row r="12" spans="1:34" ht="18.75" customHeight="1" x14ac:dyDescent="0.25">
      <c r="B12" s="119"/>
      <c r="C12" s="120"/>
      <c r="D12" s="120"/>
      <c r="E12" s="121"/>
      <c r="F12" s="95"/>
      <c r="G12" s="96"/>
      <c r="H12" s="96"/>
      <c r="I12" s="97"/>
      <c r="J12" s="101"/>
      <c r="K12" s="102"/>
      <c r="L12" s="102"/>
      <c r="M12" s="103"/>
      <c r="N12" s="113"/>
      <c r="O12" s="114"/>
      <c r="P12" s="114"/>
      <c r="Q12" s="115"/>
      <c r="R12" s="107"/>
      <c r="S12" s="108"/>
      <c r="T12" s="108"/>
      <c r="U12" s="109"/>
      <c r="W12" s="71"/>
      <c r="X12" s="71"/>
      <c r="Y12" s="71"/>
      <c r="Z12" s="71"/>
    </row>
    <row r="13" spans="1:34" ht="18.75" customHeight="1" x14ac:dyDescent="0.25">
      <c r="B13" s="119"/>
      <c r="C13" s="120"/>
      <c r="D13" s="120"/>
      <c r="E13" s="121"/>
      <c r="F13" s="98" t="s">
        <v>81</v>
      </c>
      <c r="G13" s="99"/>
      <c r="H13" s="99"/>
      <c r="I13" s="100"/>
      <c r="J13" s="101"/>
      <c r="K13" s="102"/>
      <c r="L13" s="102"/>
      <c r="M13" s="103"/>
      <c r="N13" s="104" t="s">
        <v>99</v>
      </c>
      <c r="O13" s="105"/>
      <c r="P13" s="105"/>
      <c r="Q13" s="106"/>
      <c r="R13" s="107"/>
      <c r="S13" s="108"/>
      <c r="T13" s="108"/>
      <c r="U13" s="109"/>
      <c r="W13" s="71"/>
      <c r="X13" s="71"/>
      <c r="Y13" s="71"/>
      <c r="Z13" s="71"/>
    </row>
    <row r="14" spans="1:34" ht="18.75" customHeight="1" x14ac:dyDescent="0.25">
      <c r="B14" s="119"/>
      <c r="C14" s="120"/>
      <c r="D14" s="120"/>
      <c r="E14" s="121"/>
      <c r="F14" s="101"/>
      <c r="G14" s="102"/>
      <c r="H14" s="102"/>
      <c r="I14" s="103"/>
      <c r="J14" s="101"/>
      <c r="K14" s="102"/>
      <c r="L14" s="102"/>
      <c r="M14" s="103"/>
      <c r="N14" s="107"/>
      <c r="O14" s="108"/>
      <c r="P14" s="108"/>
      <c r="Q14" s="109"/>
      <c r="R14" s="107"/>
      <c r="S14" s="108"/>
      <c r="T14" s="108"/>
      <c r="U14" s="109"/>
      <c r="W14" s="71"/>
      <c r="X14" s="71"/>
      <c r="Y14" s="71"/>
      <c r="Z14" s="71"/>
    </row>
    <row r="15" spans="1:34" ht="18.75" customHeight="1" x14ac:dyDescent="0.25">
      <c r="B15" s="92">
        <f>ROUND(0.1*B5*1000,0)</f>
        <v>28</v>
      </c>
      <c r="C15" s="93"/>
      <c r="D15" s="93"/>
      <c r="E15" s="94"/>
      <c r="F15" s="92">
        <f>ROUND(0.1*G5*1000,0)</f>
        <v>24</v>
      </c>
      <c r="G15" s="93"/>
      <c r="H15" s="93"/>
      <c r="I15" s="94"/>
      <c r="J15" s="92">
        <f>ROUND(0.1*U5*1000,0)</f>
        <v>38</v>
      </c>
      <c r="K15" s="93"/>
      <c r="L15" s="93"/>
      <c r="M15" s="94"/>
      <c r="N15" s="110">
        <f>ROUND(0.15*Z5*1000,0)</f>
        <v>29</v>
      </c>
      <c r="O15" s="111"/>
      <c r="P15" s="111"/>
      <c r="Q15" s="112"/>
      <c r="R15" s="110">
        <f>ROUND(0.15*AF5*1000,0)</f>
        <v>64</v>
      </c>
      <c r="S15" s="111"/>
      <c r="T15" s="111"/>
      <c r="U15" s="112"/>
      <c r="W15" s="71"/>
      <c r="X15" s="71"/>
      <c r="Y15" s="71"/>
      <c r="Z15" s="71"/>
    </row>
    <row r="16" spans="1:34" ht="18.75" customHeight="1" x14ac:dyDescent="0.25">
      <c r="B16" s="92"/>
      <c r="C16" s="93"/>
      <c r="D16" s="93"/>
      <c r="E16" s="94"/>
      <c r="F16" s="95"/>
      <c r="G16" s="96"/>
      <c r="H16" s="96"/>
      <c r="I16" s="97"/>
      <c r="J16" s="92"/>
      <c r="K16" s="93"/>
      <c r="L16" s="93"/>
      <c r="M16" s="94"/>
      <c r="N16" s="113"/>
      <c r="O16" s="114"/>
      <c r="P16" s="114"/>
      <c r="Q16" s="115"/>
      <c r="R16" s="110"/>
      <c r="S16" s="111"/>
      <c r="T16" s="111"/>
      <c r="U16" s="112"/>
      <c r="W16" s="71"/>
      <c r="X16" s="71"/>
      <c r="Y16" s="71"/>
      <c r="Z16" s="71"/>
    </row>
    <row r="17" spans="1:26" ht="18.75" customHeight="1" x14ac:dyDescent="0.25">
      <c r="B17" s="92"/>
      <c r="C17" s="93"/>
      <c r="D17" s="93"/>
      <c r="E17" s="94"/>
      <c r="F17" s="98" t="s">
        <v>83</v>
      </c>
      <c r="G17" s="99"/>
      <c r="H17" s="99"/>
      <c r="I17" s="100"/>
      <c r="J17" s="92"/>
      <c r="K17" s="93"/>
      <c r="L17" s="93"/>
      <c r="M17" s="94"/>
      <c r="N17" s="104" t="s">
        <v>97</v>
      </c>
      <c r="O17" s="105"/>
      <c r="P17" s="105"/>
      <c r="Q17" s="106"/>
      <c r="R17" s="110"/>
      <c r="S17" s="111"/>
      <c r="T17" s="111"/>
      <c r="U17" s="112"/>
      <c r="W17" s="71"/>
      <c r="X17" s="71"/>
      <c r="Y17" s="71"/>
      <c r="Z17" s="71"/>
    </row>
    <row r="18" spans="1:26" ht="18.75" customHeight="1" x14ac:dyDescent="0.25">
      <c r="B18" s="92"/>
      <c r="C18" s="93"/>
      <c r="D18" s="93"/>
      <c r="E18" s="94"/>
      <c r="F18" s="101"/>
      <c r="G18" s="102"/>
      <c r="H18" s="102"/>
      <c r="I18" s="103"/>
      <c r="J18" s="92"/>
      <c r="K18" s="93"/>
      <c r="L18" s="93"/>
      <c r="M18" s="94"/>
      <c r="N18" s="107"/>
      <c r="O18" s="108"/>
      <c r="P18" s="108"/>
      <c r="Q18" s="109"/>
      <c r="R18" s="110"/>
      <c r="S18" s="111"/>
      <c r="T18" s="111"/>
      <c r="U18" s="112"/>
      <c r="W18" s="71"/>
      <c r="X18" s="71"/>
      <c r="Y18" s="71"/>
      <c r="Z18" s="71"/>
    </row>
    <row r="19" spans="1:26" ht="18.75" customHeight="1" x14ac:dyDescent="0.25">
      <c r="B19" s="92"/>
      <c r="C19" s="93"/>
      <c r="D19" s="93"/>
      <c r="E19" s="94"/>
      <c r="F19" s="92">
        <f>ROUND(0.1*P5*1000,0)</f>
        <v>31</v>
      </c>
      <c r="G19" s="93"/>
      <c r="H19" s="93"/>
      <c r="I19" s="94"/>
      <c r="J19" s="92"/>
      <c r="K19" s="93"/>
      <c r="L19" s="93"/>
      <c r="M19" s="94"/>
      <c r="N19" s="110">
        <f>ROUND(0.1*AD5*1000,0)</f>
        <v>11</v>
      </c>
      <c r="O19" s="111"/>
      <c r="P19" s="111"/>
      <c r="Q19" s="112"/>
      <c r="R19" s="110"/>
      <c r="S19" s="111"/>
      <c r="T19" s="111"/>
      <c r="U19" s="112"/>
      <c r="W19" s="71"/>
      <c r="X19" s="71"/>
      <c r="Y19" s="71"/>
      <c r="Z19" s="71"/>
    </row>
    <row r="20" spans="1:26" ht="18.75" customHeight="1" x14ac:dyDescent="0.25">
      <c r="B20" s="95"/>
      <c r="C20" s="96"/>
      <c r="D20" s="96"/>
      <c r="E20" s="97"/>
      <c r="F20" s="95"/>
      <c r="G20" s="96"/>
      <c r="H20" s="96"/>
      <c r="I20" s="97"/>
      <c r="J20" s="95"/>
      <c r="K20" s="96"/>
      <c r="L20" s="96"/>
      <c r="M20" s="97"/>
      <c r="N20" s="113"/>
      <c r="O20" s="114"/>
      <c r="P20" s="114"/>
      <c r="Q20" s="115"/>
      <c r="R20" s="113"/>
      <c r="S20" s="114"/>
      <c r="T20" s="114"/>
      <c r="U20" s="115"/>
      <c r="W20" s="71"/>
      <c r="X20" s="71"/>
      <c r="Y20" s="71"/>
      <c r="Z20" s="71"/>
    </row>
    <row r="22" spans="1:26" x14ac:dyDescent="0.25">
      <c r="A22" s="66" t="s">
        <v>100</v>
      </c>
      <c r="B22" s="66" t="s">
        <v>102</v>
      </c>
    </row>
    <row r="23" spans="1:26" ht="33.75" customHeight="1" x14ac:dyDescent="0.25">
      <c r="A23" s="67" t="s">
        <v>80</v>
      </c>
      <c r="B23" s="68">
        <f>B15</f>
        <v>28</v>
      </c>
    </row>
    <row r="24" spans="1:26" ht="33.75" customHeight="1" x14ac:dyDescent="0.25">
      <c r="A24" s="67" t="s">
        <v>82</v>
      </c>
      <c r="B24" s="68">
        <f>F11</f>
        <v>24</v>
      </c>
    </row>
    <row r="25" spans="1:26" ht="33.75" customHeight="1" x14ac:dyDescent="0.25">
      <c r="A25" s="67" t="s">
        <v>81</v>
      </c>
      <c r="B25" s="68">
        <f>F15</f>
        <v>24</v>
      </c>
    </row>
    <row r="26" spans="1:26" ht="33.75" customHeight="1" x14ac:dyDescent="0.25">
      <c r="A26" s="67" t="s">
        <v>83</v>
      </c>
      <c r="B26" s="68">
        <f>F19</f>
        <v>31</v>
      </c>
    </row>
    <row r="27" spans="1:26" ht="33.75" customHeight="1" x14ac:dyDescent="0.25">
      <c r="A27" s="67" t="s">
        <v>84</v>
      </c>
      <c r="B27" s="68">
        <f>J15</f>
        <v>38</v>
      </c>
    </row>
    <row r="28" spans="1:26" ht="33.75" customHeight="1" x14ac:dyDescent="0.25">
      <c r="A28" s="67" t="s">
        <v>96</v>
      </c>
      <c r="B28" s="68">
        <f>N11</f>
        <v>18</v>
      </c>
    </row>
    <row r="29" spans="1:26" ht="33.75" customHeight="1" x14ac:dyDescent="0.25">
      <c r="A29" s="67" t="s">
        <v>99</v>
      </c>
      <c r="B29" s="68">
        <f>N15</f>
        <v>29</v>
      </c>
    </row>
    <row r="30" spans="1:26" ht="33.75" customHeight="1" x14ac:dyDescent="0.25">
      <c r="A30" s="67" t="s">
        <v>97</v>
      </c>
      <c r="B30" s="68">
        <f>N19</f>
        <v>11</v>
      </c>
    </row>
    <row r="31" spans="1:26" ht="33.75" customHeight="1" x14ac:dyDescent="0.25">
      <c r="A31" s="67" t="s">
        <v>98</v>
      </c>
      <c r="B31" s="68">
        <f>R15</f>
        <v>64</v>
      </c>
    </row>
    <row r="32" spans="1:26" x14ac:dyDescent="0.25">
      <c r="A32" s="69" t="s">
        <v>101</v>
      </c>
      <c r="B32" s="70">
        <f>SUM(B23:B31)</f>
        <v>267</v>
      </c>
    </row>
    <row r="38" spans="3:28" x14ac:dyDescent="0.25">
      <c r="C38" t="s">
        <v>80</v>
      </c>
      <c r="AA38" t="s">
        <v>99</v>
      </c>
    </row>
    <row r="39" spans="3:28" x14ac:dyDescent="0.25">
      <c r="C39" t="s">
        <v>103</v>
      </c>
      <c r="D39" t="s">
        <v>104</v>
      </c>
      <c r="E39" t="s">
        <v>105</v>
      </c>
      <c r="F39" t="s">
        <v>106</v>
      </c>
      <c r="G39" t="s">
        <v>107</v>
      </c>
      <c r="AA39" t="s">
        <v>108</v>
      </c>
      <c r="AB39" t="s">
        <v>109</v>
      </c>
    </row>
    <row r="40" spans="3:28" x14ac:dyDescent="0.25">
      <c r="C40" s="72">
        <v>0.32</v>
      </c>
      <c r="D40" s="72">
        <v>0.32</v>
      </c>
      <c r="E40" s="72">
        <v>0.35</v>
      </c>
      <c r="F40" s="72">
        <v>0.21</v>
      </c>
      <c r="G40" s="72">
        <v>0.21</v>
      </c>
      <c r="AA40" s="72">
        <v>0.25</v>
      </c>
      <c r="AB40" s="72">
        <v>0.14285714285714288</v>
      </c>
    </row>
    <row r="41" spans="3:28" x14ac:dyDescent="0.25">
      <c r="D41" s="72"/>
      <c r="E41" s="72"/>
      <c r="F41" s="72"/>
      <c r="G41" s="72"/>
    </row>
    <row r="42" spans="3:28" x14ac:dyDescent="0.25">
      <c r="C42" s="72">
        <v>0.28199999999999997</v>
      </c>
    </row>
    <row r="52" spans="3:28" x14ac:dyDescent="0.25">
      <c r="C52" s="72" t="s">
        <v>81</v>
      </c>
      <c r="D52" s="72"/>
      <c r="E52" s="72"/>
      <c r="F52" s="72"/>
    </row>
    <row r="53" spans="3:28" x14ac:dyDescent="0.25">
      <c r="C53" t="s">
        <v>103</v>
      </c>
      <c r="D53" t="s">
        <v>104</v>
      </c>
      <c r="E53" t="s">
        <v>105</v>
      </c>
      <c r="F53" t="s">
        <v>106</v>
      </c>
      <c r="AA53" t="s">
        <v>96</v>
      </c>
    </row>
    <row r="54" spans="3:28" x14ac:dyDescent="0.25">
      <c r="C54" s="72">
        <v>0.25</v>
      </c>
      <c r="D54" s="72">
        <v>0.25</v>
      </c>
      <c r="E54" s="72">
        <v>0.32</v>
      </c>
      <c r="F54" s="72">
        <v>0.15</v>
      </c>
      <c r="AA54" t="s">
        <v>108</v>
      </c>
      <c r="AB54" t="s">
        <v>109</v>
      </c>
    </row>
    <row r="55" spans="3:28" x14ac:dyDescent="0.25">
      <c r="AA55" s="72">
        <v>0.21428571428571427</v>
      </c>
      <c r="AB55" s="72">
        <v>0.14285714285714288</v>
      </c>
    </row>
    <row r="68" spans="3:28" x14ac:dyDescent="0.25">
      <c r="C68" t="s">
        <v>82</v>
      </c>
      <c r="AA68" t="s">
        <v>97</v>
      </c>
    </row>
    <row r="69" spans="3:28" x14ac:dyDescent="0.25">
      <c r="C69" t="s">
        <v>103</v>
      </c>
      <c r="D69" t="s">
        <v>104</v>
      </c>
      <c r="E69" t="s">
        <v>105</v>
      </c>
      <c r="F69" t="s">
        <v>106</v>
      </c>
      <c r="G69" t="s">
        <v>107</v>
      </c>
      <c r="AA69" t="s">
        <v>108</v>
      </c>
      <c r="AB69" t="s">
        <v>109</v>
      </c>
    </row>
    <row r="70" spans="3:28" x14ac:dyDescent="0.25">
      <c r="C70" s="72">
        <v>0.11</v>
      </c>
      <c r="D70" s="72">
        <v>0.14000000000000001</v>
      </c>
      <c r="E70" s="72">
        <v>0.28999999999999998</v>
      </c>
      <c r="F70" s="72">
        <v>0.36</v>
      </c>
      <c r="G70" s="72">
        <v>0.32</v>
      </c>
      <c r="AA70" s="72">
        <v>0.10714285714285714</v>
      </c>
      <c r="AB70" s="72">
        <v>0.10714285714285714</v>
      </c>
    </row>
    <row r="83" spans="3:28" x14ac:dyDescent="0.25">
      <c r="AA83" t="s">
        <v>98</v>
      </c>
    </row>
    <row r="84" spans="3:28" x14ac:dyDescent="0.25">
      <c r="C84" t="s">
        <v>83</v>
      </c>
      <c r="AA84" t="s">
        <v>108</v>
      </c>
      <c r="AB84" t="s">
        <v>109</v>
      </c>
    </row>
    <row r="85" spans="3:28" x14ac:dyDescent="0.25">
      <c r="C85" t="s">
        <v>103</v>
      </c>
      <c r="D85" t="s">
        <v>104</v>
      </c>
      <c r="E85" t="s">
        <v>105</v>
      </c>
      <c r="F85" t="s">
        <v>106</v>
      </c>
      <c r="G85" t="s">
        <v>107</v>
      </c>
      <c r="AA85" s="72">
        <v>0.35714285714285715</v>
      </c>
      <c r="AB85" s="72">
        <v>0.5</v>
      </c>
    </row>
    <row r="86" spans="3:28" x14ac:dyDescent="0.25">
      <c r="C86" s="72">
        <v>0.10714285714285714</v>
      </c>
      <c r="D86" s="72">
        <v>0.5357142857142857</v>
      </c>
      <c r="E86" s="72">
        <v>0.2857142857142857</v>
      </c>
      <c r="F86" s="72">
        <v>0.39285714285714285</v>
      </c>
      <c r="G86" s="72">
        <v>0.21428571428571427</v>
      </c>
    </row>
    <row r="101" spans="3:7" x14ac:dyDescent="0.25">
      <c r="C101" t="s">
        <v>84</v>
      </c>
    </row>
    <row r="102" spans="3:7" x14ac:dyDescent="0.25">
      <c r="C102" t="s">
        <v>103</v>
      </c>
      <c r="D102" t="s">
        <v>104</v>
      </c>
      <c r="E102" t="s">
        <v>105</v>
      </c>
      <c r="F102" t="s">
        <v>106</v>
      </c>
      <c r="G102" t="s">
        <v>107</v>
      </c>
    </row>
    <row r="103" spans="3:7" x14ac:dyDescent="0.25">
      <c r="C103" s="72">
        <v>0.17857142857142858</v>
      </c>
      <c r="D103" s="72">
        <v>0.5357142857142857</v>
      </c>
      <c r="E103" s="72">
        <v>0.2857142857142857</v>
      </c>
      <c r="F103" s="72">
        <v>0.35714285714285715</v>
      </c>
      <c r="G103" s="72">
        <v>0.5357142857142857</v>
      </c>
    </row>
  </sheetData>
  <mergeCells count="39">
    <mergeCell ref="J9:M14"/>
    <mergeCell ref="J15:M20"/>
    <mergeCell ref="R9:U14"/>
    <mergeCell ref="R15:U20"/>
    <mergeCell ref="B15:E20"/>
    <mergeCell ref="B9:E14"/>
    <mergeCell ref="F19:I20"/>
    <mergeCell ref="N9:Q10"/>
    <mergeCell ref="N11:Q12"/>
    <mergeCell ref="N13:Q14"/>
    <mergeCell ref="N15:Q16"/>
    <mergeCell ref="N17:Q18"/>
    <mergeCell ref="N19:Q20"/>
    <mergeCell ref="F11:I12"/>
    <mergeCell ref="F9:I10"/>
    <mergeCell ref="F13:I14"/>
    <mergeCell ref="F15:I16"/>
    <mergeCell ref="F17:I18"/>
    <mergeCell ref="AF5:AG5"/>
    <mergeCell ref="AB2:AC2"/>
    <mergeCell ref="AD2:AE2"/>
    <mergeCell ref="AF2:AG2"/>
    <mergeCell ref="B5:F5"/>
    <mergeCell ref="G5:J5"/>
    <mergeCell ref="K5:O5"/>
    <mergeCell ref="P5:T5"/>
    <mergeCell ref="U5:Y5"/>
    <mergeCell ref="Z2:AA2"/>
    <mergeCell ref="B2:F2"/>
    <mergeCell ref="G2:J2"/>
    <mergeCell ref="K2:O2"/>
    <mergeCell ref="Z5:AA5"/>
    <mergeCell ref="AB5:AC5"/>
    <mergeCell ref="AD5:AE5"/>
    <mergeCell ref="P2:T2"/>
    <mergeCell ref="U2:Y2"/>
    <mergeCell ref="B8:M8"/>
    <mergeCell ref="N8:U8"/>
    <mergeCell ref="B7:U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2"/>
  <sheetViews>
    <sheetView zoomScale="70" zoomScaleNormal="70" zoomScalePageLayoutView="70" workbookViewId="0">
      <selection activeCell="AA30" sqref="AA30"/>
    </sheetView>
  </sheetViews>
  <sheetFormatPr defaultColWidth="8.85546875" defaultRowHeight="15" x14ac:dyDescent="0.25"/>
  <cols>
    <col min="1" max="1" width="31.42578125" customWidth="1"/>
    <col min="2" max="25" width="4.42578125" bestFit="1" customWidth="1"/>
    <col min="26" max="26" width="18.42578125" customWidth="1"/>
  </cols>
  <sheetData>
    <row r="1" spans="1:26" x14ac:dyDescent="0.25">
      <c r="A1" s="125" t="s">
        <v>94</v>
      </c>
      <c r="B1" s="122" t="s">
        <v>80</v>
      </c>
      <c r="C1" s="90"/>
      <c r="D1" s="90"/>
      <c r="E1" s="90"/>
      <c r="F1" s="123"/>
      <c r="G1" s="126" t="s">
        <v>81</v>
      </c>
      <c r="H1" s="127"/>
      <c r="I1" s="127"/>
      <c r="J1" s="128"/>
      <c r="K1" s="129" t="s">
        <v>82</v>
      </c>
      <c r="L1" s="90"/>
      <c r="M1" s="90"/>
      <c r="N1" s="90"/>
      <c r="O1" s="130"/>
      <c r="P1" s="122" t="s">
        <v>83</v>
      </c>
      <c r="Q1" s="90"/>
      <c r="R1" s="90"/>
      <c r="S1" s="90"/>
      <c r="T1" s="123"/>
      <c r="U1" s="122" t="s">
        <v>84</v>
      </c>
      <c r="V1" s="90"/>
      <c r="W1" s="90"/>
      <c r="X1" s="90"/>
      <c r="Y1" s="123"/>
      <c r="Z1" s="124" t="s">
        <v>93</v>
      </c>
    </row>
    <row r="2" spans="1:26" x14ac:dyDescent="0.25">
      <c r="A2" s="125"/>
      <c r="B2" s="47" t="s">
        <v>75</v>
      </c>
      <c r="C2" s="39" t="s">
        <v>76</v>
      </c>
      <c r="D2" s="39" t="s">
        <v>77</v>
      </c>
      <c r="E2" s="39" t="s">
        <v>78</v>
      </c>
      <c r="F2" s="48" t="s">
        <v>79</v>
      </c>
      <c r="G2" s="47" t="s">
        <v>75</v>
      </c>
      <c r="H2" s="39" t="s">
        <v>76</v>
      </c>
      <c r="I2" s="39" t="s">
        <v>77</v>
      </c>
      <c r="J2" s="48" t="s">
        <v>78</v>
      </c>
      <c r="K2" s="43" t="s">
        <v>75</v>
      </c>
      <c r="L2" s="39" t="s">
        <v>76</v>
      </c>
      <c r="M2" s="39" t="s">
        <v>77</v>
      </c>
      <c r="N2" s="39" t="s">
        <v>78</v>
      </c>
      <c r="O2" s="55" t="s">
        <v>79</v>
      </c>
      <c r="P2" s="47" t="s">
        <v>75</v>
      </c>
      <c r="Q2" s="39" t="s">
        <v>76</v>
      </c>
      <c r="R2" s="39" t="s">
        <v>77</v>
      </c>
      <c r="S2" s="39" t="s">
        <v>78</v>
      </c>
      <c r="T2" s="48" t="s">
        <v>79</v>
      </c>
      <c r="U2" s="47" t="s">
        <v>75</v>
      </c>
      <c r="V2" s="39" t="s">
        <v>76</v>
      </c>
      <c r="W2" s="39" t="s">
        <v>77</v>
      </c>
      <c r="X2" s="39" t="s">
        <v>78</v>
      </c>
      <c r="Y2" s="48" t="s">
        <v>79</v>
      </c>
      <c r="Z2" s="124"/>
    </row>
    <row r="3" spans="1:26" x14ac:dyDescent="0.25">
      <c r="A3" s="125"/>
      <c r="B3" s="49">
        <f>Vedení!D12</f>
        <v>0.32</v>
      </c>
      <c r="C3" s="40">
        <f>Vedení!D24</f>
        <v>0.32</v>
      </c>
      <c r="D3" s="40">
        <f>Vedení!D36</f>
        <v>0.35</v>
      </c>
      <c r="E3" s="40">
        <f>Vedení!D48</f>
        <v>0.21</v>
      </c>
      <c r="F3" s="50">
        <f>Vedení!D60</f>
        <v>0.21</v>
      </c>
      <c r="G3" s="49">
        <f>Strategie!D12</f>
        <v>0.25</v>
      </c>
      <c r="H3" s="40">
        <f>Strategie!D24</f>
        <v>0.25</v>
      </c>
      <c r="I3" s="40">
        <f>Strategie!D36</f>
        <v>0.32</v>
      </c>
      <c r="J3" s="50">
        <f>Strategie!D48</f>
        <v>0.15</v>
      </c>
      <c r="K3" s="44">
        <f>Pracovníci!D12</f>
        <v>0.11</v>
      </c>
      <c r="L3" s="40">
        <f>Pracovníci!D24</f>
        <v>0.14000000000000001</v>
      </c>
      <c r="M3" s="40">
        <f>Pracovníci!D36</f>
        <v>0.28999999999999998</v>
      </c>
      <c r="N3" s="40">
        <f>Pracovníci!D48</f>
        <v>0.36</v>
      </c>
      <c r="O3" s="56">
        <f>Pracovníci!D60</f>
        <v>0.32</v>
      </c>
      <c r="P3" s="49">
        <f>'Partnerství a zdroje'!D12</f>
        <v>0.10714285714285714</v>
      </c>
      <c r="Q3" s="40">
        <f>'Partnerství a zdroje'!D24</f>
        <v>0.5357142857142857</v>
      </c>
      <c r="R3" s="40">
        <f>'Partnerství a zdroje'!D36</f>
        <v>0.2857142857142857</v>
      </c>
      <c r="S3" s="40">
        <f>'Partnerství a zdroje'!D48</f>
        <v>0.39285714285714285</v>
      </c>
      <c r="T3" s="50">
        <f>'Partnerství a zdroje'!D60</f>
        <v>0.21428571428571427</v>
      </c>
      <c r="U3" s="49">
        <f>'Procesy, výrobky a služby'!D12</f>
        <v>0.17857142857142858</v>
      </c>
      <c r="V3" s="40">
        <f>'Procesy, výrobky a služby'!D24</f>
        <v>0.5357142857142857</v>
      </c>
      <c r="W3" s="40">
        <f>'Procesy, výrobky a služby'!D36</f>
        <v>0.2857142857142857</v>
      </c>
      <c r="X3" s="40">
        <f>'Procesy, výrobky a služby'!D48</f>
        <v>0.35714285714285715</v>
      </c>
      <c r="Y3" s="50">
        <f>'Procesy, výrobky a služby'!D60</f>
        <v>0.5357142857142857</v>
      </c>
      <c r="Z3" s="124"/>
    </row>
    <row r="4" spans="1:26" ht="35.25" customHeight="1" x14ac:dyDescent="0.25">
      <c r="A4" s="60" t="s">
        <v>85</v>
      </c>
      <c r="B4" s="51"/>
      <c r="C4" s="41"/>
      <c r="D4" s="41"/>
      <c r="E4" s="41"/>
      <c r="F4" s="52"/>
      <c r="G4" s="51"/>
      <c r="H4" s="41"/>
      <c r="I4" s="41"/>
      <c r="J4" s="52"/>
      <c r="K4" s="45"/>
      <c r="L4" s="41"/>
      <c r="M4" s="41"/>
      <c r="N4" s="41"/>
      <c r="O4" s="57"/>
      <c r="P4" s="51"/>
      <c r="Q4" s="41"/>
      <c r="R4" s="41"/>
      <c r="S4" s="41"/>
      <c r="T4" s="52"/>
      <c r="U4" s="51"/>
      <c r="V4" s="42">
        <f>V3</f>
        <v>0.5357142857142857</v>
      </c>
      <c r="W4" s="42">
        <f t="shared" ref="W4:Y4" si="0">W3</f>
        <v>0.2857142857142857</v>
      </c>
      <c r="X4" s="42">
        <f t="shared" si="0"/>
        <v>0.35714285714285715</v>
      </c>
      <c r="Y4" s="54">
        <f t="shared" si="0"/>
        <v>0.5357142857142857</v>
      </c>
      <c r="Z4" s="59">
        <f>AVERAGE(B4:Y4)</f>
        <v>0.4285714285714286</v>
      </c>
    </row>
    <row r="5" spans="1:26" ht="35.25" customHeight="1" x14ac:dyDescent="0.25">
      <c r="A5" s="60" t="s">
        <v>86</v>
      </c>
      <c r="B5" s="53">
        <f>B3</f>
        <v>0.32</v>
      </c>
      <c r="C5" s="41"/>
      <c r="D5" s="42">
        <f>D3</f>
        <v>0.35</v>
      </c>
      <c r="E5" s="41"/>
      <c r="F5" s="54">
        <f>F3</f>
        <v>0.21</v>
      </c>
      <c r="G5" s="51"/>
      <c r="H5" s="41"/>
      <c r="I5" s="42">
        <f>I3</f>
        <v>0.32</v>
      </c>
      <c r="J5" s="52"/>
      <c r="K5" s="45"/>
      <c r="L5" s="41"/>
      <c r="M5" s="41"/>
      <c r="N5" s="41"/>
      <c r="O5" s="57"/>
      <c r="P5" s="51"/>
      <c r="Q5" s="42">
        <f>Q3</f>
        <v>0.5357142857142857</v>
      </c>
      <c r="R5" s="42">
        <f>R3</f>
        <v>0.2857142857142857</v>
      </c>
      <c r="S5" s="41"/>
      <c r="T5" s="52"/>
      <c r="U5" s="51"/>
      <c r="V5" s="42">
        <f>V3</f>
        <v>0.5357142857142857</v>
      </c>
      <c r="W5" s="41"/>
      <c r="X5" s="41"/>
      <c r="Y5" s="52"/>
      <c r="Z5" s="59">
        <f t="shared" ref="Z5:Z11" si="1">AVERAGE(B5:Y5)</f>
        <v>0.36530612244897959</v>
      </c>
    </row>
    <row r="6" spans="1:26" ht="35.25" customHeight="1" x14ac:dyDescent="0.25">
      <c r="A6" s="60" t="s">
        <v>87</v>
      </c>
      <c r="B6" s="51"/>
      <c r="C6" s="41"/>
      <c r="D6" s="42">
        <f>D3</f>
        <v>0.35</v>
      </c>
      <c r="E6" s="41"/>
      <c r="F6" s="52"/>
      <c r="G6" s="51"/>
      <c r="H6" s="42">
        <f>H3</f>
        <v>0.25</v>
      </c>
      <c r="I6" s="41"/>
      <c r="J6" s="54">
        <f>J3</f>
        <v>0.15</v>
      </c>
      <c r="K6" s="45"/>
      <c r="L6" s="41"/>
      <c r="M6" s="41"/>
      <c r="N6" s="42">
        <f>N3</f>
        <v>0.36</v>
      </c>
      <c r="O6" s="57"/>
      <c r="P6" s="53">
        <f>P3</f>
        <v>0.10714285714285714</v>
      </c>
      <c r="Q6" s="41"/>
      <c r="R6" s="41"/>
      <c r="S6" s="41"/>
      <c r="T6" s="52"/>
      <c r="U6" s="51"/>
      <c r="V6" s="41"/>
      <c r="W6" s="41"/>
      <c r="X6" s="42">
        <f>X3</f>
        <v>0.35714285714285715</v>
      </c>
      <c r="Y6" s="52"/>
      <c r="Z6" s="59">
        <f t="shared" si="1"/>
        <v>0.26238095238095238</v>
      </c>
    </row>
    <row r="7" spans="1:26" ht="35.25" customHeight="1" x14ac:dyDescent="0.25">
      <c r="A7" s="60" t="s">
        <v>88</v>
      </c>
      <c r="B7" s="51"/>
      <c r="C7" s="41"/>
      <c r="D7" s="41"/>
      <c r="E7" s="41"/>
      <c r="F7" s="54">
        <f>F3</f>
        <v>0.21</v>
      </c>
      <c r="G7" s="51"/>
      <c r="H7" s="41"/>
      <c r="I7" s="41"/>
      <c r="J7" s="54">
        <f>J3</f>
        <v>0.15</v>
      </c>
      <c r="K7" s="45"/>
      <c r="L7" s="41"/>
      <c r="M7" s="42">
        <f>M3</f>
        <v>0.28999999999999998</v>
      </c>
      <c r="N7" s="41"/>
      <c r="O7" s="57"/>
      <c r="P7" s="51"/>
      <c r="Q7" s="41"/>
      <c r="R7" s="41"/>
      <c r="S7" s="41"/>
      <c r="T7" s="54">
        <f>T3</f>
        <v>0.21428571428571427</v>
      </c>
      <c r="U7" s="51"/>
      <c r="V7" s="41"/>
      <c r="W7" s="41"/>
      <c r="X7" s="41"/>
      <c r="Y7" s="52"/>
      <c r="Z7" s="59">
        <f t="shared" si="1"/>
        <v>0.21607142857142855</v>
      </c>
    </row>
    <row r="8" spans="1:26" ht="35.25" customHeight="1" x14ac:dyDescent="0.25">
      <c r="A8" s="60" t="s">
        <v>89</v>
      </c>
      <c r="B8" s="53">
        <f>B3</f>
        <v>0.32</v>
      </c>
      <c r="C8" s="41"/>
      <c r="D8" s="42">
        <f>D3</f>
        <v>0.35</v>
      </c>
      <c r="E8" s="42">
        <f t="shared" ref="E8:F8" si="2">E3</f>
        <v>0.21</v>
      </c>
      <c r="F8" s="54">
        <f t="shared" si="2"/>
        <v>0.21</v>
      </c>
      <c r="G8" s="51"/>
      <c r="H8" s="41"/>
      <c r="I8" s="41"/>
      <c r="J8" s="52"/>
      <c r="K8" s="45"/>
      <c r="L8" s="41"/>
      <c r="M8" s="41"/>
      <c r="N8" s="41"/>
      <c r="O8" s="57"/>
      <c r="P8" s="51"/>
      <c r="Q8" s="41"/>
      <c r="R8" s="41"/>
      <c r="S8" s="41"/>
      <c r="T8" s="52"/>
      <c r="U8" s="51"/>
      <c r="V8" s="41"/>
      <c r="W8" s="41"/>
      <c r="X8" s="41"/>
      <c r="Y8" s="52"/>
      <c r="Z8" s="59">
        <f t="shared" si="1"/>
        <v>0.27249999999999996</v>
      </c>
    </row>
    <row r="9" spans="1:26" ht="35.25" customHeight="1" x14ac:dyDescent="0.25">
      <c r="A9" s="60" t="s">
        <v>90</v>
      </c>
      <c r="B9" s="51"/>
      <c r="C9" s="41"/>
      <c r="D9" s="41"/>
      <c r="E9" s="41"/>
      <c r="F9" s="54">
        <f>F3</f>
        <v>0.21</v>
      </c>
      <c r="G9" s="53">
        <f>G3</f>
        <v>0.25</v>
      </c>
      <c r="H9" s="41"/>
      <c r="I9" s="41"/>
      <c r="J9" s="54">
        <f>J3</f>
        <v>0.15</v>
      </c>
      <c r="K9" s="46">
        <f>K3</f>
        <v>0.11</v>
      </c>
      <c r="L9" s="41"/>
      <c r="M9" s="41"/>
      <c r="N9" s="41"/>
      <c r="O9" s="57"/>
      <c r="P9" s="51"/>
      <c r="Q9" s="41"/>
      <c r="R9" s="41"/>
      <c r="S9" s="42">
        <f>S3</f>
        <v>0.39285714285714285</v>
      </c>
      <c r="T9" s="52"/>
      <c r="U9" s="53">
        <f>U3</f>
        <v>0.17857142857142858</v>
      </c>
      <c r="V9" s="41"/>
      <c r="W9" s="41"/>
      <c r="X9" s="41"/>
      <c r="Y9" s="52"/>
      <c r="Z9" s="59">
        <f t="shared" si="1"/>
        <v>0.21523809523809523</v>
      </c>
    </row>
    <row r="10" spans="1:26" ht="35.25" customHeight="1" x14ac:dyDescent="0.25">
      <c r="A10" s="60" t="s">
        <v>91</v>
      </c>
      <c r="B10" s="51"/>
      <c r="C10" s="41"/>
      <c r="D10" s="41"/>
      <c r="E10" s="41"/>
      <c r="F10" s="52"/>
      <c r="G10" s="51"/>
      <c r="H10" s="41"/>
      <c r="I10" s="41"/>
      <c r="J10" s="52"/>
      <c r="K10" s="45"/>
      <c r="L10" s="42">
        <f>L3</f>
        <v>0.14000000000000001</v>
      </c>
      <c r="M10" s="42">
        <f t="shared" ref="M10:O10" si="3">M3</f>
        <v>0.28999999999999998</v>
      </c>
      <c r="N10" s="42">
        <f t="shared" si="3"/>
        <v>0.36</v>
      </c>
      <c r="O10" s="58">
        <f t="shared" si="3"/>
        <v>0.32</v>
      </c>
      <c r="P10" s="51"/>
      <c r="Q10" s="41"/>
      <c r="R10" s="41"/>
      <c r="S10" s="41"/>
      <c r="T10" s="52"/>
      <c r="U10" s="51"/>
      <c r="V10" s="41"/>
      <c r="W10" s="41"/>
      <c r="X10" s="41"/>
      <c r="Y10" s="52"/>
      <c r="Z10" s="59">
        <f t="shared" si="1"/>
        <v>0.27750000000000002</v>
      </c>
    </row>
    <row r="11" spans="1:26" ht="35.25" customHeight="1" x14ac:dyDescent="0.25">
      <c r="A11" s="60" t="s">
        <v>92</v>
      </c>
      <c r="B11" s="51"/>
      <c r="C11" s="42">
        <f>C3</f>
        <v>0.32</v>
      </c>
      <c r="D11" s="42">
        <f>D3</f>
        <v>0.35</v>
      </c>
      <c r="E11" s="41"/>
      <c r="F11" s="52"/>
      <c r="G11" s="53">
        <f>G3</f>
        <v>0.25</v>
      </c>
      <c r="H11" s="41"/>
      <c r="I11" s="42">
        <f>I3</f>
        <v>0.32</v>
      </c>
      <c r="J11" s="54">
        <f>J3</f>
        <v>0.15</v>
      </c>
      <c r="K11" s="45"/>
      <c r="L11" s="41"/>
      <c r="M11" s="41"/>
      <c r="N11" s="41"/>
      <c r="O11" s="57"/>
      <c r="P11" s="51"/>
      <c r="Q11" s="41"/>
      <c r="R11" s="41"/>
      <c r="S11" s="41"/>
      <c r="T11" s="54">
        <f>T3</f>
        <v>0.21428571428571427</v>
      </c>
      <c r="U11" s="51"/>
      <c r="V11" s="41"/>
      <c r="W11" s="41"/>
      <c r="X11" s="41"/>
      <c r="Y11" s="52"/>
      <c r="Z11" s="59">
        <f t="shared" si="1"/>
        <v>0.26738095238095233</v>
      </c>
    </row>
    <row r="12" spans="1:26" x14ac:dyDescent="0.25">
      <c r="A12" s="1"/>
    </row>
  </sheetData>
  <mergeCells count="7">
    <mergeCell ref="U1:Y1"/>
    <mergeCell ref="Z1:Z3"/>
    <mergeCell ref="A1:A3"/>
    <mergeCell ref="B1:F1"/>
    <mergeCell ref="G1:J1"/>
    <mergeCell ref="K1:O1"/>
    <mergeCell ref="P1:T1"/>
  </mergeCells>
  <conditionalFormatting sqref="Z4:Z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2"/>
  <sheetViews>
    <sheetView zoomScale="90" zoomScaleNormal="90" zoomScalePageLayoutView="90" workbookViewId="0">
      <selection activeCell="K9" sqref="K9"/>
    </sheetView>
  </sheetViews>
  <sheetFormatPr defaultColWidth="8.85546875" defaultRowHeight="15" x14ac:dyDescent="0.25"/>
  <cols>
    <col min="2" max="2" width="17.42578125" customWidth="1"/>
    <col min="3" max="3" width="22.42578125" customWidth="1"/>
    <col min="4" max="8" width="16.140625" style="31" customWidth="1"/>
  </cols>
  <sheetData>
    <row r="1" spans="1:8" s="1" customFormat="1" ht="47.25" customHeight="1" x14ac:dyDescent="0.25">
      <c r="A1" s="131" t="s">
        <v>40</v>
      </c>
      <c r="B1" s="19" t="s">
        <v>0</v>
      </c>
      <c r="C1" s="20" t="s">
        <v>1</v>
      </c>
      <c r="D1" s="21" t="s">
        <v>2</v>
      </c>
      <c r="E1" s="22" t="s">
        <v>3</v>
      </c>
      <c r="F1" s="22" t="s">
        <v>17</v>
      </c>
      <c r="G1" s="22" t="s">
        <v>4</v>
      </c>
      <c r="H1" s="23" t="s">
        <v>5</v>
      </c>
    </row>
    <row r="2" spans="1:8" s="1" customFormat="1" ht="56.25" x14ac:dyDescent="0.25">
      <c r="A2" s="132"/>
      <c r="B2" s="4" t="s">
        <v>6</v>
      </c>
      <c r="C2" s="16" t="s">
        <v>18</v>
      </c>
      <c r="D2" s="10"/>
      <c r="E2" s="5"/>
      <c r="F2" s="5"/>
      <c r="G2" s="5" t="s">
        <v>45</v>
      </c>
      <c r="H2" s="24"/>
    </row>
    <row r="3" spans="1:8" s="1" customFormat="1" ht="33.75" x14ac:dyDescent="0.25">
      <c r="A3" s="132"/>
      <c r="B3" s="6" t="s">
        <v>7</v>
      </c>
      <c r="C3" s="17" t="s">
        <v>19</v>
      </c>
      <c r="D3" s="11"/>
      <c r="E3" s="7"/>
      <c r="F3" s="7" t="s">
        <v>45</v>
      </c>
      <c r="G3" s="7"/>
      <c r="H3" s="25"/>
    </row>
    <row r="4" spans="1:8" s="1" customFormat="1" ht="47.25" customHeight="1" x14ac:dyDescent="0.25">
      <c r="A4" s="132"/>
      <c r="B4" s="2" t="s">
        <v>8</v>
      </c>
      <c r="C4" s="12" t="s">
        <v>1</v>
      </c>
      <c r="D4" s="9" t="s">
        <v>2</v>
      </c>
      <c r="E4" s="3" t="s">
        <v>3</v>
      </c>
      <c r="F4" s="3" t="s">
        <v>17</v>
      </c>
      <c r="G4" s="3" t="s">
        <v>4</v>
      </c>
      <c r="H4" s="26" t="s">
        <v>5</v>
      </c>
    </row>
    <row r="5" spans="1:8" s="1" customFormat="1" ht="22.5" x14ac:dyDescent="0.25">
      <c r="A5" s="132"/>
      <c r="B5" s="4" t="s">
        <v>9</v>
      </c>
      <c r="C5" s="16" t="s">
        <v>20</v>
      </c>
      <c r="D5" s="10"/>
      <c r="E5" s="5"/>
      <c r="F5" s="5" t="s">
        <v>45</v>
      </c>
      <c r="G5" s="5"/>
      <c r="H5" s="24"/>
    </row>
    <row r="6" spans="1:8" s="1" customFormat="1" ht="33.75" x14ac:dyDescent="0.25">
      <c r="A6" s="132"/>
      <c r="B6" s="6" t="s">
        <v>10</v>
      </c>
      <c r="C6" s="17" t="s">
        <v>21</v>
      </c>
      <c r="D6" s="11" t="s">
        <v>45</v>
      </c>
      <c r="E6" s="7"/>
      <c r="F6" s="7"/>
      <c r="G6" s="7"/>
      <c r="H6" s="25"/>
    </row>
    <row r="7" spans="1:8" s="1" customFormat="1" ht="47.25" customHeight="1" x14ac:dyDescent="0.25">
      <c r="A7" s="132"/>
      <c r="B7" s="2" t="s">
        <v>11</v>
      </c>
      <c r="C7" s="12" t="s">
        <v>1</v>
      </c>
      <c r="D7" s="9" t="s">
        <v>2</v>
      </c>
      <c r="E7" s="3" t="s">
        <v>3</v>
      </c>
      <c r="F7" s="3" t="s">
        <v>17</v>
      </c>
      <c r="G7" s="3" t="s">
        <v>4</v>
      </c>
      <c r="H7" s="26" t="s">
        <v>5</v>
      </c>
    </row>
    <row r="8" spans="1:8" s="1" customFormat="1" ht="33.75" x14ac:dyDescent="0.25">
      <c r="A8" s="132"/>
      <c r="B8" s="4" t="s">
        <v>12</v>
      </c>
      <c r="C8" s="16" t="s">
        <v>22</v>
      </c>
      <c r="D8" s="10" t="s">
        <v>45</v>
      </c>
      <c r="E8" s="5"/>
      <c r="F8" s="5"/>
      <c r="G8" s="5"/>
      <c r="H8" s="24"/>
    </row>
    <row r="9" spans="1:8" s="1" customFormat="1" ht="33.75" x14ac:dyDescent="0.25">
      <c r="A9" s="132"/>
      <c r="B9" s="8" t="s">
        <v>13</v>
      </c>
      <c r="C9" s="18" t="s">
        <v>23</v>
      </c>
      <c r="D9" s="28"/>
      <c r="E9" s="29" t="s">
        <v>45</v>
      </c>
      <c r="F9" s="29"/>
      <c r="G9" s="29"/>
      <c r="H9" s="30"/>
    </row>
    <row r="10" spans="1:8" s="1" customFormat="1" ht="56.25" x14ac:dyDescent="0.25">
      <c r="A10" s="132"/>
      <c r="B10" s="4" t="s">
        <v>14</v>
      </c>
      <c r="C10" s="16" t="s">
        <v>24</v>
      </c>
      <c r="D10" s="10"/>
      <c r="E10" s="5" t="s">
        <v>45</v>
      </c>
      <c r="F10" s="5"/>
      <c r="G10" s="5"/>
      <c r="H10" s="24"/>
    </row>
    <row r="11" spans="1:8" s="1" customFormat="1" ht="21" customHeight="1" x14ac:dyDescent="0.25">
      <c r="A11" s="132"/>
      <c r="B11" s="2" t="s">
        <v>15</v>
      </c>
      <c r="C11" s="13"/>
      <c r="D11" s="14">
        <v>0</v>
      </c>
      <c r="E11" s="15">
        <v>0.25</v>
      </c>
      <c r="F11" s="15">
        <v>0.5</v>
      </c>
      <c r="G11" s="15">
        <v>0.75</v>
      </c>
      <c r="H11" s="27">
        <v>1</v>
      </c>
    </row>
    <row r="12" spans="1:8" s="1" customFormat="1" ht="33.75" customHeight="1" thickBot="1" x14ac:dyDescent="0.3">
      <c r="A12" s="133"/>
      <c r="B12" s="32" t="s">
        <v>16</v>
      </c>
      <c r="C12" s="33"/>
      <c r="D12" s="85">
        <v>0.32</v>
      </c>
      <c r="E12" s="86"/>
      <c r="F12" s="86"/>
      <c r="G12" s="86"/>
      <c r="H12" s="87"/>
    </row>
    <row r="13" spans="1:8" ht="45" x14ac:dyDescent="0.25">
      <c r="A13" s="131" t="s">
        <v>44</v>
      </c>
      <c r="B13" s="19" t="s">
        <v>0</v>
      </c>
      <c r="C13" s="20" t="s">
        <v>1</v>
      </c>
      <c r="D13" s="21" t="s">
        <v>2</v>
      </c>
      <c r="E13" s="22" t="s">
        <v>3</v>
      </c>
      <c r="F13" s="22" t="s">
        <v>17</v>
      </c>
      <c r="G13" s="22" t="s">
        <v>4</v>
      </c>
      <c r="H13" s="23" t="s">
        <v>5</v>
      </c>
    </row>
    <row r="14" spans="1:8" ht="56.25" x14ac:dyDescent="0.25">
      <c r="A14" s="132"/>
      <c r="B14" s="4" t="s">
        <v>6</v>
      </c>
      <c r="C14" s="16" t="s">
        <v>18</v>
      </c>
      <c r="D14" s="10"/>
      <c r="E14" s="5"/>
      <c r="F14" s="5" t="s">
        <v>45</v>
      </c>
      <c r="G14" s="5"/>
      <c r="H14" s="24"/>
    </row>
    <row r="15" spans="1:8" ht="33.75" x14ac:dyDescent="0.25">
      <c r="A15" s="132"/>
      <c r="B15" s="6" t="s">
        <v>7</v>
      </c>
      <c r="C15" s="17" t="s">
        <v>19</v>
      </c>
      <c r="D15" s="11"/>
      <c r="E15" s="7"/>
      <c r="F15" s="7"/>
      <c r="G15" s="7" t="s">
        <v>45</v>
      </c>
      <c r="H15" s="25"/>
    </row>
    <row r="16" spans="1:8" ht="45" x14ac:dyDescent="0.25">
      <c r="A16" s="132"/>
      <c r="B16" s="2" t="s">
        <v>8</v>
      </c>
      <c r="C16" s="12" t="s">
        <v>1</v>
      </c>
      <c r="D16" s="9" t="s">
        <v>2</v>
      </c>
      <c r="E16" s="3" t="s">
        <v>3</v>
      </c>
      <c r="F16" s="3" t="s">
        <v>17</v>
      </c>
      <c r="G16" s="3" t="s">
        <v>4</v>
      </c>
      <c r="H16" s="26" t="s">
        <v>5</v>
      </c>
    </row>
    <row r="17" spans="1:8" ht="22.5" x14ac:dyDescent="0.25">
      <c r="A17" s="132"/>
      <c r="B17" s="4" t="s">
        <v>9</v>
      </c>
      <c r="C17" s="16" t="s">
        <v>20</v>
      </c>
      <c r="D17" s="10"/>
      <c r="E17" s="5" t="s">
        <v>45</v>
      </c>
      <c r="F17" s="5"/>
      <c r="G17" s="5"/>
      <c r="H17" s="24"/>
    </row>
    <row r="18" spans="1:8" ht="33.75" x14ac:dyDescent="0.25">
      <c r="A18" s="132"/>
      <c r="B18" s="6" t="s">
        <v>10</v>
      </c>
      <c r="C18" s="17" t="s">
        <v>21</v>
      </c>
      <c r="D18" s="11" t="s">
        <v>45</v>
      </c>
      <c r="E18" s="7"/>
      <c r="F18" s="7"/>
      <c r="G18" s="7"/>
      <c r="H18" s="25"/>
    </row>
    <row r="19" spans="1:8" ht="45" x14ac:dyDescent="0.25">
      <c r="A19" s="132"/>
      <c r="B19" s="2" t="s">
        <v>11</v>
      </c>
      <c r="C19" s="12" t="s">
        <v>1</v>
      </c>
      <c r="D19" s="9" t="s">
        <v>2</v>
      </c>
      <c r="E19" s="3" t="s">
        <v>3</v>
      </c>
      <c r="F19" s="3" t="s">
        <v>17</v>
      </c>
      <c r="G19" s="3" t="s">
        <v>4</v>
      </c>
      <c r="H19" s="26" t="s">
        <v>5</v>
      </c>
    </row>
    <row r="20" spans="1:8" ht="33.75" x14ac:dyDescent="0.25">
      <c r="A20" s="132"/>
      <c r="B20" s="4" t="s">
        <v>12</v>
      </c>
      <c r="C20" s="16" t="s">
        <v>22</v>
      </c>
      <c r="D20" s="10" t="s">
        <v>45</v>
      </c>
      <c r="E20" s="5"/>
      <c r="F20" s="5"/>
      <c r="G20" s="5"/>
      <c r="H20" s="24"/>
    </row>
    <row r="21" spans="1:8" ht="33.75" x14ac:dyDescent="0.25">
      <c r="A21" s="132"/>
      <c r="B21" s="8" t="s">
        <v>13</v>
      </c>
      <c r="C21" s="18" t="s">
        <v>23</v>
      </c>
      <c r="D21" s="28"/>
      <c r="E21" s="29" t="s">
        <v>45</v>
      </c>
      <c r="F21" s="29"/>
      <c r="G21" s="29"/>
      <c r="H21" s="30"/>
    </row>
    <row r="22" spans="1:8" ht="56.25" x14ac:dyDescent="0.25">
      <c r="A22" s="132"/>
      <c r="B22" s="4" t="s">
        <v>14</v>
      </c>
      <c r="C22" s="16" t="s">
        <v>24</v>
      </c>
      <c r="D22" s="10"/>
      <c r="E22" s="5"/>
      <c r="F22" s="5" t="s">
        <v>45</v>
      </c>
      <c r="G22" s="5"/>
      <c r="H22" s="24"/>
    </row>
    <row r="23" spans="1:8" x14ac:dyDescent="0.25">
      <c r="A23" s="132"/>
      <c r="B23" s="2" t="s">
        <v>15</v>
      </c>
      <c r="C23" s="13"/>
      <c r="D23" s="14">
        <v>0</v>
      </c>
      <c r="E23" s="15">
        <v>0.25</v>
      </c>
      <c r="F23" s="15">
        <v>0.5</v>
      </c>
      <c r="G23" s="15">
        <v>0.75</v>
      </c>
      <c r="H23" s="27">
        <v>1</v>
      </c>
    </row>
    <row r="24" spans="1:8" ht="30.75" thickBot="1" x14ac:dyDescent="0.3">
      <c r="A24" s="133"/>
      <c r="B24" s="32" t="s">
        <v>16</v>
      </c>
      <c r="C24" s="33"/>
      <c r="D24" s="85">
        <v>0.32</v>
      </c>
      <c r="E24" s="86"/>
      <c r="F24" s="86"/>
      <c r="G24" s="86"/>
      <c r="H24" s="87"/>
    </row>
    <row r="25" spans="1:8" ht="45" x14ac:dyDescent="0.25">
      <c r="A25" s="131" t="s">
        <v>43</v>
      </c>
      <c r="B25" s="19" t="s">
        <v>0</v>
      </c>
      <c r="C25" s="20" t="s">
        <v>1</v>
      </c>
      <c r="D25" s="21" t="s">
        <v>2</v>
      </c>
      <c r="E25" s="22" t="s">
        <v>3</v>
      </c>
      <c r="F25" s="22" t="s">
        <v>17</v>
      </c>
      <c r="G25" s="22" t="s">
        <v>4</v>
      </c>
      <c r="H25" s="23" t="s">
        <v>5</v>
      </c>
    </row>
    <row r="26" spans="1:8" ht="56.25" x14ac:dyDescent="0.25">
      <c r="A26" s="132"/>
      <c r="B26" s="4" t="s">
        <v>6</v>
      </c>
      <c r="C26" s="16" t="s">
        <v>18</v>
      </c>
      <c r="D26" s="10"/>
      <c r="E26" s="5"/>
      <c r="F26" s="5"/>
      <c r="G26" s="5" t="s">
        <v>45</v>
      </c>
      <c r="H26" s="24"/>
    </row>
    <row r="27" spans="1:8" ht="33.75" x14ac:dyDescent="0.25">
      <c r="A27" s="132"/>
      <c r="B27" s="6" t="s">
        <v>7</v>
      </c>
      <c r="C27" s="17" t="s">
        <v>19</v>
      </c>
      <c r="D27" s="11"/>
      <c r="E27" s="7"/>
      <c r="F27" s="7"/>
      <c r="G27" s="7" t="s">
        <v>45</v>
      </c>
      <c r="H27" s="25"/>
    </row>
    <row r="28" spans="1:8" ht="45" x14ac:dyDescent="0.25">
      <c r="A28" s="132"/>
      <c r="B28" s="2" t="s">
        <v>8</v>
      </c>
      <c r="C28" s="12" t="s">
        <v>1</v>
      </c>
      <c r="D28" s="9" t="s">
        <v>2</v>
      </c>
      <c r="E28" s="3" t="s">
        <v>3</v>
      </c>
      <c r="F28" s="3" t="s">
        <v>17</v>
      </c>
      <c r="G28" s="3" t="s">
        <v>4</v>
      </c>
      <c r="H28" s="26" t="s">
        <v>5</v>
      </c>
    </row>
    <row r="29" spans="1:8" ht="22.5" x14ac:dyDescent="0.25">
      <c r="A29" s="132"/>
      <c r="B29" s="4" t="s">
        <v>9</v>
      </c>
      <c r="C29" s="16" t="s">
        <v>20</v>
      </c>
      <c r="D29" s="10"/>
      <c r="E29" s="5"/>
      <c r="F29" s="5" t="s">
        <v>45</v>
      </c>
      <c r="G29" s="5"/>
      <c r="H29" s="24"/>
    </row>
    <row r="30" spans="1:8" ht="33.75" x14ac:dyDescent="0.25">
      <c r="A30" s="132"/>
      <c r="B30" s="6" t="s">
        <v>10</v>
      </c>
      <c r="C30" s="17" t="s">
        <v>21</v>
      </c>
      <c r="D30" s="11"/>
      <c r="E30" s="7" t="s">
        <v>45</v>
      </c>
      <c r="F30" s="7"/>
      <c r="G30" s="7"/>
      <c r="H30" s="25"/>
    </row>
    <row r="31" spans="1:8" ht="45" x14ac:dyDescent="0.25">
      <c r="A31" s="132"/>
      <c r="B31" s="2" t="s">
        <v>11</v>
      </c>
      <c r="C31" s="12" t="s">
        <v>1</v>
      </c>
      <c r="D31" s="9" t="s">
        <v>2</v>
      </c>
      <c r="E31" s="3" t="s">
        <v>3</v>
      </c>
      <c r="F31" s="3" t="s">
        <v>17</v>
      </c>
      <c r="G31" s="3" t="s">
        <v>4</v>
      </c>
      <c r="H31" s="26" t="s">
        <v>5</v>
      </c>
    </row>
    <row r="32" spans="1:8" ht="33.75" x14ac:dyDescent="0.25">
      <c r="A32" s="132"/>
      <c r="B32" s="4" t="s">
        <v>12</v>
      </c>
      <c r="C32" s="16" t="s">
        <v>22</v>
      </c>
      <c r="D32" s="10" t="s">
        <v>45</v>
      </c>
      <c r="E32" s="5"/>
      <c r="F32" s="5"/>
      <c r="G32" s="5"/>
      <c r="H32" s="24"/>
    </row>
    <row r="33" spans="1:8" ht="33.75" x14ac:dyDescent="0.25">
      <c r="A33" s="132"/>
      <c r="B33" s="8" t="s">
        <v>13</v>
      </c>
      <c r="C33" s="18" t="s">
        <v>23</v>
      </c>
      <c r="D33" s="28"/>
      <c r="E33" s="29" t="s">
        <v>45</v>
      </c>
      <c r="F33" s="29"/>
      <c r="G33" s="29"/>
      <c r="H33" s="30"/>
    </row>
    <row r="34" spans="1:8" ht="56.25" x14ac:dyDescent="0.25">
      <c r="A34" s="132"/>
      <c r="B34" s="4" t="s">
        <v>14</v>
      </c>
      <c r="C34" s="16" t="s">
        <v>24</v>
      </c>
      <c r="D34" s="10" t="s">
        <v>45</v>
      </c>
      <c r="E34" s="5"/>
      <c r="F34" s="5"/>
      <c r="G34" s="5"/>
      <c r="H34" s="24"/>
    </row>
    <row r="35" spans="1:8" x14ac:dyDescent="0.25">
      <c r="A35" s="132"/>
      <c r="B35" s="2" t="s">
        <v>15</v>
      </c>
      <c r="C35" s="13"/>
      <c r="D35" s="14">
        <v>0</v>
      </c>
      <c r="E35" s="15">
        <v>0.25</v>
      </c>
      <c r="F35" s="15">
        <v>0.5</v>
      </c>
      <c r="G35" s="15">
        <v>0.75</v>
      </c>
      <c r="H35" s="27">
        <v>1</v>
      </c>
    </row>
    <row r="36" spans="1:8" ht="30.75" thickBot="1" x14ac:dyDescent="0.3">
      <c r="A36" s="133"/>
      <c r="B36" s="32" t="s">
        <v>16</v>
      </c>
      <c r="C36" s="33"/>
      <c r="D36" s="85">
        <v>0.35</v>
      </c>
      <c r="E36" s="86"/>
      <c r="F36" s="86"/>
      <c r="G36" s="86"/>
      <c r="H36" s="87"/>
    </row>
    <row r="37" spans="1:8" ht="45" x14ac:dyDescent="0.25">
      <c r="A37" s="131" t="s">
        <v>42</v>
      </c>
      <c r="B37" s="19" t="s">
        <v>0</v>
      </c>
      <c r="C37" s="20" t="s">
        <v>1</v>
      </c>
      <c r="D37" s="21" t="s">
        <v>2</v>
      </c>
      <c r="E37" s="22" t="s">
        <v>3</v>
      </c>
      <c r="F37" s="22" t="s">
        <v>17</v>
      </c>
      <c r="G37" s="22" t="s">
        <v>4</v>
      </c>
      <c r="H37" s="23" t="s">
        <v>5</v>
      </c>
    </row>
    <row r="38" spans="1:8" ht="56.25" x14ac:dyDescent="0.25">
      <c r="A38" s="132"/>
      <c r="B38" s="4" t="s">
        <v>6</v>
      </c>
      <c r="C38" s="16" t="s">
        <v>18</v>
      </c>
      <c r="D38" s="10"/>
      <c r="E38" s="5"/>
      <c r="F38" s="5" t="s">
        <v>45</v>
      </c>
      <c r="G38" s="5"/>
      <c r="H38" s="24"/>
    </row>
    <row r="39" spans="1:8" ht="33.75" x14ac:dyDescent="0.25">
      <c r="A39" s="132"/>
      <c r="B39" s="6" t="s">
        <v>7</v>
      </c>
      <c r="C39" s="17" t="s">
        <v>19</v>
      </c>
      <c r="D39" s="11"/>
      <c r="E39" s="7"/>
      <c r="F39" s="7" t="s">
        <v>45</v>
      </c>
      <c r="G39" s="7"/>
      <c r="H39" s="25"/>
    </row>
    <row r="40" spans="1:8" ht="45" x14ac:dyDescent="0.25">
      <c r="A40" s="132"/>
      <c r="B40" s="2" t="s">
        <v>8</v>
      </c>
      <c r="C40" s="12" t="s">
        <v>1</v>
      </c>
      <c r="D40" s="9" t="s">
        <v>2</v>
      </c>
      <c r="E40" s="3" t="s">
        <v>3</v>
      </c>
      <c r="F40" s="3" t="s">
        <v>17</v>
      </c>
      <c r="G40" s="3" t="s">
        <v>4</v>
      </c>
      <c r="H40" s="26" t="s">
        <v>5</v>
      </c>
    </row>
    <row r="41" spans="1:8" ht="22.5" x14ac:dyDescent="0.25">
      <c r="A41" s="132"/>
      <c r="B41" s="4" t="s">
        <v>9</v>
      </c>
      <c r="C41" s="16" t="s">
        <v>20</v>
      </c>
      <c r="D41" s="10"/>
      <c r="E41" s="5"/>
      <c r="F41" s="5" t="s">
        <v>45</v>
      </c>
      <c r="G41" s="5"/>
      <c r="H41" s="24"/>
    </row>
    <row r="42" spans="1:8" ht="33.75" x14ac:dyDescent="0.25">
      <c r="A42" s="132"/>
      <c r="B42" s="6" t="s">
        <v>10</v>
      </c>
      <c r="C42" s="17" t="s">
        <v>21</v>
      </c>
      <c r="D42" s="11" t="s">
        <v>45</v>
      </c>
      <c r="E42" s="7"/>
      <c r="F42" s="7"/>
      <c r="G42" s="7"/>
      <c r="H42" s="25"/>
    </row>
    <row r="43" spans="1:8" ht="45" x14ac:dyDescent="0.25">
      <c r="A43" s="132"/>
      <c r="B43" s="2" t="s">
        <v>11</v>
      </c>
      <c r="C43" s="12" t="s">
        <v>1</v>
      </c>
      <c r="D43" s="9" t="s">
        <v>2</v>
      </c>
      <c r="E43" s="3" t="s">
        <v>3</v>
      </c>
      <c r="F43" s="3" t="s">
        <v>17</v>
      </c>
      <c r="G43" s="3" t="s">
        <v>4</v>
      </c>
      <c r="H43" s="26" t="s">
        <v>5</v>
      </c>
    </row>
    <row r="44" spans="1:8" ht="33.75" x14ac:dyDescent="0.25">
      <c r="A44" s="132"/>
      <c r="B44" s="4" t="s">
        <v>12</v>
      </c>
      <c r="C44" s="16" t="s">
        <v>22</v>
      </c>
      <c r="D44" s="10" t="s">
        <v>45</v>
      </c>
      <c r="E44" s="5"/>
      <c r="F44" s="5"/>
      <c r="G44" s="5"/>
      <c r="H44" s="24"/>
    </row>
    <row r="45" spans="1:8" ht="33.75" x14ac:dyDescent="0.25">
      <c r="A45" s="132"/>
      <c r="B45" s="8" t="s">
        <v>13</v>
      </c>
      <c r="C45" s="18" t="s">
        <v>23</v>
      </c>
      <c r="D45" s="28" t="s">
        <v>45</v>
      </c>
      <c r="E45" s="29"/>
      <c r="F45" s="29"/>
      <c r="G45" s="29"/>
      <c r="H45" s="30"/>
    </row>
    <row r="46" spans="1:8" ht="56.25" x14ac:dyDescent="0.25">
      <c r="A46" s="132"/>
      <c r="B46" s="4" t="s">
        <v>14</v>
      </c>
      <c r="C46" s="16" t="s">
        <v>24</v>
      </c>
      <c r="D46" s="10" t="s">
        <v>45</v>
      </c>
      <c r="E46" s="5"/>
      <c r="F46" s="5"/>
      <c r="G46" s="5"/>
      <c r="H46" s="24"/>
    </row>
    <row r="47" spans="1:8" x14ac:dyDescent="0.25">
      <c r="A47" s="132"/>
      <c r="B47" s="2" t="s">
        <v>15</v>
      </c>
      <c r="C47" s="13"/>
      <c r="D47" s="14">
        <v>0</v>
      </c>
      <c r="E47" s="15">
        <v>0.25</v>
      </c>
      <c r="F47" s="15">
        <v>0.5</v>
      </c>
      <c r="G47" s="15">
        <v>0.75</v>
      </c>
      <c r="H47" s="27">
        <v>1</v>
      </c>
    </row>
    <row r="48" spans="1:8" ht="30.75" thickBot="1" x14ac:dyDescent="0.3">
      <c r="A48" s="133"/>
      <c r="B48" s="32" t="s">
        <v>16</v>
      </c>
      <c r="C48" s="33"/>
      <c r="D48" s="85">
        <v>0.21</v>
      </c>
      <c r="E48" s="86"/>
      <c r="F48" s="86"/>
      <c r="G48" s="86"/>
      <c r="H48" s="87"/>
    </row>
    <row r="49" spans="1:8" ht="45" x14ac:dyDescent="0.25">
      <c r="A49" s="131" t="s">
        <v>41</v>
      </c>
      <c r="B49" s="19" t="s">
        <v>0</v>
      </c>
      <c r="C49" s="20" t="s">
        <v>1</v>
      </c>
      <c r="D49" s="21" t="s">
        <v>2</v>
      </c>
      <c r="E49" s="22" t="s">
        <v>3</v>
      </c>
      <c r="F49" s="22" t="s">
        <v>17</v>
      </c>
      <c r="G49" s="22" t="s">
        <v>4</v>
      </c>
      <c r="H49" s="23" t="s">
        <v>5</v>
      </c>
    </row>
    <row r="50" spans="1:8" ht="56.25" x14ac:dyDescent="0.25">
      <c r="A50" s="132"/>
      <c r="B50" s="4" t="s">
        <v>6</v>
      </c>
      <c r="C50" s="16" t="s">
        <v>18</v>
      </c>
      <c r="D50" s="10"/>
      <c r="E50" s="5" t="s">
        <v>45</v>
      </c>
      <c r="F50" s="5"/>
      <c r="G50" s="5"/>
      <c r="H50" s="24"/>
    </row>
    <row r="51" spans="1:8" ht="33.75" x14ac:dyDescent="0.25">
      <c r="A51" s="132"/>
      <c r="B51" s="6" t="s">
        <v>7</v>
      </c>
      <c r="C51" s="17" t="s">
        <v>19</v>
      </c>
      <c r="D51" s="11"/>
      <c r="E51" s="7" t="s">
        <v>45</v>
      </c>
      <c r="F51" s="7"/>
      <c r="G51" s="7"/>
      <c r="H51" s="25"/>
    </row>
    <row r="52" spans="1:8" ht="45" x14ac:dyDescent="0.25">
      <c r="A52" s="132"/>
      <c r="B52" s="2" t="s">
        <v>8</v>
      </c>
      <c r="C52" s="12" t="s">
        <v>1</v>
      </c>
      <c r="D52" s="9" t="s">
        <v>2</v>
      </c>
      <c r="E52" s="3" t="s">
        <v>3</v>
      </c>
      <c r="F52" s="3" t="s">
        <v>17</v>
      </c>
      <c r="G52" s="3" t="s">
        <v>4</v>
      </c>
      <c r="H52" s="26" t="s">
        <v>5</v>
      </c>
    </row>
    <row r="53" spans="1:8" ht="22.5" x14ac:dyDescent="0.25">
      <c r="A53" s="132"/>
      <c r="B53" s="4" t="s">
        <v>9</v>
      </c>
      <c r="C53" s="16" t="s">
        <v>20</v>
      </c>
      <c r="D53" s="10"/>
      <c r="E53" s="5" t="s">
        <v>45</v>
      </c>
      <c r="F53" s="5"/>
      <c r="G53" s="5"/>
      <c r="H53" s="24"/>
    </row>
    <row r="54" spans="1:8" ht="33.75" x14ac:dyDescent="0.25">
      <c r="A54" s="132"/>
      <c r="B54" s="6" t="s">
        <v>10</v>
      </c>
      <c r="C54" s="17" t="s">
        <v>21</v>
      </c>
      <c r="D54" s="11" t="s">
        <v>45</v>
      </c>
      <c r="E54" s="7"/>
      <c r="F54" s="7"/>
      <c r="G54" s="7"/>
      <c r="H54" s="25"/>
    </row>
    <row r="55" spans="1:8" ht="45" x14ac:dyDescent="0.25">
      <c r="A55" s="132"/>
      <c r="B55" s="2" t="s">
        <v>11</v>
      </c>
      <c r="C55" s="12" t="s">
        <v>1</v>
      </c>
      <c r="D55" s="9" t="s">
        <v>2</v>
      </c>
      <c r="E55" s="3" t="s">
        <v>3</v>
      </c>
      <c r="F55" s="3" t="s">
        <v>17</v>
      </c>
      <c r="G55" s="3" t="s">
        <v>4</v>
      </c>
      <c r="H55" s="26" t="s">
        <v>5</v>
      </c>
    </row>
    <row r="56" spans="1:8" ht="33.75" x14ac:dyDescent="0.25">
      <c r="A56" s="132"/>
      <c r="B56" s="4" t="s">
        <v>12</v>
      </c>
      <c r="C56" s="16" t="s">
        <v>22</v>
      </c>
      <c r="D56" s="10"/>
      <c r="E56" s="5" t="s">
        <v>45</v>
      </c>
      <c r="F56" s="5"/>
      <c r="G56" s="5"/>
      <c r="H56" s="24"/>
    </row>
    <row r="57" spans="1:8" ht="33.75" x14ac:dyDescent="0.25">
      <c r="A57" s="132"/>
      <c r="B57" s="8" t="s">
        <v>13</v>
      </c>
      <c r="C57" s="18" t="s">
        <v>23</v>
      </c>
      <c r="D57" s="28"/>
      <c r="E57" s="29" t="s">
        <v>45</v>
      </c>
      <c r="F57" s="29"/>
      <c r="G57" s="29"/>
      <c r="H57" s="30"/>
    </row>
    <row r="58" spans="1:8" ht="56.25" x14ac:dyDescent="0.25">
      <c r="A58" s="132"/>
      <c r="B58" s="4" t="s">
        <v>14</v>
      </c>
      <c r="C58" s="16" t="s">
        <v>24</v>
      </c>
      <c r="D58" s="10"/>
      <c r="E58" s="5" t="s">
        <v>45</v>
      </c>
      <c r="F58" s="5"/>
      <c r="G58" s="5"/>
      <c r="H58" s="24"/>
    </row>
    <row r="59" spans="1:8" x14ac:dyDescent="0.25">
      <c r="A59" s="132"/>
      <c r="B59" s="2" t="s">
        <v>15</v>
      </c>
      <c r="C59" s="13"/>
      <c r="D59" s="14">
        <v>0</v>
      </c>
      <c r="E59" s="15">
        <v>0.25</v>
      </c>
      <c r="F59" s="15">
        <v>0.5</v>
      </c>
      <c r="G59" s="15">
        <v>0.75</v>
      </c>
      <c r="H59" s="27">
        <v>1</v>
      </c>
    </row>
    <row r="60" spans="1:8" ht="30.75" thickBot="1" x14ac:dyDescent="0.3">
      <c r="A60" s="133"/>
      <c r="B60" s="32" t="s">
        <v>16</v>
      </c>
      <c r="C60" s="33"/>
      <c r="D60" s="85">
        <v>0.21</v>
      </c>
      <c r="E60" s="86"/>
      <c r="F60" s="86"/>
      <c r="G60" s="86"/>
      <c r="H60" s="87"/>
    </row>
    <row r="61" spans="1:8" ht="6.75" customHeight="1" thickBot="1" x14ac:dyDescent="0.3"/>
    <row r="62" spans="1:8" ht="44.25" customHeight="1" thickBot="1" x14ac:dyDescent="0.3">
      <c r="B62" s="134" t="s">
        <v>46</v>
      </c>
      <c r="C62" s="135"/>
      <c r="D62" s="34"/>
      <c r="E62" s="34"/>
      <c r="F62" s="35">
        <f>AVERAGE(D60,D48,D36,D24,D12)</f>
        <v>0.28200000000000003</v>
      </c>
      <c r="G62" s="34"/>
      <c r="H62" s="36"/>
    </row>
  </sheetData>
  <mergeCells count="11">
    <mergeCell ref="D12:H12"/>
    <mergeCell ref="A1:A12"/>
    <mergeCell ref="A13:A24"/>
    <mergeCell ref="D24:H24"/>
    <mergeCell ref="A25:A36"/>
    <mergeCell ref="D36:H36"/>
    <mergeCell ref="A37:A48"/>
    <mergeCell ref="D48:H48"/>
    <mergeCell ref="A49:A60"/>
    <mergeCell ref="D60:H60"/>
    <mergeCell ref="B62:C6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0"/>
  <sheetViews>
    <sheetView zoomScale="90" zoomScaleNormal="90" zoomScalePageLayoutView="90" workbookViewId="0">
      <selection activeCell="D10" sqref="D10"/>
    </sheetView>
  </sheetViews>
  <sheetFormatPr defaultColWidth="8.85546875" defaultRowHeight="15" x14ac:dyDescent="0.25"/>
  <cols>
    <col min="2" max="2" width="17.42578125" customWidth="1"/>
    <col min="3" max="3" width="22.42578125" customWidth="1"/>
    <col min="4" max="8" width="16.140625" style="31" customWidth="1"/>
  </cols>
  <sheetData>
    <row r="1" spans="1:8" ht="45" x14ac:dyDescent="0.25">
      <c r="A1" s="131" t="s">
        <v>52</v>
      </c>
      <c r="B1" s="19" t="s">
        <v>0</v>
      </c>
      <c r="C1" s="20" t="s">
        <v>1</v>
      </c>
      <c r="D1" s="21" t="s">
        <v>2</v>
      </c>
      <c r="E1" s="22" t="s">
        <v>3</v>
      </c>
      <c r="F1" s="22" t="s">
        <v>17</v>
      </c>
      <c r="G1" s="22" t="s">
        <v>4</v>
      </c>
      <c r="H1" s="23" t="s">
        <v>5</v>
      </c>
    </row>
    <row r="2" spans="1:8" ht="56.25" x14ac:dyDescent="0.25">
      <c r="A2" s="132"/>
      <c r="B2" s="4" t="s">
        <v>6</v>
      </c>
      <c r="C2" s="16" t="s">
        <v>18</v>
      </c>
      <c r="D2" s="10"/>
      <c r="E2" s="5"/>
      <c r="F2" s="5" t="s">
        <v>45</v>
      </c>
      <c r="G2" s="5"/>
      <c r="H2" s="24"/>
    </row>
    <row r="3" spans="1:8" ht="33.75" x14ac:dyDescent="0.25">
      <c r="A3" s="132"/>
      <c r="B3" s="6" t="s">
        <v>7</v>
      </c>
      <c r="C3" s="17" t="s">
        <v>19</v>
      </c>
      <c r="D3" s="11"/>
      <c r="E3" s="7" t="s">
        <v>45</v>
      </c>
      <c r="F3" s="7"/>
      <c r="G3" s="7"/>
      <c r="H3" s="25"/>
    </row>
    <row r="4" spans="1:8" ht="45" x14ac:dyDescent="0.25">
      <c r="A4" s="132"/>
      <c r="B4" s="2" t="s">
        <v>8</v>
      </c>
      <c r="C4" s="12" t="s">
        <v>1</v>
      </c>
      <c r="D4" s="9" t="s">
        <v>2</v>
      </c>
      <c r="E4" s="3" t="s">
        <v>3</v>
      </c>
      <c r="F4" s="3" t="s">
        <v>17</v>
      </c>
      <c r="G4" s="3" t="s">
        <v>4</v>
      </c>
      <c r="H4" s="26" t="s">
        <v>5</v>
      </c>
    </row>
    <row r="5" spans="1:8" ht="22.5" x14ac:dyDescent="0.25">
      <c r="A5" s="132"/>
      <c r="B5" s="4" t="s">
        <v>9</v>
      </c>
      <c r="C5" s="16" t="s">
        <v>20</v>
      </c>
      <c r="D5" s="10"/>
      <c r="E5" s="5" t="s">
        <v>45</v>
      </c>
      <c r="F5" s="5"/>
      <c r="G5" s="5"/>
      <c r="H5" s="24"/>
    </row>
    <row r="6" spans="1:8" ht="33.75" x14ac:dyDescent="0.25">
      <c r="A6" s="132"/>
      <c r="B6" s="6" t="s">
        <v>10</v>
      </c>
      <c r="C6" s="17" t="s">
        <v>21</v>
      </c>
      <c r="D6" s="11"/>
      <c r="E6" s="7" t="s">
        <v>45</v>
      </c>
      <c r="F6" s="7"/>
      <c r="G6" s="7"/>
      <c r="H6" s="25"/>
    </row>
    <row r="7" spans="1:8" ht="45" x14ac:dyDescent="0.25">
      <c r="A7" s="132"/>
      <c r="B7" s="2" t="s">
        <v>11</v>
      </c>
      <c r="C7" s="12" t="s">
        <v>1</v>
      </c>
      <c r="D7" s="9" t="s">
        <v>2</v>
      </c>
      <c r="E7" s="3" t="s">
        <v>3</v>
      </c>
      <c r="F7" s="3" t="s">
        <v>17</v>
      </c>
      <c r="G7" s="3" t="s">
        <v>4</v>
      </c>
      <c r="H7" s="26" t="s">
        <v>5</v>
      </c>
    </row>
    <row r="8" spans="1:8" ht="33.75" x14ac:dyDescent="0.25">
      <c r="A8" s="132"/>
      <c r="B8" s="4" t="s">
        <v>12</v>
      </c>
      <c r="C8" s="16" t="s">
        <v>22</v>
      </c>
      <c r="D8" s="10" t="s">
        <v>45</v>
      </c>
      <c r="E8" s="5"/>
      <c r="F8" s="5"/>
      <c r="G8" s="5"/>
      <c r="H8" s="24"/>
    </row>
    <row r="9" spans="1:8" ht="33.75" x14ac:dyDescent="0.25">
      <c r="A9" s="132"/>
      <c r="B9" s="8" t="s">
        <v>13</v>
      </c>
      <c r="C9" s="18" t="s">
        <v>23</v>
      </c>
      <c r="D9" s="28"/>
      <c r="E9" s="29" t="s">
        <v>45</v>
      </c>
      <c r="F9" s="29"/>
      <c r="G9" s="29"/>
      <c r="H9" s="30"/>
    </row>
    <row r="10" spans="1:8" ht="56.25" x14ac:dyDescent="0.25">
      <c r="A10" s="132"/>
      <c r="B10" s="4" t="s">
        <v>14</v>
      </c>
      <c r="C10" s="16" t="s">
        <v>24</v>
      </c>
      <c r="D10" s="10"/>
      <c r="E10" s="5" t="s">
        <v>45</v>
      </c>
      <c r="F10" s="5"/>
      <c r="G10" s="5"/>
      <c r="H10" s="24"/>
    </row>
    <row r="11" spans="1:8" x14ac:dyDescent="0.25">
      <c r="A11" s="132"/>
      <c r="B11" s="2" t="s">
        <v>15</v>
      </c>
      <c r="C11" s="13"/>
      <c r="D11" s="14">
        <v>0</v>
      </c>
      <c r="E11" s="15">
        <v>0.25</v>
      </c>
      <c r="F11" s="15">
        <v>0.5</v>
      </c>
      <c r="G11" s="15">
        <v>0.75</v>
      </c>
      <c r="H11" s="27">
        <v>1</v>
      </c>
    </row>
    <row r="12" spans="1:8" ht="30.75" thickBot="1" x14ac:dyDescent="0.3">
      <c r="A12" s="133"/>
      <c r="B12" s="32" t="s">
        <v>16</v>
      </c>
      <c r="C12" s="33"/>
      <c r="D12" s="85">
        <v>0.25</v>
      </c>
      <c r="E12" s="86"/>
      <c r="F12" s="86"/>
      <c r="G12" s="86"/>
      <c r="H12" s="87"/>
    </row>
    <row r="13" spans="1:8" ht="45" x14ac:dyDescent="0.25">
      <c r="A13" s="131" t="s">
        <v>53</v>
      </c>
      <c r="B13" s="19" t="s">
        <v>0</v>
      </c>
      <c r="C13" s="20" t="s">
        <v>1</v>
      </c>
      <c r="D13" s="21" t="s">
        <v>2</v>
      </c>
      <c r="E13" s="22" t="s">
        <v>3</v>
      </c>
      <c r="F13" s="22" t="s">
        <v>17</v>
      </c>
      <c r="G13" s="22" t="s">
        <v>4</v>
      </c>
      <c r="H13" s="23" t="s">
        <v>5</v>
      </c>
    </row>
    <row r="14" spans="1:8" ht="56.25" x14ac:dyDescent="0.25">
      <c r="A14" s="132"/>
      <c r="B14" s="4" t="s">
        <v>6</v>
      </c>
      <c r="C14" s="16" t="s">
        <v>18</v>
      </c>
      <c r="D14" s="10"/>
      <c r="E14" s="5"/>
      <c r="F14" s="5" t="s">
        <v>45</v>
      </c>
      <c r="G14" s="5"/>
      <c r="H14" s="24"/>
    </row>
    <row r="15" spans="1:8" ht="33.75" x14ac:dyDescent="0.25">
      <c r="A15" s="132"/>
      <c r="B15" s="6" t="s">
        <v>7</v>
      </c>
      <c r="C15" s="17" t="s">
        <v>19</v>
      </c>
      <c r="D15" s="11"/>
      <c r="E15" s="7"/>
      <c r="F15" s="7" t="s">
        <v>45</v>
      </c>
      <c r="G15" s="7"/>
      <c r="H15" s="25"/>
    </row>
    <row r="16" spans="1:8" ht="45" x14ac:dyDescent="0.25">
      <c r="A16" s="132"/>
      <c r="B16" s="2" t="s">
        <v>8</v>
      </c>
      <c r="C16" s="12" t="s">
        <v>1</v>
      </c>
      <c r="D16" s="9" t="s">
        <v>2</v>
      </c>
      <c r="E16" s="3" t="s">
        <v>3</v>
      </c>
      <c r="F16" s="3" t="s">
        <v>17</v>
      </c>
      <c r="G16" s="3" t="s">
        <v>4</v>
      </c>
      <c r="H16" s="26" t="s">
        <v>5</v>
      </c>
    </row>
    <row r="17" spans="1:8" ht="22.5" x14ac:dyDescent="0.25">
      <c r="A17" s="132"/>
      <c r="B17" s="4" t="s">
        <v>9</v>
      </c>
      <c r="C17" s="16" t="s">
        <v>20</v>
      </c>
      <c r="D17" s="10"/>
      <c r="E17" s="5" t="s">
        <v>45</v>
      </c>
      <c r="F17" s="5"/>
      <c r="G17" s="5"/>
      <c r="H17" s="24"/>
    </row>
    <row r="18" spans="1:8" ht="33.75" x14ac:dyDescent="0.25">
      <c r="A18" s="132"/>
      <c r="B18" s="6" t="s">
        <v>10</v>
      </c>
      <c r="C18" s="17" t="s">
        <v>21</v>
      </c>
      <c r="D18" s="11" t="s">
        <v>45</v>
      </c>
      <c r="E18" s="7"/>
      <c r="F18" s="7"/>
      <c r="G18" s="7"/>
      <c r="H18" s="25"/>
    </row>
    <row r="19" spans="1:8" ht="45" x14ac:dyDescent="0.25">
      <c r="A19" s="132"/>
      <c r="B19" s="2" t="s">
        <v>11</v>
      </c>
      <c r="C19" s="12" t="s">
        <v>1</v>
      </c>
      <c r="D19" s="9" t="s">
        <v>2</v>
      </c>
      <c r="E19" s="3" t="s">
        <v>3</v>
      </c>
      <c r="F19" s="3" t="s">
        <v>17</v>
      </c>
      <c r="G19" s="3" t="s">
        <v>4</v>
      </c>
      <c r="H19" s="26" t="s">
        <v>5</v>
      </c>
    </row>
    <row r="20" spans="1:8" ht="33.75" x14ac:dyDescent="0.25">
      <c r="A20" s="132"/>
      <c r="B20" s="4" t="s">
        <v>12</v>
      </c>
      <c r="C20" s="16" t="s">
        <v>22</v>
      </c>
      <c r="D20" s="10" t="s">
        <v>45</v>
      </c>
      <c r="E20" s="5"/>
      <c r="F20" s="5"/>
      <c r="G20" s="5"/>
      <c r="H20" s="24"/>
    </row>
    <row r="21" spans="1:8" ht="33.75" x14ac:dyDescent="0.25">
      <c r="A21" s="132"/>
      <c r="B21" s="8" t="s">
        <v>13</v>
      </c>
      <c r="C21" s="18" t="s">
        <v>23</v>
      </c>
      <c r="D21" s="28"/>
      <c r="E21" s="29" t="s">
        <v>45</v>
      </c>
      <c r="F21" s="29"/>
      <c r="G21" s="29"/>
      <c r="H21" s="30"/>
    </row>
    <row r="22" spans="1:8" ht="56.25" x14ac:dyDescent="0.25">
      <c r="A22" s="132"/>
      <c r="B22" s="4" t="s">
        <v>14</v>
      </c>
      <c r="C22" s="16" t="s">
        <v>24</v>
      </c>
      <c r="D22" s="10"/>
      <c r="E22" s="5" t="s">
        <v>45</v>
      </c>
      <c r="F22" s="5"/>
      <c r="G22" s="5"/>
      <c r="H22" s="24"/>
    </row>
    <row r="23" spans="1:8" x14ac:dyDescent="0.25">
      <c r="A23" s="132"/>
      <c r="B23" s="2" t="s">
        <v>15</v>
      </c>
      <c r="C23" s="13"/>
      <c r="D23" s="14">
        <v>0</v>
      </c>
      <c r="E23" s="15">
        <v>0.25</v>
      </c>
      <c r="F23" s="15">
        <v>0.5</v>
      </c>
      <c r="G23" s="15">
        <v>0.75</v>
      </c>
      <c r="H23" s="27">
        <v>1</v>
      </c>
    </row>
    <row r="24" spans="1:8" ht="30.75" thickBot="1" x14ac:dyDescent="0.3">
      <c r="A24" s="133"/>
      <c r="B24" s="32" t="s">
        <v>16</v>
      </c>
      <c r="C24" s="33"/>
      <c r="D24" s="85">
        <v>0.25</v>
      </c>
      <c r="E24" s="86"/>
      <c r="F24" s="86"/>
      <c r="G24" s="86"/>
      <c r="H24" s="87"/>
    </row>
    <row r="25" spans="1:8" ht="45" x14ac:dyDescent="0.25">
      <c r="A25" s="131" t="s">
        <v>54</v>
      </c>
      <c r="B25" s="19" t="s">
        <v>0</v>
      </c>
      <c r="C25" s="20" t="s">
        <v>1</v>
      </c>
      <c r="D25" s="21" t="s">
        <v>2</v>
      </c>
      <c r="E25" s="22" t="s">
        <v>3</v>
      </c>
      <c r="F25" s="22" t="s">
        <v>17</v>
      </c>
      <c r="G25" s="22" t="s">
        <v>4</v>
      </c>
      <c r="H25" s="23" t="s">
        <v>5</v>
      </c>
    </row>
    <row r="26" spans="1:8" ht="56.25" x14ac:dyDescent="0.25">
      <c r="A26" s="132"/>
      <c r="B26" s="4" t="s">
        <v>6</v>
      </c>
      <c r="C26" s="16" t="s">
        <v>18</v>
      </c>
      <c r="D26" s="10"/>
      <c r="E26" s="5"/>
      <c r="F26" s="5" t="s">
        <v>45</v>
      </c>
      <c r="G26" s="5"/>
      <c r="H26" s="24"/>
    </row>
    <row r="27" spans="1:8" ht="33.75" x14ac:dyDescent="0.25">
      <c r="A27" s="132"/>
      <c r="B27" s="6" t="s">
        <v>7</v>
      </c>
      <c r="C27" s="17" t="s">
        <v>19</v>
      </c>
      <c r="D27" s="11"/>
      <c r="E27" s="7"/>
      <c r="F27" s="7" t="s">
        <v>45</v>
      </c>
      <c r="G27" s="7"/>
      <c r="H27" s="25"/>
    </row>
    <row r="28" spans="1:8" ht="45" x14ac:dyDescent="0.25">
      <c r="A28" s="132"/>
      <c r="B28" s="2" t="s">
        <v>8</v>
      </c>
      <c r="C28" s="12" t="s">
        <v>1</v>
      </c>
      <c r="D28" s="9" t="s">
        <v>2</v>
      </c>
      <c r="E28" s="3" t="s">
        <v>3</v>
      </c>
      <c r="F28" s="3" t="s">
        <v>17</v>
      </c>
      <c r="G28" s="3" t="s">
        <v>4</v>
      </c>
      <c r="H28" s="26" t="s">
        <v>5</v>
      </c>
    </row>
    <row r="29" spans="1:8" ht="22.5" x14ac:dyDescent="0.25">
      <c r="A29" s="132"/>
      <c r="B29" s="4" t="s">
        <v>9</v>
      </c>
      <c r="C29" s="16" t="s">
        <v>20</v>
      </c>
      <c r="D29" s="10"/>
      <c r="E29" s="5"/>
      <c r="F29" s="5" t="s">
        <v>45</v>
      </c>
      <c r="G29" s="5"/>
      <c r="H29" s="24"/>
    </row>
    <row r="30" spans="1:8" ht="33.75" x14ac:dyDescent="0.25">
      <c r="A30" s="132"/>
      <c r="B30" s="6" t="s">
        <v>10</v>
      </c>
      <c r="C30" s="17" t="s">
        <v>21</v>
      </c>
      <c r="D30" s="11"/>
      <c r="E30" s="7" t="s">
        <v>45</v>
      </c>
      <c r="F30" s="7"/>
      <c r="G30" s="7"/>
      <c r="H30" s="25"/>
    </row>
    <row r="31" spans="1:8" ht="45" x14ac:dyDescent="0.25">
      <c r="A31" s="132"/>
      <c r="B31" s="2" t="s">
        <v>11</v>
      </c>
      <c r="C31" s="12" t="s">
        <v>1</v>
      </c>
      <c r="D31" s="9" t="s">
        <v>2</v>
      </c>
      <c r="E31" s="3" t="s">
        <v>3</v>
      </c>
      <c r="F31" s="3" t="s">
        <v>17</v>
      </c>
      <c r="G31" s="3" t="s">
        <v>4</v>
      </c>
      <c r="H31" s="26" t="s">
        <v>5</v>
      </c>
    </row>
    <row r="32" spans="1:8" ht="33.75" x14ac:dyDescent="0.25">
      <c r="A32" s="132"/>
      <c r="B32" s="4" t="s">
        <v>12</v>
      </c>
      <c r="C32" s="16" t="s">
        <v>22</v>
      </c>
      <c r="D32" s="10" t="s">
        <v>45</v>
      </c>
      <c r="E32" s="5"/>
      <c r="F32" s="5"/>
      <c r="G32" s="5"/>
      <c r="H32" s="24"/>
    </row>
    <row r="33" spans="1:8" ht="33.75" x14ac:dyDescent="0.25">
      <c r="A33" s="132"/>
      <c r="B33" s="8" t="s">
        <v>13</v>
      </c>
      <c r="C33" s="18" t="s">
        <v>23</v>
      </c>
      <c r="D33" s="28"/>
      <c r="E33" s="29" t="s">
        <v>45</v>
      </c>
      <c r="F33" s="29"/>
      <c r="G33" s="29"/>
      <c r="H33" s="30"/>
    </row>
    <row r="34" spans="1:8" ht="56.25" x14ac:dyDescent="0.25">
      <c r="A34" s="132"/>
      <c r="B34" s="4" t="s">
        <v>14</v>
      </c>
      <c r="C34" s="16" t="s">
        <v>24</v>
      </c>
      <c r="D34" s="10"/>
      <c r="E34" s="5" t="s">
        <v>45</v>
      </c>
      <c r="F34" s="5"/>
      <c r="G34" s="5"/>
      <c r="H34" s="24"/>
    </row>
    <row r="35" spans="1:8" x14ac:dyDescent="0.25">
      <c r="A35" s="132"/>
      <c r="B35" s="2" t="s">
        <v>15</v>
      </c>
      <c r="C35" s="13"/>
      <c r="D35" s="14">
        <v>0</v>
      </c>
      <c r="E35" s="15">
        <v>0.25</v>
      </c>
      <c r="F35" s="15">
        <v>0.5</v>
      </c>
      <c r="G35" s="15">
        <v>0.75</v>
      </c>
      <c r="H35" s="27">
        <v>1</v>
      </c>
    </row>
    <row r="36" spans="1:8" ht="30.75" thickBot="1" x14ac:dyDescent="0.3">
      <c r="A36" s="133"/>
      <c r="B36" s="32" t="s">
        <v>16</v>
      </c>
      <c r="C36" s="33"/>
      <c r="D36" s="85">
        <v>0.32</v>
      </c>
      <c r="E36" s="86"/>
      <c r="F36" s="86"/>
      <c r="G36" s="86"/>
      <c r="H36" s="87"/>
    </row>
    <row r="37" spans="1:8" ht="45" x14ac:dyDescent="0.25">
      <c r="A37" s="131" t="s">
        <v>55</v>
      </c>
      <c r="B37" s="19" t="s">
        <v>0</v>
      </c>
      <c r="C37" s="20" t="s">
        <v>1</v>
      </c>
      <c r="D37" s="21" t="s">
        <v>2</v>
      </c>
      <c r="E37" s="22" t="s">
        <v>3</v>
      </c>
      <c r="F37" s="22" t="s">
        <v>17</v>
      </c>
      <c r="G37" s="22" t="s">
        <v>4</v>
      </c>
      <c r="H37" s="23" t="s">
        <v>5</v>
      </c>
    </row>
    <row r="38" spans="1:8" ht="56.25" x14ac:dyDescent="0.25">
      <c r="A38" s="132"/>
      <c r="B38" s="4" t="s">
        <v>6</v>
      </c>
      <c r="C38" s="16" t="s">
        <v>18</v>
      </c>
      <c r="D38" s="10"/>
      <c r="E38" s="5" t="s">
        <v>45</v>
      </c>
      <c r="F38" s="5"/>
      <c r="G38" s="5"/>
      <c r="H38" s="24"/>
    </row>
    <row r="39" spans="1:8" ht="33.75" x14ac:dyDescent="0.25">
      <c r="A39" s="132"/>
      <c r="B39" s="6" t="s">
        <v>7</v>
      </c>
      <c r="C39" s="17" t="s">
        <v>19</v>
      </c>
      <c r="D39" s="11" t="s">
        <v>45</v>
      </c>
      <c r="E39" s="7"/>
      <c r="F39" s="7"/>
      <c r="G39" s="7"/>
      <c r="H39" s="25"/>
    </row>
    <row r="40" spans="1:8" ht="45" x14ac:dyDescent="0.25">
      <c r="A40" s="132"/>
      <c r="B40" s="2" t="s">
        <v>8</v>
      </c>
      <c r="C40" s="12" t="s">
        <v>1</v>
      </c>
      <c r="D40" s="9" t="s">
        <v>2</v>
      </c>
      <c r="E40" s="3" t="s">
        <v>3</v>
      </c>
      <c r="F40" s="3" t="s">
        <v>17</v>
      </c>
      <c r="G40" s="3" t="s">
        <v>4</v>
      </c>
      <c r="H40" s="26" t="s">
        <v>5</v>
      </c>
    </row>
    <row r="41" spans="1:8" ht="22.5" x14ac:dyDescent="0.25">
      <c r="A41" s="132"/>
      <c r="B41" s="4" t="s">
        <v>9</v>
      </c>
      <c r="C41" s="16" t="s">
        <v>20</v>
      </c>
      <c r="D41" s="10"/>
      <c r="E41" s="5" t="s">
        <v>45</v>
      </c>
      <c r="F41" s="5"/>
      <c r="G41" s="5"/>
      <c r="H41" s="24"/>
    </row>
    <row r="42" spans="1:8" ht="33.75" x14ac:dyDescent="0.25">
      <c r="A42" s="132"/>
      <c r="B42" s="6" t="s">
        <v>10</v>
      </c>
      <c r="C42" s="17" t="s">
        <v>21</v>
      </c>
      <c r="D42" s="11" t="s">
        <v>45</v>
      </c>
      <c r="E42" s="7"/>
      <c r="F42" s="7"/>
      <c r="G42" s="7"/>
      <c r="H42" s="25"/>
    </row>
    <row r="43" spans="1:8" ht="45" x14ac:dyDescent="0.25">
      <c r="A43" s="132"/>
      <c r="B43" s="2" t="s">
        <v>11</v>
      </c>
      <c r="C43" s="12" t="s">
        <v>1</v>
      </c>
      <c r="D43" s="9" t="s">
        <v>2</v>
      </c>
      <c r="E43" s="3" t="s">
        <v>3</v>
      </c>
      <c r="F43" s="3" t="s">
        <v>17</v>
      </c>
      <c r="G43" s="3" t="s">
        <v>4</v>
      </c>
      <c r="H43" s="26" t="s">
        <v>5</v>
      </c>
    </row>
    <row r="44" spans="1:8" ht="33.75" x14ac:dyDescent="0.25">
      <c r="A44" s="132"/>
      <c r="B44" s="4" t="s">
        <v>12</v>
      </c>
      <c r="C44" s="16" t="s">
        <v>22</v>
      </c>
      <c r="D44" s="10" t="s">
        <v>45</v>
      </c>
      <c r="E44" s="5"/>
      <c r="F44" s="5"/>
      <c r="G44" s="5"/>
      <c r="H44" s="24"/>
    </row>
    <row r="45" spans="1:8" ht="33.75" x14ac:dyDescent="0.25">
      <c r="A45" s="132"/>
      <c r="B45" s="8" t="s">
        <v>13</v>
      </c>
      <c r="C45" s="18" t="s">
        <v>23</v>
      </c>
      <c r="D45" s="28"/>
      <c r="E45" s="29" t="s">
        <v>45</v>
      </c>
      <c r="F45" s="29"/>
      <c r="G45" s="29"/>
      <c r="H45" s="30"/>
    </row>
    <row r="46" spans="1:8" ht="56.25" x14ac:dyDescent="0.25">
      <c r="A46" s="132"/>
      <c r="B46" s="4" t="s">
        <v>14</v>
      </c>
      <c r="C46" s="16" t="s">
        <v>24</v>
      </c>
      <c r="D46" s="10"/>
      <c r="E46" s="5" t="s">
        <v>45</v>
      </c>
      <c r="F46" s="5"/>
      <c r="G46" s="5"/>
      <c r="H46" s="24"/>
    </row>
    <row r="47" spans="1:8" x14ac:dyDescent="0.25">
      <c r="A47" s="132"/>
      <c r="B47" s="2" t="s">
        <v>15</v>
      </c>
      <c r="C47" s="13"/>
      <c r="D47" s="14">
        <v>0</v>
      </c>
      <c r="E47" s="15">
        <v>0.25</v>
      </c>
      <c r="F47" s="15">
        <v>0.5</v>
      </c>
      <c r="G47" s="15">
        <v>0.75</v>
      </c>
      <c r="H47" s="27">
        <v>1</v>
      </c>
    </row>
    <row r="48" spans="1:8" ht="30.75" thickBot="1" x14ac:dyDescent="0.3">
      <c r="A48" s="133"/>
      <c r="B48" s="32" t="s">
        <v>16</v>
      </c>
      <c r="C48" s="33"/>
      <c r="D48" s="85">
        <v>0.15</v>
      </c>
      <c r="E48" s="86"/>
      <c r="F48" s="86"/>
      <c r="G48" s="86"/>
      <c r="H48" s="87"/>
    </row>
    <row r="49" spans="2:8" ht="15.75" thickBot="1" x14ac:dyDescent="0.3"/>
    <row r="50" spans="2:8" ht="24" thickBot="1" x14ac:dyDescent="0.3">
      <c r="B50" s="134" t="s">
        <v>46</v>
      </c>
      <c r="C50" s="135"/>
      <c r="D50" s="34"/>
      <c r="E50" s="34"/>
      <c r="F50" s="35">
        <f>AVERAGE(D48,D36,D24,D12)</f>
        <v>0.24249999999999999</v>
      </c>
      <c r="G50" s="34"/>
      <c r="H50" s="36"/>
    </row>
  </sheetData>
  <mergeCells count="9">
    <mergeCell ref="A1:A12"/>
    <mergeCell ref="D12:H12"/>
    <mergeCell ref="A13:A24"/>
    <mergeCell ref="D24:H24"/>
    <mergeCell ref="B50:C50"/>
    <mergeCell ref="A25:A36"/>
    <mergeCell ref="D36:H36"/>
    <mergeCell ref="A37:A48"/>
    <mergeCell ref="D48:H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2"/>
  <sheetViews>
    <sheetView topLeftCell="A45" zoomScale="90" zoomScaleNormal="90" zoomScalePageLayoutView="90" workbookViewId="0">
      <selection activeCell="J58" sqref="J58"/>
    </sheetView>
  </sheetViews>
  <sheetFormatPr defaultColWidth="8.85546875" defaultRowHeight="15" x14ac:dyDescent="0.25"/>
  <cols>
    <col min="2" max="2" width="17.42578125" customWidth="1"/>
    <col min="3" max="3" width="22.42578125" customWidth="1"/>
    <col min="4" max="8" width="16.140625" style="31" customWidth="1"/>
  </cols>
  <sheetData>
    <row r="1" spans="1:8" s="1" customFormat="1" ht="47.25" customHeight="1" x14ac:dyDescent="0.25">
      <c r="A1" s="131" t="s">
        <v>47</v>
      </c>
      <c r="B1" s="19" t="s">
        <v>0</v>
      </c>
      <c r="C1" s="20" t="s">
        <v>1</v>
      </c>
      <c r="D1" s="21" t="s">
        <v>2</v>
      </c>
      <c r="E1" s="22" t="s">
        <v>3</v>
      </c>
      <c r="F1" s="22" t="s">
        <v>17</v>
      </c>
      <c r="G1" s="22" t="s">
        <v>4</v>
      </c>
      <c r="H1" s="23" t="s">
        <v>5</v>
      </c>
    </row>
    <row r="2" spans="1:8" s="1" customFormat="1" ht="56.25" x14ac:dyDescent="0.25">
      <c r="A2" s="132"/>
      <c r="B2" s="4" t="s">
        <v>6</v>
      </c>
      <c r="C2" s="16" t="s">
        <v>18</v>
      </c>
      <c r="D2" s="10"/>
      <c r="E2" s="5" t="s">
        <v>45</v>
      </c>
      <c r="F2" s="5"/>
      <c r="G2" s="5"/>
      <c r="H2" s="24"/>
    </row>
    <row r="3" spans="1:8" s="1" customFormat="1" ht="33.75" x14ac:dyDescent="0.25">
      <c r="A3" s="132"/>
      <c r="B3" s="6" t="s">
        <v>7</v>
      </c>
      <c r="C3" s="17" t="s">
        <v>19</v>
      </c>
      <c r="D3" s="11" t="s">
        <v>45</v>
      </c>
      <c r="E3" s="7"/>
      <c r="F3" s="7"/>
      <c r="G3" s="7"/>
      <c r="H3" s="25"/>
    </row>
    <row r="4" spans="1:8" s="1" customFormat="1" ht="47.25" customHeight="1" x14ac:dyDescent="0.25">
      <c r="A4" s="132"/>
      <c r="B4" s="2" t="s">
        <v>8</v>
      </c>
      <c r="C4" s="12" t="s">
        <v>1</v>
      </c>
      <c r="D4" s="9" t="s">
        <v>2</v>
      </c>
      <c r="E4" s="3" t="s">
        <v>3</v>
      </c>
      <c r="F4" s="3" t="s">
        <v>17</v>
      </c>
      <c r="G4" s="3" t="s">
        <v>4</v>
      </c>
      <c r="H4" s="26" t="s">
        <v>5</v>
      </c>
    </row>
    <row r="5" spans="1:8" s="1" customFormat="1" ht="22.5" x14ac:dyDescent="0.25">
      <c r="A5" s="132"/>
      <c r="B5" s="4" t="s">
        <v>9</v>
      </c>
      <c r="C5" s="16" t="s">
        <v>20</v>
      </c>
      <c r="D5" s="10"/>
      <c r="E5" s="5" t="s">
        <v>45</v>
      </c>
      <c r="F5" s="5"/>
      <c r="G5" s="5"/>
      <c r="H5" s="24"/>
    </row>
    <row r="6" spans="1:8" s="1" customFormat="1" ht="33.75" x14ac:dyDescent="0.25">
      <c r="A6" s="132"/>
      <c r="B6" s="6" t="s">
        <v>10</v>
      </c>
      <c r="C6" s="17" t="s">
        <v>21</v>
      </c>
      <c r="D6" s="11" t="s">
        <v>45</v>
      </c>
      <c r="E6" s="7"/>
      <c r="F6" s="7"/>
      <c r="G6" s="7"/>
      <c r="H6" s="25"/>
    </row>
    <row r="7" spans="1:8" s="1" customFormat="1" ht="47.25" customHeight="1" x14ac:dyDescent="0.25">
      <c r="A7" s="132"/>
      <c r="B7" s="2" t="s">
        <v>11</v>
      </c>
      <c r="C7" s="12" t="s">
        <v>1</v>
      </c>
      <c r="D7" s="9" t="s">
        <v>2</v>
      </c>
      <c r="E7" s="3" t="s">
        <v>3</v>
      </c>
      <c r="F7" s="3" t="s">
        <v>17</v>
      </c>
      <c r="G7" s="3" t="s">
        <v>4</v>
      </c>
      <c r="H7" s="26" t="s">
        <v>5</v>
      </c>
    </row>
    <row r="8" spans="1:8" s="1" customFormat="1" ht="33.75" x14ac:dyDescent="0.25">
      <c r="A8" s="132"/>
      <c r="B8" s="4" t="s">
        <v>12</v>
      </c>
      <c r="C8" s="16" t="s">
        <v>22</v>
      </c>
      <c r="D8" s="10" t="s">
        <v>45</v>
      </c>
      <c r="E8" s="5"/>
      <c r="F8" s="5"/>
      <c r="G8" s="5"/>
      <c r="H8" s="24"/>
    </row>
    <row r="9" spans="1:8" s="1" customFormat="1" ht="33.75" x14ac:dyDescent="0.25">
      <c r="A9" s="132"/>
      <c r="B9" s="8" t="s">
        <v>13</v>
      </c>
      <c r="C9" s="18" t="s">
        <v>23</v>
      </c>
      <c r="D9" s="28"/>
      <c r="E9" s="29" t="s">
        <v>45</v>
      </c>
      <c r="F9" s="29"/>
      <c r="G9" s="29"/>
      <c r="H9" s="30"/>
    </row>
    <row r="10" spans="1:8" s="1" customFormat="1" ht="56.25" x14ac:dyDescent="0.25">
      <c r="A10" s="132"/>
      <c r="B10" s="4" t="s">
        <v>14</v>
      </c>
      <c r="C10" s="16" t="s">
        <v>24</v>
      </c>
      <c r="D10" s="10" t="s">
        <v>45</v>
      </c>
      <c r="E10" s="5"/>
      <c r="F10" s="5"/>
      <c r="G10" s="5"/>
      <c r="H10" s="24"/>
    </row>
    <row r="11" spans="1:8" s="1" customFormat="1" ht="21" customHeight="1" x14ac:dyDescent="0.25">
      <c r="A11" s="132"/>
      <c r="B11" s="2" t="s">
        <v>15</v>
      </c>
      <c r="C11" s="13"/>
      <c r="D11" s="14">
        <v>0</v>
      </c>
      <c r="E11" s="15">
        <v>0.25</v>
      </c>
      <c r="F11" s="15">
        <v>0.5</v>
      </c>
      <c r="G11" s="15">
        <v>0.75</v>
      </c>
      <c r="H11" s="27">
        <v>1</v>
      </c>
    </row>
    <row r="12" spans="1:8" s="1" customFormat="1" ht="33.75" customHeight="1" thickBot="1" x14ac:dyDescent="0.3">
      <c r="A12" s="133"/>
      <c r="B12" s="32" t="s">
        <v>16</v>
      </c>
      <c r="C12" s="33"/>
      <c r="D12" s="85">
        <v>0.11</v>
      </c>
      <c r="E12" s="86"/>
      <c r="F12" s="86"/>
      <c r="G12" s="86"/>
      <c r="H12" s="87"/>
    </row>
    <row r="13" spans="1:8" ht="45" x14ac:dyDescent="0.25">
      <c r="A13" s="131" t="s">
        <v>48</v>
      </c>
      <c r="B13" s="19" t="s">
        <v>0</v>
      </c>
      <c r="C13" s="20" t="s">
        <v>1</v>
      </c>
      <c r="D13" s="21" t="s">
        <v>2</v>
      </c>
      <c r="E13" s="22" t="s">
        <v>3</v>
      </c>
      <c r="F13" s="22" t="s">
        <v>17</v>
      </c>
      <c r="G13" s="22" t="s">
        <v>4</v>
      </c>
      <c r="H13" s="23" t="s">
        <v>5</v>
      </c>
    </row>
    <row r="14" spans="1:8" ht="56.25" x14ac:dyDescent="0.25">
      <c r="A14" s="132"/>
      <c r="B14" s="4" t="s">
        <v>6</v>
      </c>
      <c r="C14" s="16" t="s">
        <v>18</v>
      </c>
      <c r="D14" s="10"/>
      <c r="E14" s="5" t="s">
        <v>45</v>
      </c>
      <c r="F14" s="5"/>
      <c r="G14" s="5"/>
      <c r="H14" s="24"/>
    </row>
    <row r="15" spans="1:8" ht="33.75" x14ac:dyDescent="0.25">
      <c r="A15" s="132"/>
      <c r="B15" s="6" t="s">
        <v>7</v>
      </c>
      <c r="C15" s="17" t="s">
        <v>19</v>
      </c>
      <c r="D15" s="11"/>
      <c r="E15" s="7" t="s">
        <v>45</v>
      </c>
      <c r="F15" s="7"/>
      <c r="G15" s="7"/>
      <c r="H15" s="25"/>
    </row>
    <row r="16" spans="1:8" ht="45" x14ac:dyDescent="0.25">
      <c r="A16" s="132"/>
      <c r="B16" s="2" t="s">
        <v>8</v>
      </c>
      <c r="C16" s="12" t="s">
        <v>1</v>
      </c>
      <c r="D16" s="9" t="s">
        <v>2</v>
      </c>
      <c r="E16" s="3" t="s">
        <v>3</v>
      </c>
      <c r="F16" s="3" t="s">
        <v>17</v>
      </c>
      <c r="G16" s="3" t="s">
        <v>4</v>
      </c>
      <c r="H16" s="26" t="s">
        <v>5</v>
      </c>
    </row>
    <row r="17" spans="1:8" ht="22.5" x14ac:dyDescent="0.25">
      <c r="A17" s="132"/>
      <c r="B17" s="4" t="s">
        <v>9</v>
      </c>
      <c r="C17" s="16" t="s">
        <v>20</v>
      </c>
      <c r="D17" s="10"/>
      <c r="E17" s="5" t="s">
        <v>45</v>
      </c>
      <c r="F17" s="5"/>
      <c r="G17" s="5"/>
      <c r="H17" s="24"/>
    </row>
    <row r="18" spans="1:8" ht="33.75" x14ac:dyDescent="0.25">
      <c r="A18" s="132"/>
      <c r="B18" s="6" t="s">
        <v>10</v>
      </c>
      <c r="C18" s="17" t="s">
        <v>21</v>
      </c>
      <c r="D18" s="11" t="s">
        <v>45</v>
      </c>
      <c r="E18" s="7"/>
      <c r="F18" s="7"/>
      <c r="G18" s="7"/>
      <c r="H18" s="25"/>
    </row>
    <row r="19" spans="1:8" ht="45" x14ac:dyDescent="0.25">
      <c r="A19" s="132"/>
      <c r="B19" s="2" t="s">
        <v>11</v>
      </c>
      <c r="C19" s="12" t="s">
        <v>1</v>
      </c>
      <c r="D19" s="9" t="s">
        <v>2</v>
      </c>
      <c r="E19" s="3" t="s">
        <v>3</v>
      </c>
      <c r="F19" s="3" t="s">
        <v>17</v>
      </c>
      <c r="G19" s="3" t="s">
        <v>4</v>
      </c>
      <c r="H19" s="26" t="s">
        <v>5</v>
      </c>
    </row>
    <row r="20" spans="1:8" ht="33.75" x14ac:dyDescent="0.25">
      <c r="A20" s="132"/>
      <c r="B20" s="4" t="s">
        <v>12</v>
      </c>
      <c r="C20" s="16" t="s">
        <v>22</v>
      </c>
      <c r="D20" s="10" t="s">
        <v>45</v>
      </c>
      <c r="E20" s="5"/>
      <c r="F20" s="5"/>
      <c r="G20" s="5"/>
      <c r="H20" s="24"/>
    </row>
    <row r="21" spans="1:8" ht="33.75" x14ac:dyDescent="0.25">
      <c r="A21" s="132"/>
      <c r="B21" s="8" t="s">
        <v>13</v>
      </c>
      <c r="C21" s="18" t="s">
        <v>23</v>
      </c>
      <c r="D21" s="28"/>
      <c r="E21" s="29" t="s">
        <v>45</v>
      </c>
      <c r="F21" s="29"/>
      <c r="G21" s="29"/>
      <c r="H21" s="30"/>
    </row>
    <row r="22" spans="1:8" ht="56.25" x14ac:dyDescent="0.25">
      <c r="A22" s="132"/>
      <c r="B22" s="4" t="s">
        <v>14</v>
      </c>
      <c r="C22" s="16" t="s">
        <v>24</v>
      </c>
      <c r="D22" s="10" t="s">
        <v>45</v>
      </c>
      <c r="E22" s="5"/>
      <c r="F22" s="5"/>
      <c r="G22" s="5"/>
      <c r="H22" s="24"/>
    </row>
    <row r="23" spans="1:8" x14ac:dyDescent="0.25">
      <c r="A23" s="132"/>
      <c r="B23" s="2" t="s">
        <v>15</v>
      </c>
      <c r="C23" s="13"/>
      <c r="D23" s="14">
        <v>0</v>
      </c>
      <c r="E23" s="15">
        <v>0.25</v>
      </c>
      <c r="F23" s="15">
        <v>0.5</v>
      </c>
      <c r="G23" s="15">
        <v>0.75</v>
      </c>
      <c r="H23" s="27">
        <v>1</v>
      </c>
    </row>
    <row r="24" spans="1:8" ht="30.75" thickBot="1" x14ac:dyDescent="0.3">
      <c r="A24" s="133"/>
      <c r="B24" s="32" t="s">
        <v>16</v>
      </c>
      <c r="C24" s="33"/>
      <c r="D24" s="85">
        <v>0.14000000000000001</v>
      </c>
      <c r="E24" s="86"/>
      <c r="F24" s="86"/>
      <c r="G24" s="86"/>
      <c r="H24" s="87"/>
    </row>
    <row r="25" spans="1:8" ht="45" x14ac:dyDescent="0.25">
      <c r="A25" s="131" t="s">
        <v>49</v>
      </c>
      <c r="B25" s="19" t="s">
        <v>0</v>
      </c>
      <c r="C25" s="20" t="s">
        <v>1</v>
      </c>
      <c r="D25" s="21" t="s">
        <v>2</v>
      </c>
      <c r="E25" s="22" t="s">
        <v>3</v>
      </c>
      <c r="F25" s="22" t="s">
        <v>17</v>
      </c>
      <c r="G25" s="22" t="s">
        <v>4</v>
      </c>
      <c r="H25" s="23" t="s">
        <v>5</v>
      </c>
    </row>
    <row r="26" spans="1:8" ht="56.25" x14ac:dyDescent="0.25">
      <c r="A26" s="132"/>
      <c r="B26" s="4" t="s">
        <v>6</v>
      </c>
      <c r="C26" s="16" t="s">
        <v>18</v>
      </c>
      <c r="D26" s="10"/>
      <c r="E26" s="5"/>
      <c r="F26" s="5" t="s">
        <v>45</v>
      </c>
      <c r="G26" s="5"/>
      <c r="H26" s="24"/>
    </row>
    <row r="27" spans="1:8" ht="33.75" x14ac:dyDescent="0.25">
      <c r="A27" s="132"/>
      <c r="B27" s="6" t="s">
        <v>7</v>
      </c>
      <c r="C27" s="17" t="s">
        <v>19</v>
      </c>
      <c r="D27" s="11"/>
      <c r="E27" s="7" t="s">
        <v>45</v>
      </c>
      <c r="F27" s="7"/>
      <c r="G27" s="7"/>
      <c r="H27" s="25"/>
    </row>
    <row r="28" spans="1:8" ht="45" x14ac:dyDescent="0.25">
      <c r="A28" s="132"/>
      <c r="B28" s="2" t="s">
        <v>8</v>
      </c>
      <c r="C28" s="12" t="s">
        <v>1</v>
      </c>
      <c r="D28" s="9" t="s">
        <v>2</v>
      </c>
      <c r="E28" s="3" t="s">
        <v>3</v>
      </c>
      <c r="F28" s="3" t="s">
        <v>17</v>
      </c>
      <c r="G28" s="3" t="s">
        <v>4</v>
      </c>
      <c r="H28" s="26" t="s">
        <v>5</v>
      </c>
    </row>
    <row r="29" spans="1:8" ht="22.5" x14ac:dyDescent="0.25">
      <c r="A29" s="132"/>
      <c r="B29" s="4" t="s">
        <v>9</v>
      </c>
      <c r="C29" s="16" t="s">
        <v>20</v>
      </c>
      <c r="D29" s="10"/>
      <c r="E29" s="5"/>
      <c r="F29" s="5" t="s">
        <v>45</v>
      </c>
      <c r="G29" s="5"/>
      <c r="H29" s="24"/>
    </row>
    <row r="30" spans="1:8" ht="33.75" x14ac:dyDescent="0.25">
      <c r="A30" s="132"/>
      <c r="B30" s="6" t="s">
        <v>10</v>
      </c>
      <c r="C30" s="17" t="s">
        <v>21</v>
      </c>
      <c r="D30" s="11" t="s">
        <v>45</v>
      </c>
      <c r="E30" s="7"/>
      <c r="F30" s="7"/>
      <c r="G30" s="7"/>
      <c r="H30" s="25"/>
    </row>
    <row r="31" spans="1:8" ht="45" x14ac:dyDescent="0.25">
      <c r="A31" s="132"/>
      <c r="B31" s="2" t="s">
        <v>11</v>
      </c>
      <c r="C31" s="12" t="s">
        <v>1</v>
      </c>
      <c r="D31" s="9" t="s">
        <v>2</v>
      </c>
      <c r="E31" s="3" t="s">
        <v>3</v>
      </c>
      <c r="F31" s="3" t="s">
        <v>17</v>
      </c>
      <c r="G31" s="3" t="s">
        <v>4</v>
      </c>
      <c r="H31" s="26" t="s">
        <v>5</v>
      </c>
    </row>
    <row r="32" spans="1:8" ht="33.75" x14ac:dyDescent="0.25">
      <c r="A32" s="132"/>
      <c r="B32" s="4" t="s">
        <v>12</v>
      </c>
      <c r="C32" s="16" t="s">
        <v>22</v>
      </c>
      <c r="D32" s="10" t="s">
        <v>45</v>
      </c>
      <c r="E32" s="5"/>
      <c r="F32" s="5"/>
      <c r="G32" s="5"/>
      <c r="H32" s="24"/>
    </row>
    <row r="33" spans="1:8" ht="33.75" x14ac:dyDescent="0.25">
      <c r="A33" s="132"/>
      <c r="B33" s="8" t="s">
        <v>13</v>
      </c>
      <c r="C33" s="18" t="s">
        <v>23</v>
      </c>
      <c r="D33" s="28"/>
      <c r="E33" s="29"/>
      <c r="F33" s="29" t="s">
        <v>45</v>
      </c>
      <c r="G33" s="29"/>
      <c r="H33" s="30"/>
    </row>
    <row r="34" spans="1:8" ht="56.25" x14ac:dyDescent="0.25">
      <c r="A34" s="132"/>
      <c r="B34" s="4" t="s">
        <v>14</v>
      </c>
      <c r="C34" s="16" t="s">
        <v>24</v>
      </c>
      <c r="D34" s="10"/>
      <c r="E34" s="5" t="s">
        <v>45</v>
      </c>
      <c r="F34" s="5"/>
      <c r="G34" s="5"/>
      <c r="H34" s="24"/>
    </row>
    <row r="35" spans="1:8" x14ac:dyDescent="0.25">
      <c r="A35" s="132"/>
      <c r="B35" s="2" t="s">
        <v>15</v>
      </c>
      <c r="C35" s="13"/>
      <c r="D35" s="14">
        <v>0</v>
      </c>
      <c r="E35" s="15">
        <v>0.25</v>
      </c>
      <c r="F35" s="15">
        <v>0.5</v>
      </c>
      <c r="G35" s="15">
        <v>0.75</v>
      </c>
      <c r="H35" s="27">
        <v>1</v>
      </c>
    </row>
    <row r="36" spans="1:8" ht="30.75" thickBot="1" x14ac:dyDescent="0.3">
      <c r="A36" s="133"/>
      <c r="B36" s="32" t="s">
        <v>16</v>
      </c>
      <c r="C36" s="33"/>
      <c r="D36" s="85">
        <v>0.28999999999999998</v>
      </c>
      <c r="E36" s="86"/>
      <c r="F36" s="86"/>
      <c r="G36" s="86"/>
      <c r="H36" s="87"/>
    </row>
    <row r="37" spans="1:8" ht="45" x14ac:dyDescent="0.25">
      <c r="A37" s="131" t="s">
        <v>50</v>
      </c>
      <c r="B37" s="19" t="s">
        <v>0</v>
      </c>
      <c r="C37" s="20" t="s">
        <v>1</v>
      </c>
      <c r="D37" s="21" t="s">
        <v>2</v>
      </c>
      <c r="E37" s="22" t="s">
        <v>3</v>
      </c>
      <c r="F37" s="22" t="s">
        <v>17</v>
      </c>
      <c r="G37" s="22" t="s">
        <v>4</v>
      </c>
      <c r="H37" s="23" t="s">
        <v>5</v>
      </c>
    </row>
    <row r="38" spans="1:8" ht="56.25" x14ac:dyDescent="0.25">
      <c r="A38" s="132"/>
      <c r="B38" s="4" t="s">
        <v>6</v>
      </c>
      <c r="C38" s="16" t="s">
        <v>18</v>
      </c>
      <c r="D38" s="10"/>
      <c r="E38" s="5"/>
      <c r="F38" s="5"/>
      <c r="G38" s="5" t="s">
        <v>45</v>
      </c>
      <c r="H38" s="24"/>
    </row>
    <row r="39" spans="1:8" ht="33.75" x14ac:dyDescent="0.25">
      <c r="A39" s="132"/>
      <c r="B39" s="6" t="s">
        <v>7</v>
      </c>
      <c r="C39" s="17" t="s">
        <v>19</v>
      </c>
      <c r="D39" s="11"/>
      <c r="E39" s="7"/>
      <c r="F39" s="7" t="s">
        <v>45</v>
      </c>
      <c r="G39" s="7"/>
      <c r="H39" s="25"/>
    </row>
    <row r="40" spans="1:8" ht="45" x14ac:dyDescent="0.25">
      <c r="A40" s="132"/>
      <c r="B40" s="2" t="s">
        <v>8</v>
      </c>
      <c r="C40" s="12" t="s">
        <v>1</v>
      </c>
      <c r="D40" s="9" t="s">
        <v>2</v>
      </c>
      <c r="E40" s="3" t="s">
        <v>3</v>
      </c>
      <c r="F40" s="3" t="s">
        <v>17</v>
      </c>
      <c r="G40" s="3" t="s">
        <v>4</v>
      </c>
      <c r="H40" s="26" t="s">
        <v>5</v>
      </c>
    </row>
    <row r="41" spans="1:8" ht="22.5" x14ac:dyDescent="0.25">
      <c r="A41" s="132"/>
      <c r="B41" s="4" t="s">
        <v>9</v>
      </c>
      <c r="C41" s="16" t="s">
        <v>20</v>
      </c>
      <c r="D41" s="10"/>
      <c r="E41" s="5"/>
      <c r="F41" s="5" t="s">
        <v>45</v>
      </c>
      <c r="G41" s="5"/>
      <c r="H41" s="24"/>
    </row>
    <row r="42" spans="1:8" ht="33.75" x14ac:dyDescent="0.25">
      <c r="A42" s="132"/>
      <c r="B42" s="6" t="s">
        <v>10</v>
      </c>
      <c r="C42" s="17" t="s">
        <v>21</v>
      </c>
      <c r="D42" s="11"/>
      <c r="E42" s="7" t="s">
        <v>45</v>
      </c>
      <c r="F42" s="7"/>
      <c r="G42" s="7"/>
      <c r="H42" s="25"/>
    </row>
    <row r="43" spans="1:8" ht="45" x14ac:dyDescent="0.25">
      <c r="A43" s="132"/>
      <c r="B43" s="2" t="s">
        <v>11</v>
      </c>
      <c r="C43" s="12" t="s">
        <v>1</v>
      </c>
      <c r="D43" s="9" t="s">
        <v>2</v>
      </c>
      <c r="E43" s="3" t="s">
        <v>3</v>
      </c>
      <c r="F43" s="3" t="s">
        <v>17</v>
      </c>
      <c r="G43" s="3" t="s">
        <v>4</v>
      </c>
      <c r="H43" s="26" t="s">
        <v>5</v>
      </c>
    </row>
    <row r="44" spans="1:8" ht="33.75" x14ac:dyDescent="0.25">
      <c r="A44" s="132"/>
      <c r="B44" s="4" t="s">
        <v>12</v>
      </c>
      <c r="C44" s="16" t="s">
        <v>22</v>
      </c>
      <c r="D44" s="10" t="s">
        <v>45</v>
      </c>
      <c r="E44" s="5"/>
      <c r="F44" s="5"/>
      <c r="G44" s="5"/>
      <c r="H44" s="24"/>
    </row>
    <row r="45" spans="1:8" ht="33.75" x14ac:dyDescent="0.25">
      <c r="A45" s="132"/>
      <c r="B45" s="8" t="s">
        <v>13</v>
      </c>
      <c r="C45" s="18" t="s">
        <v>23</v>
      </c>
      <c r="D45" s="28"/>
      <c r="E45" s="29" t="s">
        <v>45</v>
      </c>
      <c r="F45" s="29"/>
      <c r="G45" s="29"/>
      <c r="H45" s="30"/>
    </row>
    <row r="46" spans="1:8" ht="56.25" x14ac:dyDescent="0.25">
      <c r="A46" s="132"/>
      <c r="B46" s="4" t="s">
        <v>14</v>
      </c>
      <c r="C46" s="16" t="s">
        <v>24</v>
      </c>
      <c r="D46" s="10"/>
      <c r="E46" s="5" t="s">
        <v>45</v>
      </c>
      <c r="F46" s="5"/>
      <c r="G46" s="5"/>
      <c r="H46" s="24"/>
    </row>
    <row r="47" spans="1:8" x14ac:dyDescent="0.25">
      <c r="A47" s="132"/>
      <c r="B47" s="2" t="s">
        <v>15</v>
      </c>
      <c r="C47" s="13"/>
      <c r="D47" s="14">
        <v>0</v>
      </c>
      <c r="E47" s="15">
        <v>0.25</v>
      </c>
      <c r="F47" s="15">
        <v>0.5</v>
      </c>
      <c r="G47" s="15">
        <v>0.75</v>
      </c>
      <c r="H47" s="27">
        <v>1</v>
      </c>
    </row>
    <row r="48" spans="1:8" ht="30.75" thickBot="1" x14ac:dyDescent="0.3">
      <c r="A48" s="133"/>
      <c r="B48" s="32" t="s">
        <v>16</v>
      </c>
      <c r="C48" s="33"/>
      <c r="D48" s="85">
        <v>0.36</v>
      </c>
      <c r="E48" s="86"/>
      <c r="F48" s="86"/>
      <c r="G48" s="86"/>
      <c r="H48" s="87"/>
    </row>
    <row r="49" spans="1:8" ht="45" x14ac:dyDescent="0.25">
      <c r="A49" s="131" t="s">
        <v>51</v>
      </c>
      <c r="B49" s="19" t="s">
        <v>0</v>
      </c>
      <c r="C49" s="20" t="s">
        <v>1</v>
      </c>
      <c r="D49" s="21" t="s">
        <v>2</v>
      </c>
      <c r="E49" s="22" t="s">
        <v>3</v>
      </c>
      <c r="F49" s="22" t="s">
        <v>17</v>
      </c>
      <c r="G49" s="22" t="s">
        <v>4</v>
      </c>
      <c r="H49" s="23" t="s">
        <v>5</v>
      </c>
    </row>
    <row r="50" spans="1:8" ht="56.25" x14ac:dyDescent="0.25">
      <c r="A50" s="132"/>
      <c r="B50" s="4" t="s">
        <v>6</v>
      </c>
      <c r="C50" s="16" t="s">
        <v>18</v>
      </c>
      <c r="D50" s="10"/>
      <c r="E50" s="5"/>
      <c r="F50" s="5" t="s">
        <v>45</v>
      </c>
      <c r="G50" s="5"/>
      <c r="H50" s="24"/>
    </row>
    <row r="51" spans="1:8" ht="33.75" x14ac:dyDescent="0.25">
      <c r="A51" s="132"/>
      <c r="B51" s="6" t="s">
        <v>7</v>
      </c>
      <c r="C51" s="17" t="s">
        <v>19</v>
      </c>
      <c r="D51" s="11"/>
      <c r="E51" s="7"/>
      <c r="F51" s="7" t="s">
        <v>45</v>
      </c>
      <c r="G51" s="7"/>
      <c r="H51" s="25"/>
    </row>
    <row r="52" spans="1:8" ht="45" x14ac:dyDescent="0.25">
      <c r="A52" s="132"/>
      <c r="B52" s="2" t="s">
        <v>8</v>
      </c>
      <c r="C52" s="12" t="s">
        <v>1</v>
      </c>
      <c r="D52" s="9" t="s">
        <v>2</v>
      </c>
      <c r="E52" s="3" t="s">
        <v>3</v>
      </c>
      <c r="F52" s="3" t="s">
        <v>17</v>
      </c>
      <c r="G52" s="3" t="s">
        <v>4</v>
      </c>
      <c r="H52" s="26" t="s">
        <v>5</v>
      </c>
    </row>
    <row r="53" spans="1:8" ht="22.5" x14ac:dyDescent="0.25">
      <c r="A53" s="132"/>
      <c r="B53" s="4" t="s">
        <v>9</v>
      </c>
      <c r="C53" s="16" t="s">
        <v>20</v>
      </c>
      <c r="D53" s="10"/>
      <c r="E53" s="5"/>
      <c r="F53" s="5" t="s">
        <v>45</v>
      </c>
      <c r="G53" s="5"/>
      <c r="H53" s="24"/>
    </row>
    <row r="54" spans="1:8" ht="33.75" x14ac:dyDescent="0.25">
      <c r="A54" s="132"/>
      <c r="B54" s="6" t="s">
        <v>10</v>
      </c>
      <c r="C54" s="17" t="s">
        <v>21</v>
      </c>
      <c r="D54" s="11"/>
      <c r="E54" s="7" t="s">
        <v>45</v>
      </c>
      <c r="F54" s="7"/>
      <c r="G54" s="7"/>
      <c r="H54" s="25"/>
    </row>
    <row r="55" spans="1:8" ht="45" x14ac:dyDescent="0.25">
      <c r="A55" s="132"/>
      <c r="B55" s="2" t="s">
        <v>11</v>
      </c>
      <c r="C55" s="12" t="s">
        <v>1</v>
      </c>
      <c r="D55" s="9" t="s">
        <v>2</v>
      </c>
      <c r="E55" s="3" t="s">
        <v>3</v>
      </c>
      <c r="F55" s="3" t="s">
        <v>17</v>
      </c>
      <c r="G55" s="3" t="s">
        <v>4</v>
      </c>
      <c r="H55" s="26" t="s">
        <v>5</v>
      </c>
    </row>
    <row r="56" spans="1:8" ht="33.75" x14ac:dyDescent="0.25">
      <c r="A56" s="132"/>
      <c r="B56" s="4" t="s">
        <v>12</v>
      </c>
      <c r="C56" s="16" t="s">
        <v>22</v>
      </c>
      <c r="D56" s="10" t="s">
        <v>45</v>
      </c>
      <c r="E56" s="5"/>
      <c r="F56" s="5"/>
      <c r="G56" s="5"/>
      <c r="H56" s="24"/>
    </row>
    <row r="57" spans="1:8" ht="33.75" x14ac:dyDescent="0.25">
      <c r="A57" s="132"/>
      <c r="B57" s="8" t="s">
        <v>13</v>
      </c>
      <c r="C57" s="18" t="s">
        <v>23</v>
      </c>
      <c r="D57" s="28"/>
      <c r="E57" s="29" t="s">
        <v>45</v>
      </c>
      <c r="F57" s="29"/>
      <c r="G57" s="29"/>
      <c r="H57" s="30"/>
    </row>
    <row r="58" spans="1:8" ht="56.25" x14ac:dyDescent="0.25">
      <c r="A58" s="132"/>
      <c r="B58" s="4" t="s">
        <v>14</v>
      </c>
      <c r="C58" s="16" t="s">
        <v>24</v>
      </c>
      <c r="D58" s="10"/>
      <c r="E58" s="5" t="s">
        <v>45</v>
      </c>
      <c r="F58" s="5"/>
      <c r="G58" s="5"/>
      <c r="H58" s="24"/>
    </row>
    <row r="59" spans="1:8" x14ac:dyDescent="0.25">
      <c r="A59" s="132"/>
      <c r="B59" s="2" t="s">
        <v>15</v>
      </c>
      <c r="C59" s="13"/>
      <c r="D59" s="14">
        <v>0</v>
      </c>
      <c r="E59" s="15">
        <v>0.25</v>
      </c>
      <c r="F59" s="15">
        <v>0.5</v>
      </c>
      <c r="G59" s="15">
        <v>0.75</v>
      </c>
      <c r="H59" s="27">
        <v>1</v>
      </c>
    </row>
    <row r="60" spans="1:8" ht="30.75" thickBot="1" x14ac:dyDescent="0.3">
      <c r="A60" s="133"/>
      <c r="B60" s="32" t="s">
        <v>16</v>
      </c>
      <c r="C60" s="33"/>
      <c r="D60" s="85">
        <v>0.32</v>
      </c>
      <c r="E60" s="86"/>
      <c r="F60" s="86"/>
      <c r="G60" s="86"/>
      <c r="H60" s="87"/>
    </row>
    <row r="61" spans="1:8" ht="6.75" customHeight="1" thickBot="1" x14ac:dyDescent="0.3"/>
    <row r="62" spans="1:8" ht="44.25" customHeight="1" thickBot="1" x14ac:dyDescent="0.3">
      <c r="B62" s="134" t="s">
        <v>46</v>
      </c>
      <c r="C62" s="135"/>
      <c r="D62" s="34"/>
      <c r="E62" s="34"/>
      <c r="F62" s="35">
        <f>AVERAGE(D60,D48,D36,D24,D12)</f>
        <v>0.24399999999999999</v>
      </c>
      <c r="G62" s="34"/>
      <c r="H62" s="36"/>
    </row>
  </sheetData>
  <mergeCells count="11">
    <mergeCell ref="A37:A48"/>
    <mergeCell ref="D48:H48"/>
    <mergeCell ref="A49:A60"/>
    <mergeCell ref="D60:H60"/>
    <mergeCell ref="B62:C62"/>
    <mergeCell ref="A1:A12"/>
    <mergeCell ref="D12:H12"/>
    <mergeCell ref="A13:A24"/>
    <mergeCell ref="D24:H24"/>
    <mergeCell ref="A25:A36"/>
    <mergeCell ref="D36:H3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2"/>
  <sheetViews>
    <sheetView topLeftCell="A49" workbookViewId="0">
      <selection activeCell="C18" sqref="C18"/>
    </sheetView>
  </sheetViews>
  <sheetFormatPr defaultColWidth="8.85546875" defaultRowHeight="15" x14ac:dyDescent="0.25"/>
  <cols>
    <col min="2" max="2" width="17.42578125" customWidth="1"/>
    <col min="3" max="3" width="22.42578125" customWidth="1"/>
    <col min="4" max="8" width="16.140625" style="31" customWidth="1"/>
  </cols>
  <sheetData>
    <row r="1" spans="1:8" s="1" customFormat="1" ht="47.25" customHeight="1" x14ac:dyDescent="0.25">
      <c r="A1" s="131" t="s">
        <v>56</v>
      </c>
      <c r="B1" s="19" t="s">
        <v>0</v>
      </c>
      <c r="C1" s="20" t="s">
        <v>1</v>
      </c>
      <c r="D1" s="21" t="s">
        <v>2</v>
      </c>
      <c r="E1" s="22" t="s">
        <v>3</v>
      </c>
      <c r="F1" s="22" t="s">
        <v>17</v>
      </c>
      <c r="G1" s="22" t="s">
        <v>4</v>
      </c>
      <c r="H1" s="23" t="s">
        <v>5</v>
      </c>
    </row>
    <row r="2" spans="1:8" s="1" customFormat="1" ht="56.25" x14ac:dyDescent="0.25">
      <c r="A2" s="132"/>
      <c r="B2" s="4" t="s">
        <v>6</v>
      </c>
      <c r="C2" s="16" t="s">
        <v>18</v>
      </c>
      <c r="D2" s="10"/>
      <c r="E2" s="5" t="s">
        <v>45</v>
      </c>
      <c r="F2" s="5"/>
      <c r="G2" s="5"/>
      <c r="H2" s="24"/>
    </row>
    <row r="3" spans="1:8" s="1" customFormat="1" ht="33.75" x14ac:dyDescent="0.25">
      <c r="A3" s="132"/>
      <c r="B3" s="6" t="s">
        <v>7</v>
      </c>
      <c r="C3" s="17" t="s">
        <v>19</v>
      </c>
      <c r="D3" s="11"/>
      <c r="E3" s="7" t="s">
        <v>45</v>
      </c>
      <c r="F3" s="7"/>
      <c r="G3" s="7"/>
      <c r="H3" s="25"/>
    </row>
    <row r="4" spans="1:8" s="1" customFormat="1" ht="47.25" customHeight="1" x14ac:dyDescent="0.25">
      <c r="A4" s="132"/>
      <c r="B4" s="2" t="s">
        <v>8</v>
      </c>
      <c r="C4" s="12" t="s">
        <v>1</v>
      </c>
      <c r="D4" s="9" t="s">
        <v>2</v>
      </c>
      <c r="E4" s="3" t="s">
        <v>3</v>
      </c>
      <c r="F4" s="3" t="s">
        <v>17</v>
      </c>
      <c r="G4" s="3" t="s">
        <v>4</v>
      </c>
      <c r="H4" s="26" t="s">
        <v>5</v>
      </c>
    </row>
    <row r="5" spans="1:8" s="1" customFormat="1" ht="22.5" x14ac:dyDescent="0.25">
      <c r="A5" s="132"/>
      <c r="B5" s="4" t="s">
        <v>9</v>
      </c>
      <c r="C5" s="16" t="s">
        <v>20</v>
      </c>
      <c r="D5" s="10"/>
      <c r="E5" s="5" t="s">
        <v>45</v>
      </c>
      <c r="F5" s="5"/>
      <c r="G5" s="5"/>
      <c r="H5" s="24"/>
    </row>
    <row r="6" spans="1:8" s="1" customFormat="1" ht="33.75" x14ac:dyDescent="0.25">
      <c r="A6" s="132"/>
      <c r="B6" s="6" t="s">
        <v>10</v>
      </c>
      <c r="C6" s="17" t="s">
        <v>21</v>
      </c>
      <c r="D6" s="11" t="s">
        <v>45</v>
      </c>
      <c r="E6" s="7"/>
      <c r="F6" s="7"/>
      <c r="G6" s="7"/>
      <c r="H6" s="25"/>
    </row>
    <row r="7" spans="1:8" s="1" customFormat="1" ht="47.25" customHeight="1" x14ac:dyDescent="0.25">
      <c r="A7" s="132"/>
      <c r="B7" s="2" t="s">
        <v>11</v>
      </c>
      <c r="C7" s="12" t="s">
        <v>1</v>
      </c>
      <c r="D7" s="9" t="s">
        <v>2</v>
      </c>
      <c r="E7" s="3" t="s">
        <v>3</v>
      </c>
      <c r="F7" s="3" t="s">
        <v>17</v>
      </c>
      <c r="G7" s="3" t="s">
        <v>4</v>
      </c>
      <c r="H7" s="26" t="s">
        <v>5</v>
      </c>
    </row>
    <row r="8" spans="1:8" s="1" customFormat="1" ht="33.75" x14ac:dyDescent="0.25">
      <c r="A8" s="132"/>
      <c r="B8" s="4" t="s">
        <v>12</v>
      </c>
      <c r="C8" s="16" t="s">
        <v>22</v>
      </c>
      <c r="D8" s="10" t="s">
        <v>45</v>
      </c>
      <c r="E8" s="5"/>
      <c r="F8" s="5"/>
      <c r="G8" s="5"/>
      <c r="H8" s="24"/>
    </row>
    <row r="9" spans="1:8" s="1" customFormat="1" ht="33.75" x14ac:dyDescent="0.25">
      <c r="A9" s="132"/>
      <c r="B9" s="8" t="s">
        <v>13</v>
      </c>
      <c r="C9" s="18" t="s">
        <v>23</v>
      </c>
      <c r="D9" s="28" t="s">
        <v>45</v>
      </c>
      <c r="E9" s="29"/>
      <c r="F9" s="29"/>
      <c r="G9" s="29"/>
      <c r="H9" s="30"/>
    </row>
    <row r="10" spans="1:8" s="1" customFormat="1" ht="56.25" x14ac:dyDescent="0.25">
      <c r="A10" s="132"/>
      <c r="B10" s="4" t="s">
        <v>14</v>
      </c>
      <c r="C10" s="16" t="s">
        <v>24</v>
      </c>
      <c r="D10" s="10" t="s">
        <v>45</v>
      </c>
      <c r="E10" s="5"/>
      <c r="F10" s="5"/>
      <c r="G10" s="5"/>
      <c r="H10" s="24"/>
    </row>
    <row r="11" spans="1:8" s="1" customFormat="1" ht="21" customHeight="1" x14ac:dyDescent="0.25">
      <c r="A11" s="132"/>
      <c r="B11" s="2" t="s">
        <v>15</v>
      </c>
      <c r="C11" s="13"/>
      <c r="D11" s="14">
        <v>0</v>
      </c>
      <c r="E11" s="15">
        <v>0.25</v>
      </c>
      <c r="F11" s="15">
        <v>0.5</v>
      </c>
      <c r="G11" s="15">
        <v>0.75</v>
      </c>
      <c r="H11" s="27">
        <v>1</v>
      </c>
    </row>
    <row r="12" spans="1:8" s="1" customFormat="1" ht="33.75" customHeight="1" thickBot="1" x14ac:dyDescent="0.3">
      <c r="A12" s="133"/>
      <c r="B12" s="32" t="s">
        <v>16</v>
      </c>
      <c r="C12" s="33"/>
      <c r="D12" s="85">
        <f>0.75/7</f>
        <v>0.10714285714285714</v>
      </c>
      <c r="E12" s="86"/>
      <c r="F12" s="86"/>
      <c r="G12" s="86"/>
      <c r="H12" s="87"/>
    </row>
    <row r="13" spans="1:8" ht="45" x14ac:dyDescent="0.25">
      <c r="A13" s="131" t="s">
        <v>57</v>
      </c>
      <c r="B13" s="19" t="s">
        <v>0</v>
      </c>
      <c r="C13" s="20" t="s">
        <v>1</v>
      </c>
      <c r="D13" s="21" t="s">
        <v>2</v>
      </c>
      <c r="E13" s="22" t="s">
        <v>3</v>
      </c>
      <c r="F13" s="22" t="s">
        <v>17</v>
      </c>
      <c r="G13" s="22" t="s">
        <v>4</v>
      </c>
      <c r="H13" s="23" t="s">
        <v>5</v>
      </c>
    </row>
    <row r="14" spans="1:8" ht="56.25" x14ac:dyDescent="0.25">
      <c r="A14" s="132"/>
      <c r="B14" s="4" t="s">
        <v>6</v>
      </c>
      <c r="C14" s="16" t="s">
        <v>18</v>
      </c>
      <c r="D14" s="10"/>
      <c r="E14" s="5"/>
      <c r="F14" s="5"/>
      <c r="G14" s="5" t="s">
        <v>45</v>
      </c>
      <c r="H14" s="24"/>
    </row>
    <row r="15" spans="1:8" ht="33.75" x14ac:dyDescent="0.25">
      <c r="A15" s="132"/>
      <c r="B15" s="6" t="s">
        <v>7</v>
      </c>
      <c r="C15" s="17" t="s">
        <v>19</v>
      </c>
      <c r="D15" s="11"/>
      <c r="E15" s="7"/>
      <c r="F15" s="7"/>
      <c r="G15" s="7" t="s">
        <v>45</v>
      </c>
      <c r="H15" s="25"/>
    </row>
    <row r="16" spans="1:8" ht="45" x14ac:dyDescent="0.25">
      <c r="A16" s="132"/>
      <c r="B16" s="2" t="s">
        <v>8</v>
      </c>
      <c r="C16" s="12" t="s">
        <v>1</v>
      </c>
      <c r="D16" s="9" t="s">
        <v>2</v>
      </c>
      <c r="E16" s="3" t="s">
        <v>3</v>
      </c>
      <c r="F16" s="3" t="s">
        <v>17</v>
      </c>
      <c r="G16" s="3" t="s">
        <v>4</v>
      </c>
      <c r="H16" s="26" t="s">
        <v>5</v>
      </c>
    </row>
    <row r="17" spans="1:8" ht="22.5" x14ac:dyDescent="0.25">
      <c r="A17" s="132"/>
      <c r="B17" s="4" t="s">
        <v>9</v>
      </c>
      <c r="C17" s="16" t="s">
        <v>20</v>
      </c>
      <c r="D17" s="10"/>
      <c r="E17" s="5"/>
      <c r="F17" s="5"/>
      <c r="G17" s="5" t="s">
        <v>45</v>
      </c>
      <c r="H17" s="24"/>
    </row>
    <row r="18" spans="1:8" ht="33.75" x14ac:dyDescent="0.25">
      <c r="A18" s="132"/>
      <c r="B18" s="6" t="s">
        <v>10</v>
      </c>
      <c r="C18" s="17" t="s">
        <v>21</v>
      </c>
      <c r="D18" s="11"/>
      <c r="E18" s="7"/>
      <c r="F18" s="7"/>
      <c r="G18" s="7" t="s">
        <v>45</v>
      </c>
      <c r="H18" s="25"/>
    </row>
    <row r="19" spans="1:8" ht="45" x14ac:dyDescent="0.25">
      <c r="A19" s="132"/>
      <c r="B19" s="2" t="s">
        <v>11</v>
      </c>
      <c r="C19" s="12" t="s">
        <v>1</v>
      </c>
      <c r="D19" s="9" t="s">
        <v>2</v>
      </c>
      <c r="E19" s="3" t="s">
        <v>3</v>
      </c>
      <c r="F19" s="3" t="s">
        <v>17</v>
      </c>
      <c r="G19" s="3" t="s">
        <v>4</v>
      </c>
      <c r="H19" s="26" t="s">
        <v>5</v>
      </c>
    </row>
    <row r="20" spans="1:8" ht="33.75" x14ac:dyDescent="0.25">
      <c r="A20" s="132"/>
      <c r="B20" s="4" t="s">
        <v>12</v>
      </c>
      <c r="C20" s="16" t="s">
        <v>22</v>
      </c>
      <c r="D20" s="10"/>
      <c r="E20" s="5" t="s">
        <v>45</v>
      </c>
      <c r="F20" s="5"/>
      <c r="G20" s="5"/>
      <c r="H20" s="24"/>
    </row>
    <row r="21" spans="1:8" ht="33.75" x14ac:dyDescent="0.25">
      <c r="A21" s="132"/>
      <c r="B21" s="8" t="s">
        <v>13</v>
      </c>
      <c r="C21" s="18" t="s">
        <v>23</v>
      </c>
      <c r="D21" s="28"/>
      <c r="E21" s="29" t="s">
        <v>45</v>
      </c>
      <c r="F21" s="29"/>
      <c r="G21" s="29"/>
      <c r="H21" s="30"/>
    </row>
    <row r="22" spans="1:8" ht="56.25" x14ac:dyDescent="0.25">
      <c r="A22" s="132"/>
      <c r="B22" s="4" t="s">
        <v>14</v>
      </c>
      <c r="C22" s="16" t="s">
        <v>24</v>
      </c>
      <c r="D22" s="10"/>
      <c r="E22" s="5" t="s">
        <v>45</v>
      </c>
      <c r="F22" s="5"/>
      <c r="G22" s="5"/>
      <c r="H22" s="24"/>
    </row>
    <row r="23" spans="1:8" x14ac:dyDescent="0.25">
      <c r="A23" s="132"/>
      <c r="B23" s="2" t="s">
        <v>15</v>
      </c>
      <c r="C23" s="13"/>
      <c r="D23" s="14">
        <v>0</v>
      </c>
      <c r="E23" s="15">
        <v>0.25</v>
      </c>
      <c r="F23" s="15">
        <v>0.5</v>
      </c>
      <c r="G23" s="15">
        <v>0.75</v>
      </c>
      <c r="H23" s="27">
        <v>1</v>
      </c>
    </row>
    <row r="24" spans="1:8" ht="30.75" thickBot="1" x14ac:dyDescent="0.3">
      <c r="A24" s="133"/>
      <c r="B24" s="32" t="s">
        <v>16</v>
      </c>
      <c r="C24" s="33"/>
      <c r="D24" s="85">
        <f>3.75/7</f>
        <v>0.5357142857142857</v>
      </c>
      <c r="E24" s="86"/>
      <c r="F24" s="86"/>
      <c r="G24" s="86"/>
      <c r="H24" s="87"/>
    </row>
    <row r="25" spans="1:8" ht="45" x14ac:dyDescent="0.25">
      <c r="A25" s="131" t="s">
        <v>58</v>
      </c>
      <c r="B25" s="19" t="s">
        <v>0</v>
      </c>
      <c r="C25" s="20" t="s">
        <v>1</v>
      </c>
      <c r="D25" s="21" t="s">
        <v>2</v>
      </c>
      <c r="E25" s="22" t="s">
        <v>3</v>
      </c>
      <c r="F25" s="22" t="s">
        <v>17</v>
      </c>
      <c r="G25" s="22" t="s">
        <v>4</v>
      </c>
      <c r="H25" s="23" t="s">
        <v>5</v>
      </c>
    </row>
    <row r="26" spans="1:8" ht="56.25" x14ac:dyDescent="0.25">
      <c r="A26" s="132"/>
      <c r="B26" s="4" t="s">
        <v>6</v>
      </c>
      <c r="C26" s="16" t="s">
        <v>18</v>
      </c>
      <c r="D26" s="10"/>
      <c r="E26" s="5"/>
      <c r="F26" s="5" t="s">
        <v>45</v>
      </c>
      <c r="G26" s="5"/>
      <c r="H26" s="24"/>
    </row>
    <row r="27" spans="1:8" ht="33.75" x14ac:dyDescent="0.25">
      <c r="A27" s="132"/>
      <c r="B27" s="6" t="s">
        <v>7</v>
      </c>
      <c r="C27" s="17" t="s">
        <v>19</v>
      </c>
      <c r="D27" s="11"/>
      <c r="E27" s="7"/>
      <c r="F27" s="7" t="s">
        <v>45</v>
      </c>
      <c r="G27" s="7"/>
      <c r="H27" s="25"/>
    </row>
    <row r="28" spans="1:8" ht="45" x14ac:dyDescent="0.25">
      <c r="A28" s="132"/>
      <c r="B28" s="2" t="s">
        <v>8</v>
      </c>
      <c r="C28" s="12" t="s">
        <v>1</v>
      </c>
      <c r="D28" s="9" t="s">
        <v>2</v>
      </c>
      <c r="E28" s="3" t="s">
        <v>3</v>
      </c>
      <c r="F28" s="3" t="s">
        <v>17</v>
      </c>
      <c r="G28" s="3" t="s">
        <v>4</v>
      </c>
      <c r="H28" s="26" t="s">
        <v>5</v>
      </c>
    </row>
    <row r="29" spans="1:8" ht="22.5" x14ac:dyDescent="0.25">
      <c r="A29" s="132"/>
      <c r="B29" s="4" t="s">
        <v>9</v>
      </c>
      <c r="C29" s="16" t="s">
        <v>20</v>
      </c>
      <c r="D29" s="10"/>
      <c r="E29" s="5" t="s">
        <v>45</v>
      </c>
      <c r="F29" s="5"/>
      <c r="G29" s="5"/>
      <c r="H29" s="24"/>
    </row>
    <row r="30" spans="1:8" ht="33.75" x14ac:dyDescent="0.25">
      <c r="A30" s="132"/>
      <c r="B30" s="6" t="s">
        <v>10</v>
      </c>
      <c r="C30" s="17" t="s">
        <v>21</v>
      </c>
      <c r="D30" s="11"/>
      <c r="E30" s="7" t="s">
        <v>45</v>
      </c>
      <c r="F30" s="7"/>
      <c r="G30" s="7"/>
      <c r="H30" s="25"/>
    </row>
    <row r="31" spans="1:8" ht="45" x14ac:dyDescent="0.25">
      <c r="A31" s="132"/>
      <c r="B31" s="2" t="s">
        <v>11</v>
      </c>
      <c r="C31" s="12" t="s">
        <v>1</v>
      </c>
      <c r="D31" s="9" t="s">
        <v>2</v>
      </c>
      <c r="E31" s="3" t="s">
        <v>3</v>
      </c>
      <c r="F31" s="3" t="s">
        <v>17</v>
      </c>
      <c r="G31" s="3" t="s">
        <v>4</v>
      </c>
      <c r="H31" s="26" t="s">
        <v>5</v>
      </c>
    </row>
    <row r="32" spans="1:8" ht="33.75" x14ac:dyDescent="0.25">
      <c r="A32" s="132"/>
      <c r="B32" s="4" t="s">
        <v>12</v>
      </c>
      <c r="C32" s="16" t="s">
        <v>22</v>
      </c>
      <c r="D32" s="10" t="s">
        <v>45</v>
      </c>
      <c r="E32" s="5"/>
      <c r="F32" s="5"/>
      <c r="G32" s="5"/>
      <c r="H32" s="24"/>
    </row>
    <row r="33" spans="1:8" ht="33.75" x14ac:dyDescent="0.25">
      <c r="A33" s="132"/>
      <c r="B33" s="8" t="s">
        <v>13</v>
      </c>
      <c r="C33" s="18" t="s">
        <v>23</v>
      </c>
      <c r="D33" s="28"/>
      <c r="E33" s="29" t="s">
        <v>45</v>
      </c>
      <c r="F33" s="29"/>
      <c r="G33" s="29"/>
      <c r="H33" s="30"/>
    </row>
    <row r="34" spans="1:8" ht="56.25" x14ac:dyDescent="0.25">
      <c r="A34" s="132"/>
      <c r="B34" s="4" t="s">
        <v>14</v>
      </c>
      <c r="C34" s="16" t="s">
        <v>24</v>
      </c>
      <c r="D34" s="10"/>
      <c r="E34" s="5" t="s">
        <v>45</v>
      </c>
      <c r="F34" s="5"/>
      <c r="G34" s="5"/>
      <c r="H34" s="24"/>
    </row>
    <row r="35" spans="1:8" x14ac:dyDescent="0.25">
      <c r="A35" s="132"/>
      <c r="B35" s="2" t="s">
        <v>15</v>
      </c>
      <c r="C35" s="13"/>
      <c r="D35" s="14">
        <v>0</v>
      </c>
      <c r="E35" s="15">
        <v>0.25</v>
      </c>
      <c r="F35" s="15">
        <v>0.5</v>
      </c>
      <c r="G35" s="15">
        <v>0.75</v>
      </c>
      <c r="H35" s="27">
        <v>1</v>
      </c>
    </row>
    <row r="36" spans="1:8" ht="30.75" thickBot="1" x14ac:dyDescent="0.3">
      <c r="A36" s="133"/>
      <c r="B36" s="32" t="s">
        <v>16</v>
      </c>
      <c r="C36" s="33"/>
      <c r="D36" s="85">
        <f>2/7</f>
        <v>0.2857142857142857</v>
      </c>
      <c r="E36" s="86"/>
      <c r="F36" s="86"/>
      <c r="G36" s="86"/>
      <c r="H36" s="87"/>
    </row>
    <row r="37" spans="1:8" ht="45" x14ac:dyDescent="0.25">
      <c r="A37" s="131" t="s">
        <v>59</v>
      </c>
      <c r="B37" s="19" t="s">
        <v>0</v>
      </c>
      <c r="C37" s="20" t="s">
        <v>1</v>
      </c>
      <c r="D37" s="21" t="s">
        <v>2</v>
      </c>
      <c r="E37" s="22" t="s">
        <v>3</v>
      </c>
      <c r="F37" s="22" t="s">
        <v>17</v>
      </c>
      <c r="G37" s="22" t="s">
        <v>4</v>
      </c>
      <c r="H37" s="23" t="s">
        <v>5</v>
      </c>
    </row>
    <row r="38" spans="1:8" ht="56.25" x14ac:dyDescent="0.25">
      <c r="A38" s="132"/>
      <c r="B38" s="4" t="s">
        <v>6</v>
      </c>
      <c r="C38" s="16" t="s">
        <v>18</v>
      </c>
      <c r="D38" s="10"/>
      <c r="E38" s="5"/>
      <c r="F38" s="5" t="s">
        <v>45</v>
      </c>
      <c r="G38" s="5"/>
      <c r="H38" s="24"/>
    </row>
    <row r="39" spans="1:8" ht="33.75" x14ac:dyDescent="0.25">
      <c r="A39" s="132"/>
      <c r="B39" s="6" t="s">
        <v>7</v>
      </c>
      <c r="C39" s="17" t="s">
        <v>19</v>
      </c>
      <c r="D39" s="11"/>
      <c r="E39" s="7"/>
      <c r="F39" s="7" t="s">
        <v>45</v>
      </c>
      <c r="G39" s="7"/>
      <c r="H39" s="25"/>
    </row>
    <row r="40" spans="1:8" ht="45" x14ac:dyDescent="0.25">
      <c r="A40" s="132"/>
      <c r="B40" s="2" t="s">
        <v>8</v>
      </c>
      <c r="C40" s="12" t="s">
        <v>1</v>
      </c>
      <c r="D40" s="9" t="s">
        <v>2</v>
      </c>
      <c r="E40" s="3" t="s">
        <v>3</v>
      </c>
      <c r="F40" s="3" t="s">
        <v>17</v>
      </c>
      <c r="G40" s="3" t="s">
        <v>4</v>
      </c>
      <c r="H40" s="26" t="s">
        <v>5</v>
      </c>
    </row>
    <row r="41" spans="1:8" ht="22.5" x14ac:dyDescent="0.25">
      <c r="A41" s="132"/>
      <c r="B41" s="4" t="s">
        <v>9</v>
      </c>
      <c r="C41" s="16" t="s">
        <v>20</v>
      </c>
      <c r="D41" s="10"/>
      <c r="E41" s="5"/>
      <c r="F41" s="5" t="s">
        <v>45</v>
      </c>
      <c r="G41" s="5"/>
      <c r="H41" s="24"/>
    </row>
    <row r="42" spans="1:8" ht="33.75" x14ac:dyDescent="0.25">
      <c r="A42" s="132"/>
      <c r="B42" s="6" t="s">
        <v>10</v>
      </c>
      <c r="C42" s="17" t="s">
        <v>21</v>
      </c>
      <c r="D42" s="11"/>
      <c r="E42" s="7"/>
      <c r="F42" s="7" t="s">
        <v>45</v>
      </c>
      <c r="G42" s="7"/>
      <c r="H42" s="25"/>
    </row>
    <row r="43" spans="1:8" ht="45" x14ac:dyDescent="0.25">
      <c r="A43" s="132"/>
      <c r="B43" s="2" t="s">
        <v>11</v>
      </c>
      <c r="C43" s="12" t="s">
        <v>1</v>
      </c>
      <c r="D43" s="9" t="s">
        <v>2</v>
      </c>
      <c r="E43" s="3" t="s">
        <v>3</v>
      </c>
      <c r="F43" s="3" t="s">
        <v>17</v>
      </c>
      <c r="G43" s="3" t="s">
        <v>4</v>
      </c>
      <c r="H43" s="26" t="s">
        <v>5</v>
      </c>
    </row>
    <row r="44" spans="1:8" ht="33.75" x14ac:dyDescent="0.25">
      <c r="A44" s="132"/>
      <c r="B44" s="4" t="s">
        <v>12</v>
      </c>
      <c r="C44" s="16" t="s">
        <v>22</v>
      </c>
      <c r="D44" s="10"/>
      <c r="E44" s="5"/>
      <c r="F44" s="5" t="s">
        <v>45</v>
      </c>
      <c r="G44" s="5"/>
      <c r="H44" s="24"/>
    </row>
    <row r="45" spans="1:8" ht="33.75" x14ac:dyDescent="0.25">
      <c r="A45" s="132"/>
      <c r="B45" s="8" t="s">
        <v>13</v>
      </c>
      <c r="C45" s="18" t="s">
        <v>23</v>
      </c>
      <c r="D45" s="28"/>
      <c r="E45" s="29" t="s">
        <v>45</v>
      </c>
      <c r="F45" s="29"/>
      <c r="G45" s="29"/>
      <c r="H45" s="30"/>
    </row>
    <row r="46" spans="1:8" ht="56.25" x14ac:dyDescent="0.25">
      <c r="A46" s="132"/>
      <c r="B46" s="4" t="s">
        <v>14</v>
      </c>
      <c r="C46" s="16" t="s">
        <v>24</v>
      </c>
      <c r="D46" s="10"/>
      <c r="E46" s="5" t="s">
        <v>45</v>
      </c>
      <c r="F46" s="5"/>
      <c r="G46" s="5"/>
      <c r="H46" s="24"/>
    </row>
    <row r="47" spans="1:8" x14ac:dyDescent="0.25">
      <c r="A47" s="132"/>
      <c r="B47" s="2" t="s">
        <v>15</v>
      </c>
      <c r="C47" s="13"/>
      <c r="D47" s="14">
        <v>0</v>
      </c>
      <c r="E47" s="15">
        <v>0.25</v>
      </c>
      <c r="F47" s="15">
        <v>0.5</v>
      </c>
      <c r="G47" s="15">
        <v>0.75</v>
      </c>
      <c r="H47" s="27">
        <v>1</v>
      </c>
    </row>
    <row r="48" spans="1:8" ht="30.75" thickBot="1" x14ac:dyDescent="0.3">
      <c r="A48" s="133"/>
      <c r="B48" s="32" t="s">
        <v>16</v>
      </c>
      <c r="C48" s="33"/>
      <c r="D48" s="85">
        <f>2.75/7</f>
        <v>0.39285714285714285</v>
      </c>
      <c r="E48" s="86"/>
      <c r="F48" s="86"/>
      <c r="G48" s="86"/>
      <c r="H48" s="87"/>
    </row>
    <row r="49" spans="1:8" ht="45" x14ac:dyDescent="0.25">
      <c r="A49" s="131" t="s">
        <v>60</v>
      </c>
      <c r="B49" s="19" t="s">
        <v>0</v>
      </c>
      <c r="C49" s="20" t="s">
        <v>1</v>
      </c>
      <c r="D49" s="21" t="s">
        <v>2</v>
      </c>
      <c r="E49" s="22" t="s">
        <v>3</v>
      </c>
      <c r="F49" s="22" t="s">
        <v>17</v>
      </c>
      <c r="G49" s="22" t="s">
        <v>4</v>
      </c>
      <c r="H49" s="23" t="s">
        <v>5</v>
      </c>
    </row>
    <row r="50" spans="1:8" ht="56.25" x14ac:dyDescent="0.25">
      <c r="A50" s="132"/>
      <c r="B50" s="4" t="s">
        <v>6</v>
      </c>
      <c r="C50" s="16" t="s">
        <v>18</v>
      </c>
      <c r="D50" s="10"/>
      <c r="E50" s="5"/>
      <c r="F50" s="5" t="s">
        <v>45</v>
      </c>
      <c r="G50" s="5"/>
      <c r="H50" s="24"/>
    </row>
    <row r="51" spans="1:8" ht="33.75" x14ac:dyDescent="0.25">
      <c r="A51" s="132"/>
      <c r="B51" s="6" t="s">
        <v>7</v>
      </c>
      <c r="C51" s="17" t="s">
        <v>19</v>
      </c>
      <c r="D51" s="11"/>
      <c r="E51" s="7" t="s">
        <v>45</v>
      </c>
      <c r="F51" s="7"/>
      <c r="G51" s="7"/>
      <c r="H51" s="25"/>
    </row>
    <row r="52" spans="1:8" ht="45" x14ac:dyDescent="0.25">
      <c r="A52" s="132"/>
      <c r="B52" s="2" t="s">
        <v>8</v>
      </c>
      <c r="C52" s="12" t="s">
        <v>1</v>
      </c>
      <c r="D52" s="9" t="s">
        <v>2</v>
      </c>
      <c r="E52" s="3" t="s">
        <v>3</v>
      </c>
      <c r="F52" s="3" t="s">
        <v>17</v>
      </c>
      <c r="G52" s="3" t="s">
        <v>4</v>
      </c>
      <c r="H52" s="26" t="s">
        <v>5</v>
      </c>
    </row>
    <row r="53" spans="1:8" ht="22.5" x14ac:dyDescent="0.25">
      <c r="A53" s="132"/>
      <c r="B53" s="4" t="s">
        <v>9</v>
      </c>
      <c r="C53" s="16" t="s">
        <v>20</v>
      </c>
      <c r="D53" s="10"/>
      <c r="E53" s="5" t="s">
        <v>45</v>
      </c>
      <c r="F53" s="5"/>
      <c r="G53" s="5"/>
      <c r="H53" s="24"/>
    </row>
    <row r="54" spans="1:8" ht="33.75" x14ac:dyDescent="0.25">
      <c r="A54" s="132"/>
      <c r="B54" s="6" t="s">
        <v>10</v>
      </c>
      <c r="C54" s="17" t="s">
        <v>21</v>
      </c>
      <c r="D54" s="11" t="s">
        <v>45</v>
      </c>
      <c r="E54" s="7"/>
      <c r="F54" s="7"/>
      <c r="G54" s="7"/>
      <c r="H54" s="25"/>
    </row>
    <row r="55" spans="1:8" ht="45" x14ac:dyDescent="0.25">
      <c r="A55" s="132"/>
      <c r="B55" s="2" t="s">
        <v>11</v>
      </c>
      <c r="C55" s="12" t="s">
        <v>1</v>
      </c>
      <c r="D55" s="9" t="s">
        <v>2</v>
      </c>
      <c r="E55" s="3" t="s">
        <v>3</v>
      </c>
      <c r="F55" s="3" t="s">
        <v>17</v>
      </c>
      <c r="G55" s="3" t="s">
        <v>4</v>
      </c>
      <c r="H55" s="26" t="s">
        <v>5</v>
      </c>
    </row>
    <row r="56" spans="1:8" ht="33.75" x14ac:dyDescent="0.25">
      <c r="A56" s="132"/>
      <c r="B56" s="4" t="s">
        <v>12</v>
      </c>
      <c r="C56" s="16" t="s">
        <v>22</v>
      </c>
      <c r="D56" s="10" t="s">
        <v>45</v>
      </c>
      <c r="E56" s="5"/>
      <c r="F56" s="5"/>
      <c r="G56" s="5"/>
      <c r="H56" s="24"/>
    </row>
    <row r="57" spans="1:8" ht="33.75" x14ac:dyDescent="0.25">
      <c r="A57" s="132"/>
      <c r="B57" s="8" t="s">
        <v>13</v>
      </c>
      <c r="C57" s="18" t="s">
        <v>23</v>
      </c>
      <c r="D57" s="28"/>
      <c r="E57" s="29" t="s">
        <v>45</v>
      </c>
      <c r="F57" s="29"/>
      <c r="G57" s="29"/>
      <c r="H57" s="30"/>
    </row>
    <row r="58" spans="1:8" ht="56.25" x14ac:dyDescent="0.25">
      <c r="A58" s="132"/>
      <c r="B58" s="4" t="s">
        <v>14</v>
      </c>
      <c r="C58" s="16" t="s">
        <v>24</v>
      </c>
      <c r="D58" s="10"/>
      <c r="E58" s="5" t="s">
        <v>45</v>
      </c>
      <c r="F58" s="5"/>
      <c r="G58" s="5"/>
      <c r="H58" s="24"/>
    </row>
    <row r="59" spans="1:8" x14ac:dyDescent="0.25">
      <c r="A59" s="132"/>
      <c r="B59" s="2" t="s">
        <v>15</v>
      </c>
      <c r="C59" s="13"/>
      <c r="D59" s="14">
        <v>0</v>
      </c>
      <c r="E59" s="15">
        <v>0.25</v>
      </c>
      <c r="F59" s="15">
        <v>0.5</v>
      </c>
      <c r="G59" s="15">
        <v>0.75</v>
      </c>
      <c r="H59" s="27">
        <v>1</v>
      </c>
    </row>
    <row r="60" spans="1:8" ht="30.75" thickBot="1" x14ac:dyDescent="0.3">
      <c r="A60" s="133"/>
      <c r="B60" s="32" t="s">
        <v>16</v>
      </c>
      <c r="C60" s="33"/>
      <c r="D60" s="85">
        <f>1.5/7</f>
        <v>0.21428571428571427</v>
      </c>
      <c r="E60" s="86"/>
      <c r="F60" s="86"/>
      <c r="G60" s="86"/>
      <c r="H60" s="87"/>
    </row>
    <row r="61" spans="1:8" ht="6.75" customHeight="1" thickBot="1" x14ac:dyDescent="0.3"/>
    <row r="62" spans="1:8" ht="44.25" customHeight="1" thickBot="1" x14ac:dyDescent="0.3">
      <c r="B62" s="134" t="s">
        <v>46</v>
      </c>
      <c r="C62" s="135"/>
      <c r="D62" s="34"/>
      <c r="E62" s="34"/>
      <c r="F62" s="35">
        <f>AVERAGE(D60,D48,D36,D24,D12)</f>
        <v>0.30714285714285711</v>
      </c>
      <c r="G62" s="34"/>
      <c r="H62" s="36"/>
    </row>
  </sheetData>
  <mergeCells count="11">
    <mergeCell ref="A1:A12"/>
    <mergeCell ref="D12:H12"/>
    <mergeCell ref="A13:A24"/>
    <mergeCell ref="D24:H24"/>
    <mergeCell ref="B62:C62"/>
    <mergeCell ref="A25:A36"/>
    <mergeCell ref="D36:H36"/>
    <mergeCell ref="A37:A48"/>
    <mergeCell ref="D48:H48"/>
    <mergeCell ref="A49:A60"/>
    <mergeCell ref="D60:H6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62"/>
  <sheetViews>
    <sheetView topLeftCell="A52" workbookViewId="0">
      <selection activeCell="D67" sqref="D67"/>
    </sheetView>
  </sheetViews>
  <sheetFormatPr defaultColWidth="8.85546875" defaultRowHeight="15" x14ac:dyDescent="0.25"/>
  <cols>
    <col min="2" max="2" width="17.42578125" customWidth="1"/>
    <col min="3" max="3" width="22.42578125" customWidth="1"/>
    <col min="4" max="8" width="16.140625" style="31" customWidth="1"/>
  </cols>
  <sheetData>
    <row r="1" spans="1:8" s="1" customFormat="1" ht="47.25" customHeight="1" x14ac:dyDescent="0.25">
      <c r="A1" s="131" t="s">
        <v>61</v>
      </c>
      <c r="B1" s="19" t="s">
        <v>0</v>
      </c>
      <c r="C1" s="20" t="s">
        <v>1</v>
      </c>
      <c r="D1" s="21" t="s">
        <v>2</v>
      </c>
      <c r="E1" s="22" t="s">
        <v>3</v>
      </c>
      <c r="F1" s="22" t="s">
        <v>17</v>
      </c>
      <c r="G1" s="22" t="s">
        <v>4</v>
      </c>
      <c r="H1" s="23" t="s">
        <v>5</v>
      </c>
    </row>
    <row r="2" spans="1:8" s="1" customFormat="1" ht="56.25" x14ac:dyDescent="0.25">
      <c r="A2" s="132"/>
      <c r="B2" s="4" t="s">
        <v>6</v>
      </c>
      <c r="C2" s="16" t="s">
        <v>18</v>
      </c>
      <c r="D2" s="10"/>
      <c r="E2" s="5" t="s">
        <v>45</v>
      </c>
      <c r="F2" s="5"/>
      <c r="G2" s="5"/>
      <c r="H2" s="24"/>
    </row>
    <row r="3" spans="1:8" s="1" customFormat="1" ht="33.75" x14ac:dyDescent="0.25">
      <c r="A3" s="132"/>
      <c r="B3" s="6" t="s">
        <v>7</v>
      </c>
      <c r="C3" s="17" t="s">
        <v>19</v>
      </c>
      <c r="D3" s="11"/>
      <c r="E3" s="7" t="s">
        <v>45</v>
      </c>
      <c r="F3" s="7"/>
      <c r="G3" s="7"/>
      <c r="H3" s="25"/>
    </row>
    <row r="4" spans="1:8" s="1" customFormat="1" ht="47.25" customHeight="1" x14ac:dyDescent="0.25">
      <c r="A4" s="132"/>
      <c r="B4" s="2" t="s">
        <v>8</v>
      </c>
      <c r="C4" s="12" t="s">
        <v>1</v>
      </c>
      <c r="D4" s="9" t="s">
        <v>2</v>
      </c>
      <c r="E4" s="3" t="s">
        <v>3</v>
      </c>
      <c r="F4" s="3" t="s">
        <v>17</v>
      </c>
      <c r="G4" s="3" t="s">
        <v>4</v>
      </c>
      <c r="H4" s="26" t="s">
        <v>5</v>
      </c>
    </row>
    <row r="5" spans="1:8" s="1" customFormat="1" ht="22.5" x14ac:dyDescent="0.25">
      <c r="A5" s="132"/>
      <c r="B5" s="4" t="s">
        <v>9</v>
      </c>
      <c r="C5" s="16" t="s">
        <v>20</v>
      </c>
      <c r="D5" s="10"/>
      <c r="E5" s="5" t="s">
        <v>45</v>
      </c>
      <c r="F5" s="5"/>
      <c r="G5" s="5"/>
      <c r="H5" s="24"/>
    </row>
    <row r="6" spans="1:8" s="1" customFormat="1" ht="33.75" x14ac:dyDescent="0.25">
      <c r="A6" s="132"/>
      <c r="B6" s="6" t="s">
        <v>10</v>
      </c>
      <c r="C6" s="17" t="s">
        <v>21</v>
      </c>
      <c r="D6" s="11" t="s">
        <v>45</v>
      </c>
      <c r="E6" s="7"/>
      <c r="F6" s="7"/>
      <c r="G6" s="7"/>
      <c r="H6" s="25"/>
    </row>
    <row r="7" spans="1:8" s="1" customFormat="1" ht="47.25" customHeight="1" x14ac:dyDescent="0.25">
      <c r="A7" s="132"/>
      <c r="B7" s="2" t="s">
        <v>11</v>
      </c>
      <c r="C7" s="12" t="s">
        <v>1</v>
      </c>
      <c r="D7" s="9" t="s">
        <v>2</v>
      </c>
      <c r="E7" s="3" t="s">
        <v>3</v>
      </c>
      <c r="F7" s="3" t="s">
        <v>17</v>
      </c>
      <c r="G7" s="3" t="s">
        <v>4</v>
      </c>
      <c r="H7" s="26" t="s">
        <v>5</v>
      </c>
    </row>
    <row r="8" spans="1:8" s="1" customFormat="1" ht="33.75" x14ac:dyDescent="0.25">
      <c r="A8" s="132"/>
      <c r="B8" s="4" t="s">
        <v>12</v>
      </c>
      <c r="C8" s="16" t="s">
        <v>22</v>
      </c>
      <c r="D8" s="10" t="s">
        <v>45</v>
      </c>
      <c r="E8" s="5"/>
      <c r="F8" s="5"/>
      <c r="G8" s="5"/>
      <c r="H8" s="24"/>
    </row>
    <row r="9" spans="1:8" s="1" customFormat="1" ht="33.75" x14ac:dyDescent="0.25">
      <c r="A9" s="132"/>
      <c r="B9" s="8" t="s">
        <v>13</v>
      </c>
      <c r="C9" s="18" t="s">
        <v>23</v>
      </c>
      <c r="D9" s="28"/>
      <c r="E9" s="29" t="s">
        <v>45</v>
      </c>
      <c r="F9" s="29"/>
      <c r="G9" s="29"/>
      <c r="H9" s="30"/>
    </row>
    <row r="10" spans="1:8" s="1" customFormat="1" ht="56.25" x14ac:dyDescent="0.25">
      <c r="A10" s="132"/>
      <c r="B10" s="4" t="s">
        <v>14</v>
      </c>
      <c r="C10" s="16" t="s">
        <v>24</v>
      </c>
      <c r="D10" s="10"/>
      <c r="E10" s="5" t="s">
        <v>45</v>
      </c>
      <c r="F10" s="5"/>
      <c r="G10" s="5"/>
      <c r="H10" s="24"/>
    </row>
    <row r="11" spans="1:8" s="1" customFormat="1" ht="21" customHeight="1" x14ac:dyDescent="0.25">
      <c r="A11" s="132"/>
      <c r="B11" s="2" t="s">
        <v>15</v>
      </c>
      <c r="C11" s="13"/>
      <c r="D11" s="14">
        <v>0</v>
      </c>
      <c r="E11" s="15">
        <v>0.25</v>
      </c>
      <c r="F11" s="15">
        <v>0.5</v>
      </c>
      <c r="G11" s="15">
        <v>0.75</v>
      </c>
      <c r="H11" s="27">
        <v>1</v>
      </c>
    </row>
    <row r="12" spans="1:8" s="1" customFormat="1" ht="33.75" customHeight="1" thickBot="1" x14ac:dyDescent="0.3">
      <c r="A12" s="133"/>
      <c r="B12" s="32" t="s">
        <v>16</v>
      </c>
      <c r="C12" s="33"/>
      <c r="D12" s="85">
        <f>1.25/7</f>
        <v>0.17857142857142858</v>
      </c>
      <c r="E12" s="86"/>
      <c r="F12" s="86"/>
      <c r="G12" s="86"/>
      <c r="H12" s="87"/>
    </row>
    <row r="13" spans="1:8" ht="45" x14ac:dyDescent="0.25">
      <c r="A13" s="131" t="s">
        <v>62</v>
      </c>
      <c r="B13" s="19" t="s">
        <v>0</v>
      </c>
      <c r="C13" s="20" t="s">
        <v>1</v>
      </c>
      <c r="D13" s="21" t="s">
        <v>2</v>
      </c>
      <c r="E13" s="22" t="s">
        <v>3</v>
      </c>
      <c r="F13" s="22" t="s">
        <v>17</v>
      </c>
      <c r="G13" s="22" t="s">
        <v>4</v>
      </c>
      <c r="H13" s="23" t="s">
        <v>5</v>
      </c>
    </row>
    <row r="14" spans="1:8" ht="56.25" x14ac:dyDescent="0.25">
      <c r="A14" s="132"/>
      <c r="B14" s="4" t="s">
        <v>6</v>
      </c>
      <c r="C14" s="16" t="s">
        <v>18</v>
      </c>
      <c r="D14" s="10"/>
      <c r="E14" s="5"/>
      <c r="F14" s="5"/>
      <c r="G14" s="5" t="s">
        <v>45</v>
      </c>
      <c r="H14" s="24"/>
    </row>
    <row r="15" spans="1:8" ht="33.75" x14ac:dyDescent="0.25">
      <c r="A15" s="132"/>
      <c r="B15" s="6" t="s">
        <v>7</v>
      </c>
      <c r="C15" s="17" t="s">
        <v>19</v>
      </c>
      <c r="D15" s="11"/>
      <c r="E15" s="7"/>
      <c r="F15" s="7"/>
      <c r="G15" s="7" t="s">
        <v>45</v>
      </c>
      <c r="H15" s="25"/>
    </row>
    <row r="16" spans="1:8" ht="45" x14ac:dyDescent="0.25">
      <c r="A16" s="132"/>
      <c r="B16" s="2" t="s">
        <v>8</v>
      </c>
      <c r="C16" s="12" t="s">
        <v>1</v>
      </c>
      <c r="D16" s="9" t="s">
        <v>2</v>
      </c>
      <c r="E16" s="3" t="s">
        <v>3</v>
      </c>
      <c r="F16" s="3" t="s">
        <v>17</v>
      </c>
      <c r="G16" s="3" t="s">
        <v>4</v>
      </c>
      <c r="H16" s="26" t="s">
        <v>5</v>
      </c>
    </row>
    <row r="17" spans="1:8" ht="22.5" x14ac:dyDescent="0.25">
      <c r="A17" s="132"/>
      <c r="B17" s="4" t="s">
        <v>9</v>
      </c>
      <c r="C17" s="16" t="s">
        <v>20</v>
      </c>
      <c r="D17" s="10"/>
      <c r="E17" s="5"/>
      <c r="F17" s="5"/>
      <c r="G17" s="5" t="s">
        <v>45</v>
      </c>
      <c r="H17" s="24"/>
    </row>
    <row r="18" spans="1:8" ht="33.75" x14ac:dyDescent="0.25">
      <c r="A18" s="132"/>
      <c r="B18" s="6" t="s">
        <v>10</v>
      </c>
      <c r="C18" s="17" t="s">
        <v>21</v>
      </c>
      <c r="D18" s="11"/>
      <c r="E18" s="7"/>
      <c r="F18" s="7"/>
      <c r="G18" s="7" t="s">
        <v>45</v>
      </c>
      <c r="H18" s="25"/>
    </row>
    <row r="19" spans="1:8" ht="45" x14ac:dyDescent="0.25">
      <c r="A19" s="132"/>
      <c r="B19" s="2" t="s">
        <v>11</v>
      </c>
      <c r="C19" s="12" t="s">
        <v>1</v>
      </c>
      <c r="D19" s="9" t="s">
        <v>2</v>
      </c>
      <c r="E19" s="3" t="s">
        <v>3</v>
      </c>
      <c r="F19" s="3" t="s">
        <v>17</v>
      </c>
      <c r="G19" s="3" t="s">
        <v>4</v>
      </c>
      <c r="H19" s="26" t="s">
        <v>5</v>
      </c>
    </row>
    <row r="20" spans="1:8" ht="33.75" x14ac:dyDescent="0.25">
      <c r="A20" s="132"/>
      <c r="B20" s="4" t="s">
        <v>12</v>
      </c>
      <c r="C20" s="16" t="s">
        <v>22</v>
      </c>
      <c r="D20" s="10" t="s">
        <v>45</v>
      </c>
      <c r="E20" s="5"/>
      <c r="F20" s="5"/>
      <c r="G20" s="5"/>
      <c r="H20" s="24"/>
    </row>
    <row r="21" spans="1:8" ht="33.75" x14ac:dyDescent="0.25">
      <c r="A21" s="132"/>
      <c r="B21" s="8" t="s">
        <v>13</v>
      </c>
      <c r="C21" s="18" t="s">
        <v>23</v>
      </c>
      <c r="D21" s="28"/>
      <c r="E21" s="29"/>
      <c r="F21" s="29" t="s">
        <v>45</v>
      </c>
      <c r="G21" s="29"/>
      <c r="H21" s="30"/>
    </row>
    <row r="22" spans="1:8" ht="56.25" x14ac:dyDescent="0.25">
      <c r="A22" s="132"/>
      <c r="B22" s="4" t="s">
        <v>14</v>
      </c>
      <c r="C22" s="16" t="s">
        <v>24</v>
      </c>
      <c r="D22" s="10"/>
      <c r="E22" s="5" t="s">
        <v>45</v>
      </c>
      <c r="F22" s="5"/>
      <c r="G22" s="5"/>
      <c r="H22" s="24"/>
    </row>
    <row r="23" spans="1:8" x14ac:dyDescent="0.25">
      <c r="A23" s="132"/>
      <c r="B23" s="2" t="s">
        <v>15</v>
      </c>
      <c r="C23" s="13"/>
      <c r="D23" s="14">
        <v>0</v>
      </c>
      <c r="E23" s="15">
        <v>0.25</v>
      </c>
      <c r="F23" s="15">
        <v>0.5</v>
      </c>
      <c r="G23" s="15">
        <v>0.75</v>
      </c>
      <c r="H23" s="27">
        <v>1</v>
      </c>
    </row>
    <row r="24" spans="1:8" ht="30.75" thickBot="1" x14ac:dyDescent="0.3">
      <c r="A24" s="133"/>
      <c r="B24" s="32" t="s">
        <v>16</v>
      </c>
      <c r="C24" s="33"/>
      <c r="D24" s="85">
        <f>3.75/7</f>
        <v>0.5357142857142857</v>
      </c>
      <c r="E24" s="86"/>
      <c r="F24" s="86"/>
      <c r="G24" s="86"/>
      <c r="H24" s="87"/>
    </row>
    <row r="25" spans="1:8" ht="45" x14ac:dyDescent="0.25">
      <c r="A25" s="131" t="s">
        <v>63</v>
      </c>
      <c r="B25" s="19" t="s">
        <v>0</v>
      </c>
      <c r="C25" s="20" t="s">
        <v>1</v>
      </c>
      <c r="D25" s="21" t="s">
        <v>2</v>
      </c>
      <c r="E25" s="22" t="s">
        <v>3</v>
      </c>
      <c r="F25" s="22" t="s">
        <v>17</v>
      </c>
      <c r="G25" s="22" t="s">
        <v>4</v>
      </c>
      <c r="H25" s="23" t="s">
        <v>5</v>
      </c>
    </row>
    <row r="26" spans="1:8" ht="56.25" x14ac:dyDescent="0.25">
      <c r="A26" s="132"/>
      <c r="B26" s="4" t="s">
        <v>6</v>
      </c>
      <c r="C26" s="16" t="s">
        <v>18</v>
      </c>
      <c r="D26" s="10"/>
      <c r="E26" s="5"/>
      <c r="F26" s="5"/>
      <c r="G26" s="5" t="s">
        <v>45</v>
      </c>
      <c r="H26" s="24"/>
    </row>
    <row r="27" spans="1:8" ht="33.75" x14ac:dyDescent="0.25">
      <c r="A27" s="132"/>
      <c r="B27" s="6" t="s">
        <v>7</v>
      </c>
      <c r="C27" s="17" t="s">
        <v>19</v>
      </c>
      <c r="D27" s="11"/>
      <c r="E27" s="7" t="s">
        <v>45</v>
      </c>
      <c r="F27" s="7"/>
      <c r="G27" s="7"/>
      <c r="H27" s="25"/>
    </row>
    <row r="28" spans="1:8" ht="45" x14ac:dyDescent="0.25">
      <c r="A28" s="132"/>
      <c r="B28" s="2" t="s">
        <v>8</v>
      </c>
      <c r="C28" s="12" t="s">
        <v>1</v>
      </c>
      <c r="D28" s="9" t="s">
        <v>2</v>
      </c>
      <c r="E28" s="3" t="s">
        <v>3</v>
      </c>
      <c r="F28" s="3" t="s">
        <v>17</v>
      </c>
      <c r="G28" s="3" t="s">
        <v>4</v>
      </c>
      <c r="H28" s="26" t="s">
        <v>5</v>
      </c>
    </row>
    <row r="29" spans="1:8" ht="22.5" x14ac:dyDescent="0.25">
      <c r="A29" s="132"/>
      <c r="B29" s="4" t="s">
        <v>9</v>
      </c>
      <c r="C29" s="16" t="s">
        <v>20</v>
      </c>
      <c r="D29" s="10"/>
      <c r="E29" s="5" t="s">
        <v>45</v>
      </c>
      <c r="F29" s="5"/>
      <c r="G29" s="5"/>
      <c r="H29" s="24"/>
    </row>
    <row r="30" spans="1:8" ht="33.75" x14ac:dyDescent="0.25">
      <c r="A30" s="132"/>
      <c r="B30" s="6" t="s">
        <v>10</v>
      </c>
      <c r="C30" s="17" t="s">
        <v>21</v>
      </c>
      <c r="D30" s="11"/>
      <c r="E30" s="7" t="s">
        <v>45</v>
      </c>
      <c r="F30" s="7"/>
      <c r="G30" s="7"/>
      <c r="H30" s="25"/>
    </row>
    <row r="31" spans="1:8" ht="45" x14ac:dyDescent="0.25">
      <c r="A31" s="132"/>
      <c r="B31" s="2" t="s">
        <v>11</v>
      </c>
      <c r="C31" s="12" t="s">
        <v>1</v>
      </c>
      <c r="D31" s="9" t="s">
        <v>2</v>
      </c>
      <c r="E31" s="3" t="s">
        <v>3</v>
      </c>
      <c r="F31" s="3" t="s">
        <v>17</v>
      </c>
      <c r="G31" s="3" t="s">
        <v>4</v>
      </c>
      <c r="H31" s="26" t="s">
        <v>5</v>
      </c>
    </row>
    <row r="32" spans="1:8" ht="33.75" x14ac:dyDescent="0.25">
      <c r="A32" s="132"/>
      <c r="B32" s="4" t="s">
        <v>12</v>
      </c>
      <c r="C32" s="16" t="s">
        <v>22</v>
      </c>
      <c r="D32" s="10" t="s">
        <v>45</v>
      </c>
      <c r="E32" s="5"/>
      <c r="F32" s="5"/>
      <c r="G32" s="5"/>
      <c r="H32" s="24"/>
    </row>
    <row r="33" spans="1:8" ht="33.75" x14ac:dyDescent="0.25">
      <c r="A33" s="132"/>
      <c r="B33" s="8" t="s">
        <v>13</v>
      </c>
      <c r="C33" s="18" t="s">
        <v>23</v>
      </c>
      <c r="D33" s="28"/>
      <c r="E33" s="29" t="s">
        <v>45</v>
      </c>
      <c r="F33" s="29"/>
      <c r="G33" s="29"/>
      <c r="H33" s="30"/>
    </row>
    <row r="34" spans="1:8" ht="56.25" x14ac:dyDescent="0.25">
      <c r="A34" s="132"/>
      <c r="B34" s="4" t="s">
        <v>14</v>
      </c>
      <c r="C34" s="16" t="s">
        <v>24</v>
      </c>
      <c r="D34" s="10"/>
      <c r="E34" s="5" t="s">
        <v>45</v>
      </c>
      <c r="F34" s="5"/>
      <c r="G34" s="5"/>
      <c r="H34" s="24"/>
    </row>
    <row r="35" spans="1:8" x14ac:dyDescent="0.25">
      <c r="A35" s="132"/>
      <c r="B35" s="2" t="s">
        <v>15</v>
      </c>
      <c r="C35" s="13"/>
      <c r="D35" s="14">
        <v>0</v>
      </c>
      <c r="E35" s="15">
        <v>0.25</v>
      </c>
      <c r="F35" s="15">
        <v>0.5</v>
      </c>
      <c r="G35" s="15">
        <v>0.75</v>
      </c>
      <c r="H35" s="27">
        <v>1</v>
      </c>
    </row>
    <row r="36" spans="1:8" ht="30.75" thickBot="1" x14ac:dyDescent="0.3">
      <c r="A36" s="133"/>
      <c r="B36" s="32" t="s">
        <v>16</v>
      </c>
      <c r="C36" s="33"/>
      <c r="D36" s="85">
        <f>2/7</f>
        <v>0.2857142857142857</v>
      </c>
      <c r="E36" s="86"/>
      <c r="F36" s="86"/>
      <c r="G36" s="86"/>
      <c r="H36" s="87"/>
    </row>
    <row r="37" spans="1:8" ht="45" x14ac:dyDescent="0.25">
      <c r="A37" s="131" t="s">
        <v>64</v>
      </c>
      <c r="B37" s="19" t="s">
        <v>0</v>
      </c>
      <c r="C37" s="20" t="s">
        <v>1</v>
      </c>
      <c r="D37" s="21" t="s">
        <v>2</v>
      </c>
      <c r="E37" s="22" t="s">
        <v>3</v>
      </c>
      <c r="F37" s="22" t="s">
        <v>17</v>
      </c>
      <c r="G37" s="22" t="s">
        <v>4</v>
      </c>
      <c r="H37" s="23" t="s">
        <v>5</v>
      </c>
    </row>
    <row r="38" spans="1:8" ht="56.25" x14ac:dyDescent="0.25">
      <c r="A38" s="132"/>
      <c r="B38" s="4" t="s">
        <v>6</v>
      </c>
      <c r="C38" s="16" t="s">
        <v>18</v>
      </c>
      <c r="D38" s="10"/>
      <c r="E38" s="5"/>
      <c r="F38" s="5"/>
      <c r="G38" s="5" t="s">
        <v>45</v>
      </c>
      <c r="H38" s="24"/>
    </row>
    <row r="39" spans="1:8" ht="33.75" x14ac:dyDescent="0.25">
      <c r="A39" s="132"/>
      <c r="B39" s="6" t="s">
        <v>7</v>
      </c>
      <c r="C39" s="17" t="s">
        <v>19</v>
      </c>
      <c r="D39" s="11"/>
      <c r="E39" s="7"/>
      <c r="F39" s="7" t="s">
        <v>45</v>
      </c>
      <c r="G39" s="7"/>
      <c r="H39" s="25"/>
    </row>
    <row r="40" spans="1:8" ht="45" x14ac:dyDescent="0.25">
      <c r="A40" s="132"/>
      <c r="B40" s="2" t="s">
        <v>8</v>
      </c>
      <c r="C40" s="12" t="s">
        <v>1</v>
      </c>
      <c r="D40" s="9" t="s">
        <v>2</v>
      </c>
      <c r="E40" s="3" t="s">
        <v>3</v>
      </c>
      <c r="F40" s="3" t="s">
        <v>17</v>
      </c>
      <c r="G40" s="3" t="s">
        <v>4</v>
      </c>
      <c r="H40" s="26" t="s">
        <v>5</v>
      </c>
    </row>
    <row r="41" spans="1:8" ht="22.5" x14ac:dyDescent="0.25">
      <c r="A41" s="132"/>
      <c r="B41" s="4" t="s">
        <v>9</v>
      </c>
      <c r="C41" s="16" t="s">
        <v>20</v>
      </c>
      <c r="D41" s="10"/>
      <c r="E41" s="5"/>
      <c r="F41" s="5" t="s">
        <v>45</v>
      </c>
      <c r="G41" s="5"/>
      <c r="H41" s="24"/>
    </row>
    <row r="42" spans="1:8" ht="33.75" x14ac:dyDescent="0.25">
      <c r="A42" s="132"/>
      <c r="B42" s="6" t="s">
        <v>10</v>
      </c>
      <c r="C42" s="17" t="s">
        <v>21</v>
      </c>
      <c r="D42" s="11"/>
      <c r="E42" s="7" t="s">
        <v>45</v>
      </c>
      <c r="F42" s="7"/>
      <c r="G42" s="7"/>
      <c r="H42" s="25"/>
    </row>
    <row r="43" spans="1:8" ht="45" x14ac:dyDescent="0.25">
      <c r="A43" s="132"/>
      <c r="B43" s="2" t="s">
        <v>11</v>
      </c>
      <c r="C43" s="12" t="s">
        <v>1</v>
      </c>
      <c r="D43" s="9" t="s">
        <v>2</v>
      </c>
      <c r="E43" s="3" t="s">
        <v>3</v>
      </c>
      <c r="F43" s="3" t="s">
        <v>17</v>
      </c>
      <c r="G43" s="3" t="s">
        <v>4</v>
      </c>
      <c r="H43" s="26" t="s">
        <v>5</v>
      </c>
    </row>
    <row r="44" spans="1:8" ht="33.75" x14ac:dyDescent="0.25">
      <c r="A44" s="132"/>
      <c r="B44" s="4" t="s">
        <v>12</v>
      </c>
      <c r="C44" s="16" t="s">
        <v>22</v>
      </c>
      <c r="D44" s="10" t="s">
        <v>45</v>
      </c>
      <c r="E44" s="5"/>
      <c r="F44" s="5"/>
      <c r="G44" s="5"/>
      <c r="H44" s="24"/>
    </row>
    <row r="45" spans="1:8" ht="33.75" x14ac:dyDescent="0.25">
      <c r="A45" s="132"/>
      <c r="B45" s="8" t="s">
        <v>13</v>
      </c>
      <c r="C45" s="18" t="s">
        <v>23</v>
      </c>
      <c r="D45" s="28"/>
      <c r="E45" s="29" t="s">
        <v>45</v>
      </c>
      <c r="F45" s="29"/>
      <c r="G45" s="29"/>
      <c r="H45" s="30"/>
    </row>
    <row r="46" spans="1:8" ht="56.25" x14ac:dyDescent="0.25">
      <c r="A46" s="132"/>
      <c r="B46" s="4" t="s">
        <v>14</v>
      </c>
      <c r="C46" s="16" t="s">
        <v>24</v>
      </c>
      <c r="D46" s="10"/>
      <c r="E46" s="5" t="s">
        <v>45</v>
      </c>
      <c r="F46" s="5"/>
      <c r="G46" s="5"/>
      <c r="H46" s="24"/>
    </row>
    <row r="47" spans="1:8" x14ac:dyDescent="0.25">
      <c r="A47" s="132"/>
      <c r="B47" s="2" t="s">
        <v>15</v>
      </c>
      <c r="C47" s="13"/>
      <c r="D47" s="14">
        <v>0</v>
      </c>
      <c r="E47" s="15">
        <v>0.25</v>
      </c>
      <c r="F47" s="15">
        <v>0.5</v>
      </c>
      <c r="G47" s="15">
        <v>0.75</v>
      </c>
      <c r="H47" s="27">
        <v>1</v>
      </c>
    </row>
    <row r="48" spans="1:8" ht="30.75" thickBot="1" x14ac:dyDescent="0.3">
      <c r="A48" s="133"/>
      <c r="B48" s="32" t="s">
        <v>16</v>
      </c>
      <c r="C48" s="33"/>
      <c r="D48" s="85">
        <f>2.5/7</f>
        <v>0.35714285714285715</v>
      </c>
      <c r="E48" s="86"/>
      <c r="F48" s="86"/>
      <c r="G48" s="86"/>
      <c r="H48" s="87"/>
    </row>
    <row r="49" spans="1:8" ht="45" x14ac:dyDescent="0.25">
      <c r="A49" s="131" t="s">
        <v>65</v>
      </c>
      <c r="B49" s="19" t="s">
        <v>0</v>
      </c>
      <c r="C49" s="20" t="s">
        <v>1</v>
      </c>
      <c r="D49" s="21" t="s">
        <v>2</v>
      </c>
      <c r="E49" s="22" t="s">
        <v>3</v>
      </c>
      <c r="F49" s="22" t="s">
        <v>17</v>
      </c>
      <c r="G49" s="22" t="s">
        <v>4</v>
      </c>
      <c r="H49" s="23" t="s">
        <v>5</v>
      </c>
    </row>
    <row r="50" spans="1:8" ht="56.25" x14ac:dyDescent="0.25">
      <c r="A50" s="132"/>
      <c r="B50" s="4" t="s">
        <v>6</v>
      </c>
      <c r="C50" s="16" t="s">
        <v>18</v>
      </c>
      <c r="D50" s="10"/>
      <c r="E50" s="5"/>
      <c r="F50" s="5"/>
      <c r="G50" s="5" t="s">
        <v>45</v>
      </c>
      <c r="H50" s="24"/>
    </row>
    <row r="51" spans="1:8" ht="33.75" x14ac:dyDescent="0.25">
      <c r="A51" s="132"/>
      <c r="B51" s="6" t="s">
        <v>7</v>
      </c>
      <c r="C51" s="17" t="s">
        <v>19</v>
      </c>
      <c r="D51" s="11"/>
      <c r="E51" s="7"/>
      <c r="F51" s="7"/>
      <c r="G51" s="7" t="s">
        <v>45</v>
      </c>
      <c r="H51" s="25"/>
    </row>
    <row r="52" spans="1:8" ht="45" x14ac:dyDescent="0.25">
      <c r="A52" s="132"/>
      <c r="B52" s="2" t="s">
        <v>8</v>
      </c>
      <c r="C52" s="12" t="s">
        <v>1</v>
      </c>
      <c r="D52" s="9" t="s">
        <v>2</v>
      </c>
      <c r="E52" s="3" t="s">
        <v>3</v>
      </c>
      <c r="F52" s="3" t="s">
        <v>17</v>
      </c>
      <c r="G52" s="3" t="s">
        <v>4</v>
      </c>
      <c r="H52" s="26" t="s">
        <v>5</v>
      </c>
    </row>
    <row r="53" spans="1:8" ht="22.5" x14ac:dyDescent="0.25">
      <c r="A53" s="132"/>
      <c r="B53" s="4" t="s">
        <v>9</v>
      </c>
      <c r="C53" s="16" t="s">
        <v>20</v>
      </c>
      <c r="D53" s="10"/>
      <c r="E53" s="5"/>
      <c r="F53" s="5" t="s">
        <v>45</v>
      </c>
      <c r="G53" s="5"/>
      <c r="H53" s="24"/>
    </row>
    <row r="54" spans="1:8" ht="33.75" x14ac:dyDescent="0.25">
      <c r="A54" s="132"/>
      <c r="B54" s="6" t="s">
        <v>10</v>
      </c>
      <c r="C54" s="17" t="s">
        <v>21</v>
      </c>
      <c r="D54" s="11"/>
      <c r="E54" s="7"/>
      <c r="F54" s="7" t="s">
        <v>45</v>
      </c>
      <c r="G54" s="7"/>
      <c r="H54" s="25"/>
    </row>
    <row r="55" spans="1:8" ht="45" x14ac:dyDescent="0.25">
      <c r="A55" s="132"/>
      <c r="B55" s="2" t="s">
        <v>11</v>
      </c>
      <c r="C55" s="12" t="s">
        <v>1</v>
      </c>
      <c r="D55" s="9" t="s">
        <v>2</v>
      </c>
      <c r="E55" s="3" t="s">
        <v>3</v>
      </c>
      <c r="F55" s="3" t="s">
        <v>17</v>
      </c>
      <c r="G55" s="3" t="s">
        <v>4</v>
      </c>
      <c r="H55" s="26" t="s">
        <v>5</v>
      </c>
    </row>
    <row r="56" spans="1:8" ht="33.75" x14ac:dyDescent="0.25">
      <c r="A56" s="132"/>
      <c r="B56" s="4" t="s">
        <v>12</v>
      </c>
      <c r="C56" s="16" t="s">
        <v>22</v>
      </c>
      <c r="D56" s="10" t="s">
        <v>45</v>
      </c>
      <c r="E56" s="5"/>
      <c r="F56" s="5"/>
      <c r="G56" s="5"/>
      <c r="H56" s="24"/>
    </row>
    <row r="57" spans="1:8" ht="33.75" x14ac:dyDescent="0.25">
      <c r="A57" s="132"/>
      <c r="B57" s="8" t="s">
        <v>13</v>
      </c>
      <c r="C57" s="18" t="s">
        <v>23</v>
      </c>
      <c r="D57" s="28"/>
      <c r="E57" s="29"/>
      <c r="F57" s="29" t="s">
        <v>45</v>
      </c>
      <c r="G57" s="29"/>
      <c r="H57" s="30"/>
    </row>
    <row r="58" spans="1:8" ht="56.25" x14ac:dyDescent="0.25">
      <c r="A58" s="132"/>
      <c r="B58" s="4" t="s">
        <v>14</v>
      </c>
      <c r="C58" s="16" t="s">
        <v>24</v>
      </c>
      <c r="D58" s="10"/>
      <c r="E58" s="5" t="s">
        <v>45</v>
      </c>
      <c r="F58" s="5"/>
      <c r="G58" s="5"/>
      <c r="H58" s="24"/>
    </row>
    <row r="59" spans="1:8" x14ac:dyDescent="0.25">
      <c r="A59" s="132"/>
      <c r="B59" s="2" t="s">
        <v>15</v>
      </c>
      <c r="C59" s="13"/>
      <c r="D59" s="14">
        <v>0</v>
      </c>
      <c r="E59" s="15">
        <v>0.25</v>
      </c>
      <c r="F59" s="15">
        <v>0.5</v>
      </c>
      <c r="G59" s="15">
        <v>0.75</v>
      </c>
      <c r="H59" s="27">
        <v>1</v>
      </c>
    </row>
    <row r="60" spans="1:8" ht="30.75" thickBot="1" x14ac:dyDescent="0.3">
      <c r="A60" s="133"/>
      <c r="B60" s="32" t="s">
        <v>16</v>
      </c>
      <c r="C60" s="33"/>
      <c r="D60" s="85">
        <f>3.75/7</f>
        <v>0.5357142857142857</v>
      </c>
      <c r="E60" s="86"/>
      <c r="F60" s="86"/>
      <c r="G60" s="86"/>
      <c r="H60" s="87"/>
    </row>
    <row r="61" spans="1:8" ht="6.75" customHeight="1" thickBot="1" x14ac:dyDescent="0.3"/>
    <row r="62" spans="1:8" ht="44.25" customHeight="1" thickBot="1" x14ac:dyDescent="0.3">
      <c r="B62" s="134" t="s">
        <v>46</v>
      </c>
      <c r="C62" s="135"/>
      <c r="D62" s="34"/>
      <c r="E62" s="34"/>
      <c r="F62" s="35">
        <f>AVERAGE(D60,D48,D36,D24,D12)</f>
        <v>0.3785714285714285</v>
      </c>
      <c r="G62" s="34"/>
      <c r="H62" s="36"/>
    </row>
  </sheetData>
  <mergeCells count="11">
    <mergeCell ref="A1:A12"/>
    <mergeCell ref="D12:H12"/>
    <mergeCell ref="A13:A24"/>
    <mergeCell ref="D24:H24"/>
    <mergeCell ref="B62:C62"/>
    <mergeCell ref="A25:A36"/>
    <mergeCell ref="D36:H36"/>
    <mergeCell ref="A37:A48"/>
    <mergeCell ref="D48:H48"/>
    <mergeCell ref="A49:A60"/>
    <mergeCell ref="D60:H6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4"/>
  <sheetViews>
    <sheetView topLeftCell="A4" workbookViewId="0">
      <selection activeCell="B1" sqref="B1:H11"/>
    </sheetView>
  </sheetViews>
  <sheetFormatPr defaultColWidth="8.85546875" defaultRowHeight="15" x14ac:dyDescent="0.25"/>
  <cols>
    <col min="2" max="2" width="18.7109375" customWidth="1"/>
    <col min="3" max="3" width="27.7109375" customWidth="1"/>
    <col min="4" max="8" width="13.85546875" customWidth="1"/>
  </cols>
  <sheetData>
    <row r="1" spans="1:8" ht="45" customHeight="1" x14ac:dyDescent="0.25">
      <c r="A1" s="131" t="s">
        <v>66</v>
      </c>
      <c r="B1" s="2" t="s">
        <v>25</v>
      </c>
      <c r="C1" s="12" t="s">
        <v>1</v>
      </c>
      <c r="D1" s="9" t="s">
        <v>2</v>
      </c>
      <c r="E1" s="3" t="s">
        <v>3</v>
      </c>
      <c r="F1" s="3" t="s">
        <v>17</v>
      </c>
      <c r="G1" s="3" t="s">
        <v>4</v>
      </c>
      <c r="H1" s="3" t="s">
        <v>5</v>
      </c>
    </row>
    <row r="2" spans="1:8" ht="75.75" customHeight="1" x14ac:dyDescent="0.25">
      <c r="A2" s="132"/>
      <c r="B2" s="4" t="s">
        <v>26</v>
      </c>
      <c r="C2" s="16" t="s">
        <v>29</v>
      </c>
      <c r="D2" s="10"/>
      <c r="E2" s="5"/>
      <c r="F2" s="5">
        <v>50</v>
      </c>
      <c r="G2" s="5"/>
      <c r="H2" s="5"/>
    </row>
    <row r="3" spans="1:8" ht="53.25" customHeight="1" x14ac:dyDescent="0.25">
      <c r="A3" s="132"/>
      <c r="B3" s="6" t="s">
        <v>27</v>
      </c>
      <c r="C3" s="17" t="s">
        <v>68</v>
      </c>
      <c r="D3" s="11"/>
      <c r="E3" s="7">
        <v>25</v>
      </c>
      <c r="F3" s="7"/>
      <c r="G3" s="7"/>
      <c r="H3" s="7"/>
    </row>
    <row r="4" spans="1:8" ht="53.25" customHeight="1" x14ac:dyDescent="0.25">
      <c r="A4" s="132"/>
      <c r="B4" s="4" t="s">
        <v>28</v>
      </c>
      <c r="C4" s="16" t="s">
        <v>31</v>
      </c>
      <c r="D4" s="10"/>
      <c r="E4" s="5">
        <v>25</v>
      </c>
      <c r="F4" s="5"/>
      <c r="G4" s="5"/>
      <c r="H4" s="5"/>
    </row>
    <row r="5" spans="1:8" ht="45" x14ac:dyDescent="0.25">
      <c r="A5" s="132"/>
      <c r="B5" s="2" t="s">
        <v>11</v>
      </c>
      <c r="C5" s="12" t="s">
        <v>1</v>
      </c>
      <c r="D5" s="9" t="s">
        <v>2</v>
      </c>
      <c r="E5" s="3" t="s">
        <v>3</v>
      </c>
      <c r="F5" s="3" t="s">
        <v>17</v>
      </c>
      <c r="G5" s="3" t="s">
        <v>4</v>
      </c>
      <c r="H5" s="3" t="s">
        <v>5</v>
      </c>
    </row>
    <row r="6" spans="1:8" ht="47.25" customHeight="1" x14ac:dyDescent="0.25">
      <c r="A6" s="132"/>
      <c r="B6" s="8" t="s">
        <v>32</v>
      </c>
      <c r="C6" s="18" t="s">
        <v>36</v>
      </c>
      <c r="D6" s="28"/>
      <c r="E6" s="29">
        <v>25</v>
      </c>
      <c r="F6" s="29"/>
      <c r="G6" s="29"/>
      <c r="H6" s="29"/>
    </row>
    <row r="7" spans="1:8" ht="53.25" customHeight="1" x14ac:dyDescent="0.25">
      <c r="A7" s="132"/>
      <c r="B7" s="4" t="s">
        <v>33</v>
      </c>
      <c r="C7" s="16" t="s">
        <v>37</v>
      </c>
      <c r="D7" s="10"/>
      <c r="E7" s="5">
        <v>25</v>
      </c>
      <c r="F7" s="5"/>
      <c r="G7" s="5"/>
      <c r="H7" s="5"/>
    </row>
    <row r="8" spans="1:8" ht="53.25" customHeight="1" x14ac:dyDescent="0.25">
      <c r="A8" s="132"/>
      <c r="B8" s="8" t="s">
        <v>34</v>
      </c>
      <c r="C8" s="18" t="s">
        <v>38</v>
      </c>
      <c r="D8" s="28">
        <v>0</v>
      </c>
      <c r="E8" s="29"/>
      <c r="F8" s="29"/>
      <c r="G8" s="29"/>
      <c r="H8" s="29"/>
    </row>
    <row r="9" spans="1:8" ht="53.25" customHeight="1" x14ac:dyDescent="0.25">
      <c r="A9" s="132"/>
      <c r="B9" s="4" t="s">
        <v>35</v>
      </c>
      <c r="C9" s="16" t="s">
        <v>39</v>
      </c>
      <c r="D9" s="10"/>
      <c r="E9" s="5">
        <v>25</v>
      </c>
      <c r="F9" s="5"/>
      <c r="G9" s="5"/>
      <c r="H9" s="5"/>
    </row>
    <row r="10" spans="1:8" x14ac:dyDescent="0.25">
      <c r="A10" s="132"/>
      <c r="B10" s="2" t="s">
        <v>15</v>
      </c>
      <c r="C10" s="13"/>
      <c r="D10" s="14">
        <v>0</v>
      </c>
      <c r="E10" s="15">
        <v>0.25</v>
      </c>
      <c r="F10" s="15">
        <v>0.5</v>
      </c>
      <c r="G10" s="15">
        <v>0.75</v>
      </c>
      <c r="H10" s="15">
        <v>1</v>
      </c>
    </row>
    <row r="11" spans="1:8" ht="30.75" thickBot="1" x14ac:dyDescent="0.3">
      <c r="A11" s="132"/>
      <c r="B11" s="38" t="s">
        <v>16</v>
      </c>
      <c r="C11" s="37"/>
      <c r="D11" s="85">
        <f>SUM(D2:H4,D6:H9)/7/100</f>
        <v>0.25</v>
      </c>
      <c r="E11" s="86"/>
      <c r="F11" s="86"/>
      <c r="G11" s="86"/>
      <c r="H11" s="87"/>
    </row>
    <row r="12" spans="1:8" ht="45" x14ac:dyDescent="0.25">
      <c r="A12" s="131" t="s">
        <v>67</v>
      </c>
      <c r="B12" s="2" t="s">
        <v>25</v>
      </c>
      <c r="C12" s="12" t="s">
        <v>1</v>
      </c>
      <c r="D12" s="9" t="s">
        <v>2</v>
      </c>
      <c r="E12" s="3" t="s">
        <v>3</v>
      </c>
      <c r="F12" s="3" t="s">
        <v>17</v>
      </c>
      <c r="G12" s="3" t="s">
        <v>4</v>
      </c>
      <c r="H12" s="3" t="s">
        <v>5</v>
      </c>
    </row>
    <row r="13" spans="1:8" ht="67.5" x14ac:dyDescent="0.25">
      <c r="A13" s="132"/>
      <c r="B13" s="4" t="s">
        <v>26</v>
      </c>
      <c r="C13" s="16" t="s">
        <v>29</v>
      </c>
      <c r="D13" s="10"/>
      <c r="E13" s="5">
        <v>25</v>
      </c>
      <c r="F13" s="5"/>
      <c r="G13" s="5"/>
      <c r="H13" s="5"/>
    </row>
    <row r="14" spans="1:8" ht="22.5" x14ac:dyDescent="0.25">
      <c r="A14" s="132"/>
      <c r="B14" s="6" t="s">
        <v>27</v>
      </c>
      <c r="C14" s="17" t="s">
        <v>30</v>
      </c>
      <c r="D14" s="11">
        <v>0</v>
      </c>
      <c r="E14" s="7"/>
      <c r="F14" s="7"/>
      <c r="G14" s="7"/>
      <c r="H14" s="7"/>
    </row>
    <row r="15" spans="1:8" ht="33.75" x14ac:dyDescent="0.25">
      <c r="A15" s="132"/>
      <c r="B15" s="4" t="s">
        <v>28</v>
      </c>
      <c r="C15" s="16" t="s">
        <v>31</v>
      </c>
      <c r="D15" s="10">
        <v>0</v>
      </c>
      <c r="E15" s="5"/>
      <c r="F15" s="5"/>
      <c r="G15" s="5"/>
      <c r="H15" s="5"/>
    </row>
    <row r="16" spans="1:8" ht="45" x14ac:dyDescent="0.25">
      <c r="A16" s="132"/>
      <c r="B16" s="2" t="s">
        <v>11</v>
      </c>
      <c r="C16" s="12" t="s">
        <v>1</v>
      </c>
      <c r="D16" s="9" t="s">
        <v>2</v>
      </c>
      <c r="E16" s="3" t="s">
        <v>3</v>
      </c>
      <c r="F16" s="3" t="s">
        <v>17</v>
      </c>
      <c r="G16" s="3" t="s">
        <v>4</v>
      </c>
      <c r="H16" s="3" t="s">
        <v>5</v>
      </c>
    </row>
    <row r="17" spans="1:8" ht="22.5" x14ac:dyDescent="0.25">
      <c r="A17" s="132"/>
      <c r="B17" s="8" t="s">
        <v>32</v>
      </c>
      <c r="C17" s="18" t="s">
        <v>36</v>
      </c>
      <c r="D17" s="28"/>
      <c r="E17" s="29">
        <v>25</v>
      </c>
      <c r="F17" s="29"/>
      <c r="G17" s="29"/>
      <c r="H17" s="29"/>
    </row>
    <row r="18" spans="1:8" ht="45" x14ac:dyDescent="0.25">
      <c r="A18" s="132"/>
      <c r="B18" s="4" t="s">
        <v>33</v>
      </c>
      <c r="C18" s="16" t="s">
        <v>37</v>
      </c>
      <c r="D18" s="10"/>
      <c r="E18" s="5">
        <v>25</v>
      </c>
      <c r="F18" s="5"/>
      <c r="G18" s="5"/>
      <c r="H18" s="5"/>
    </row>
    <row r="19" spans="1:8" ht="45" x14ac:dyDescent="0.25">
      <c r="A19" s="132"/>
      <c r="B19" s="8" t="s">
        <v>34</v>
      </c>
      <c r="C19" s="18" t="s">
        <v>38</v>
      </c>
      <c r="D19" s="28">
        <v>0</v>
      </c>
      <c r="E19" s="29"/>
      <c r="F19" s="29"/>
      <c r="G19" s="29"/>
      <c r="H19" s="29"/>
    </row>
    <row r="20" spans="1:8" ht="45" x14ac:dyDescent="0.25">
      <c r="A20" s="132"/>
      <c r="B20" s="4" t="s">
        <v>35</v>
      </c>
      <c r="C20" s="16" t="s">
        <v>39</v>
      </c>
      <c r="D20" s="10"/>
      <c r="E20" s="5">
        <v>25</v>
      </c>
      <c r="F20" s="5"/>
      <c r="G20" s="5"/>
      <c r="H20" s="5"/>
    </row>
    <row r="21" spans="1:8" x14ac:dyDescent="0.25">
      <c r="A21" s="132"/>
      <c r="B21" s="2" t="s">
        <v>15</v>
      </c>
      <c r="C21" s="13"/>
      <c r="D21" s="14">
        <v>0</v>
      </c>
      <c r="E21" s="15">
        <v>0.25</v>
      </c>
      <c r="F21" s="15">
        <v>0.5</v>
      </c>
      <c r="G21" s="15">
        <v>0.75</v>
      </c>
      <c r="H21" s="15">
        <v>1</v>
      </c>
    </row>
    <row r="22" spans="1:8" ht="30.75" thickBot="1" x14ac:dyDescent="0.3">
      <c r="A22" s="132"/>
      <c r="B22" s="38" t="s">
        <v>16</v>
      </c>
      <c r="C22" s="37"/>
      <c r="D22" s="85">
        <f>SUM(D13:H15,D17:H20)/7/100</f>
        <v>0.14285714285714288</v>
      </c>
      <c r="E22" s="86"/>
      <c r="F22" s="86"/>
      <c r="G22" s="86"/>
      <c r="H22" s="87"/>
    </row>
    <row r="23" spans="1:8" ht="15.75" thickBot="1" x14ac:dyDescent="0.3"/>
    <row r="24" spans="1:8" ht="24" thickBot="1" x14ac:dyDescent="0.3">
      <c r="B24" s="134" t="s">
        <v>46</v>
      </c>
      <c r="C24" s="135"/>
      <c r="D24" s="34"/>
      <c r="E24" s="34"/>
      <c r="F24" s="35">
        <f>AVERAGE(D22,D11)</f>
        <v>0.19642857142857145</v>
      </c>
      <c r="G24" s="34"/>
      <c r="H24" s="36"/>
    </row>
  </sheetData>
  <mergeCells count="5">
    <mergeCell ref="B24:C24"/>
    <mergeCell ref="A1:A11"/>
    <mergeCell ref="D11:H11"/>
    <mergeCell ref="A12:A22"/>
    <mergeCell ref="D22:H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2</vt:i4>
      </vt:variant>
    </vt:vector>
  </HeadingPairs>
  <TitlesOfParts>
    <vt:vector size="14" baseType="lpstr">
      <vt:lpstr>ekon. zhod</vt:lpstr>
      <vt:lpstr>Souhrn - Výsledkový diagram</vt:lpstr>
      <vt:lpstr>Souhrn - pavučina</vt:lpstr>
      <vt:lpstr>Vedení</vt:lpstr>
      <vt:lpstr>Strategie</vt:lpstr>
      <vt:lpstr>Pracovníci</vt:lpstr>
      <vt:lpstr>Partnerství a zdroje</vt:lpstr>
      <vt:lpstr>Procesy, výrobky a služby</vt:lpstr>
      <vt:lpstr>Zákaznící - výsledky</vt:lpstr>
      <vt:lpstr>Pracovníci - výsledky</vt:lpstr>
      <vt:lpstr>Společnost - výsledky</vt:lpstr>
      <vt:lpstr>Ekonomické výsledky</vt:lpstr>
      <vt:lpstr>'Souhrn - pavučina'!Oblast_tisku</vt:lpstr>
      <vt:lpstr>'Souhrn - Výsledkový diagram'!Oblast_tisku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2017-03-27T19:17:27Z</cp:lastPrinted>
  <dcterms:created xsi:type="dcterms:W3CDTF">2006-09-16T00:00:00Z</dcterms:created>
  <dcterms:modified xsi:type="dcterms:W3CDTF">2017-03-29T22:11:56Z</dcterms:modified>
</cp:coreProperties>
</file>