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tasea/Desktop/"/>
    </mc:Choice>
  </mc:AlternateContent>
  <xr:revisionPtr revIDLastSave="0" documentId="13_ncr:1_{B908539E-815A-844D-AC8E-C6B6B4C561CC}" xr6:coauthVersionLast="45" xr6:coauthVersionMax="47" xr10:uidLastSave="{00000000-0000-0000-0000-000000000000}"/>
  <bookViews>
    <workbookView xWindow="0" yWindow="0" windowWidth="28800" windowHeight="18000" tabRatio="500" activeTab="8" xr2:uid="{00000000-000D-0000-FFFF-FFFF00000000}"/>
  </bookViews>
  <sheets>
    <sheet name="Ticket Art" sheetId="1" r:id="rId1"/>
    <sheet name="Sep (for word)" sheetId="15" state="hidden" r:id="rId2"/>
    <sheet name="fann (for word)" sheetId="16" state="hidden" r:id="rId3"/>
    <sheet name="Diva (for word)" sheetId="17" state="hidden" r:id="rId4"/>
    <sheet name="YR (for word)" sheetId="18" state="hidden" r:id="rId5"/>
    <sheet name="CNP (for word)" sheetId="19" state="hidden" r:id="rId6"/>
    <sheet name="Poměrové ukazatele" sheetId="7" r:id="rId7"/>
    <sheet name="Soustava uk." sheetId="14" r:id="rId8"/>
    <sheet name="Hor. analyza" sheetId="8" r:id="rId9"/>
    <sheet name="HA VZaZ" sheetId="9" r:id="rId10"/>
    <sheet name="Vertk. analyza" sheetId="10" r:id="rId11"/>
    <sheet name="VA VZaZ" sheetId="20" r:id="rId1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9" l="1"/>
  <c r="D35" i="9"/>
  <c r="B35" i="9"/>
  <c r="C21" i="9"/>
  <c r="D21" i="9"/>
  <c r="B21" i="9"/>
  <c r="J14" i="14"/>
  <c r="K14" i="14"/>
  <c r="L14" i="14"/>
  <c r="I14" i="14"/>
  <c r="J13" i="14"/>
  <c r="K13" i="14"/>
  <c r="L13" i="14"/>
  <c r="I13" i="14"/>
  <c r="J12" i="14"/>
  <c r="K12" i="14"/>
  <c r="L12" i="14"/>
  <c r="I12" i="14"/>
  <c r="J11" i="14"/>
  <c r="K11" i="14"/>
  <c r="L11" i="14"/>
  <c r="I11" i="14"/>
  <c r="J10" i="14"/>
  <c r="K10" i="14"/>
  <c r="L10" i="14"/>
  <c r="I10" i="14"/>
  <c r="C13" i="14"/>
  <c r="D13" i="14"/>
  <c r="E13" i="14"/>
  <c r="B13" i="14"/>
  <c r="C12" i="14"/>
  <c r="D12" i="14"/>
  <c r="E12" i="14"/>
  <c r="B12" i="14"/>
  <c r="C11" i="14"/>
  <c r="D11" i="14"/>
  <c r="E11" i="14"/>
  <c r="B11" i="14"/>
  <c r="C10" i="14"/>
  <c r="D10" i="14"/>
  <c r="E10" i="14"/>
  <c r="B10" i="14"/>
  <c r="C4" i="7"/>
  <c r="D4" i="7"/>
  <c r="E4" i="7"/>
  <c r="B4" i="7"/>
  <c r="C19" i="7"/>
  <c r="D19" i="7"/>
  <c r="E19" i="7"/>
  <c r="B19" i="7"/>
  <c r="C14" i="7"/>
  <c r="D14" i="7"/>
  <c r="E14" i="7"/>
  <c r="B14" i="7"/>
  <c r="C13" i="7"/>
  <c r="D13" i="7"/>
  <c r="E13" i="7"/>
  <c r="B13" i="7"/>
  <c r="E12" i="7"/>
  <c r="B7" i="7"/>
  <c r="C7" i="7"/>
  <c r="D7" i="7"/>
  <c r="E7" i="7"/>
  <c r="B8" i="7"/>
  <c r="C8" i="7"/>
  <c r="D8" i="7"/>
  <c r="E8" i="7"/>
  <c r="B9" i="7"/>
  <c r="C9" i="7"/>
  <c r="D9" i="7"/>
  <c r="E9" i="7"/>
  <c r="C3" i="7"/>
  <c r="D3" i="7"/>
  <c r="E3" i="7"/>
  <c r="B3" i="7"/>
  <c r="H72" i="19"/>
  <c r="H67" i="18"/>
  <c r="H62" i="17"/>
  <c r="G62" i="17"/>
  <c r="H65" i="16"/>
  <c r="G65" i="16"/>
  <c r="H68" i="15"/>
  <c r="G68" i="15"/>
  <c r="C3" i="20"/>
  <c r="D3" i="20"/>
  <c r="E3" i="20"/>
  <c r="C4" i="20"/>
  <c r="D4" i="20"/>
  <c r="E4" i="20"/>
  <c r="C5" i="20"/>
  <c r="D5" i="20"/>
  <c r="E5" i="20"/>
  <c r="C6" i="20"/>
  <c r="D6" i="20"/>
  <c r="E6" i="20"/>
  <c r="C7" i="20"/>
  <c r="D7" i="20"/>
  <c r="E7" i="20"/>
  <c r="C8" i="20"/>
  <c r="D8" i="20"/>
  <c r="E8" i="20"/>
  <c r="C9" i="20"/>
  <c r="D9" i="20"/>
  <c r="E9" i="20"/>
  <c r="C10" i="20"/>
  <c r="D10" i="20"/>
  <c r="E10" i="20"/>
  <c r="C11" i="20"/>
  <c r="D11" i="20"/>
  <c r="E11" i="20"/>
  <c r="C12" i="20"/>
  <c r="C13" i="20" s="1"/>
  <c r="D12" i="20"/>
  <c r="D13" i="20" s="1"/>
  <c r="E12" i="20"/>
  <c r="E13" i="20" s="1"/>
  <c r="B12" i="20"/>
  <c r="B13" i="20" s="1"/>
  <c r="B11" i="20"/>
  <c r="B9" i="20"/>
  <c r="B10" i="20"/>
  <c r="B8" i="20"/>
  <c r="B7" i="20"/>
  <c r="B6" i="20"/>
  <c r="B5" i="20"/>
  <c r="B4" i="20"/>
  <c r="B3" i="20"/>
  <c r="C2" i="20"/>
  <c r="D2" i="20"/>
  <c r="E2" i="20"/>
  <c r="B2" i="20"/>
  <c r="C27" i="10"/>
  <c r="D27" i="10"/>
  <c r="E27" i="10"/>
  <c r="B27" i="10"/>
  <c r="C26" i="10"/>
  <c r="D26" i="10"/>
  <c r="E26" i="10"/>
  <c r="B26" i="10"/>
  <c r="C25" i="10"/>
  <c r="D25" i="10"/>
  <c r="E25" i="10"/>
  <c r="B25" i="10"/>
  <c r="C24" i="10"/>
  <c r="D24" i="10"/>
  <c r="E24" i="10"/>
  <c r="B24" i="10"/>
  <c r="C23" i="10"/>
  <c r="D23" i="10"/>
  <c r="E23" i="10"/>
  <c r="B23" i="10"/>
  <c r="C22" i="10"/>
  <c r="D22" i="10"/>
  <c r="E22" i="10"/>
  <c r="B22" i="10"/>
  <c r="C21" i="10"/>
  <c r="D21" i="10"/>
  <c r="E21" i="10"/>
  <c r="B21" i="10"/>
  <c r="C20" i="10"/>
  <c r="D20" i="10"/>
  <c r="E20" i="10"/>
  <c r="B20" i="10"/>
  <c r="C19" i="10"/>
  <c r="D19" i="10"/>
  <c r="E19" i="10"/>
  <c r="B19" i="10"/>
  <c r="C18" i="10"/>
  <c r="D18" i="10"/>
  <c r="E18" i="10"/>
  <c r="B18" i="10"/>
  <c r="C17" i="10"/>
  <c r="D17" i="10"/>
  <c r="E17" i="10"/>
  <c r="B17" i="10"/>
  <c r="C14" i="10"/>
  <c r="D14" i="10"/>
  <c r="E14" i="10"/>
  <c r="B14" i="10"/>
  <c r="C13" i="10"/>
  <c r="D13" i="10"/>
  <c r="E13" i="10"/>
  <c r="B13" i="10"/>
  <c r="C12" i="10"/>
  <c r="D12" i="10"/>
  <c r="E12" i="10"/>
  <c r="B12" i="10"/>
  <c r="C11" i="10"/>
  <c r="D11" i="10"/>
  <c r="E11" i="10"/>
  <c r="B11" i="10"/>
  <c r="C10" i="10"/>
  <c r="D10" i="10"/>
  <c r="E10" i="10"/>
  <c r="B10" i="10"/>
  <c r="C9" i="10"/>
  <c r="D9" i="10"/>
  <c r="E9" i="10"/>
  <c r="B9" i="10"/>
  <c r="C8" i="10"/>
  <c r="D8" i="10"/>
  <c r="E8" i="10"/>
  <c r="B8" i="10"/>
  <c r="C7" i="10"/>
  <c r="D7" i="10"/>
  <c r="E7" i="10"/>
  <c r="B7" i="10"/>
  <c r="C6" i="10"/>
  <c r="D6" i="10"/>
  <c r="E6" i="10"/>
  <c r="B6" i="10"/>
  <c r="C5" i="10"/>
  <c r="D5" i="10"/>
  <c r="E5" i="10"/>
  <c r="B5" i="10"/>
  <c r="B4" i="10"/>
  <c r="C4" i="10"/>
  <c r="D4" i="10"/>
  <c r="E4" i="10"/>
  <c r="C3" i="10"/>
  <c r="D3" i="10"/>
  <c r="E3" i="10"/>
  <c r="B3" i="10"/>
  <c r="B17" i="9"/>
  <c r="B32" i="9" s="1"/>
  <c r="C20" i="9"/>
  <c r="C34" i="9" s="1"/>
  <c r="D20" i="9"/>
  <c r="D34" i="9" s="1"/>
  <c r="B20" i="9"/>
  <c r="B34" i="9" s="1"/>
  <c r="B19" i="9"/>
  <c r="C19" i="9"/>
  <c r="D19" i="9"/>
  <c r="B10" i="9"/>
  <c r="C10" i="9"/>
  <c r="D10" i="9"/>
  <c r="B11" i="9"/>
  <c r="C11" i="9"/>
  <c r="D11" i="9"/>
  <c r="B12" i="9"/>
  <c r="B27" i="9" s="1"/>
  <c r="C12" i="9"/>
  <c r="C27" i="9" s="1"/>
  <c r="D12" i="9"/>
  <c r="D27" i="9" s="1"/>
  <c r="B13" i="9"/>
  <c r="B28" i="9" s="1"/>
  <c r="C13" i="9"/>
  <c r="C28" i="9" s="1"/>
  <c r="D13" i="9"/>
  <c r="D28" i="9" s="1"/>
  <c r="B14" i="9"/>
  <c r="B29" i="9" s="1"/>
  <c r="C14" i="9"/>
  <c r="C29" i="9" s="1"/>
  <c r="D14" i="9"/>
  <c r="D29" i="9" s="1"/>
  <c r="B15" i="9"/>
  <c r="B30" i="9" s="1"/>
  <c r="C15" i="9"/>
  <c r="C30" i="9" s="1"/>
  <c r="D15" i="9"/>
  <c r="D30" i="9" s="1"/>
  <c r="B16" i="9"/>
  <c r="B31" i="9" s="1"/>
  <c r="C16" i="9"/>
  <c r="C31" i="9" s="1"/>
  <c r="D16" i="9"/>
  <c r="D31" i="9" s="1"/>
  <c r="C17" i="9"/>
  <c r="C32" i="9" s="1"/>
  <c r="D17" i="9"/>
  <c r="D32" i="9" s="1"/>
  <c r="B18" i="9"/>
  <c r="B33" i="9" s="1"/>
  <c r="C18" i="9"/>
  <c r="C33" i="9" s="1"/>
  <c r="D18" i="9"/>
  <c r="D33" i="9" s="1"/>
  <c r="C9" i="9"/>
  <c r="D9" i="9"/>
  <c r="B9" i="9"/>
  <c r="C8" i="9"/>
  <c r="C26" i="9" s="1"/>
  <c r="D8" i="9"/>
  <c r="D26" i="9" s="1"/>
  <c r="B8" i="9"/>
  <c r="B26" i="9" s="1"/>
  <c r="C7" i="9"/>
  <c r="D7" i="9"/>
  <c r="B7" i="9"/>
  <c r="C6" i="9"/>
  <c r="C25" i="9" s="1"/>
  <c r="D6" i="9"/>
  <c r="D25" i="9" s="1"/>
  <c r="B6" i="9"/>
  <c r="B25" i="9" s="1"/>
  <c r="B3" i="9"/>
  <c r="C3" i="9"/>
  <c r="D3" i="9"/>
  <c r="B4" i="9"/>
  <c r="C4" i="9"/>
  <c r="D4" i="9"/>
  <c r="B5" i="9"/>
  <c r="C5" i="9"/>
  <c r="D5" i="9"/>
  <c r="C2" i="9"/>
  <c r="C24" i="9" s="1"/>
  <c r="D2" i="9"/>
  <c r="D24" i="9" s="1"/>
  <c r="B2" i="9"/>
  <c r="B24" i="9" s="1"/>
  <c r="D35" i="8"/>
  <c r="E35" i="8"/>
  <c r="C35" i="8"/>
  <c r="D34" i="8"/>
  <c r="Q34" i="8" s="1"/>
  <c r="E34" i="8"/>
  <c r="R34" i="8" s="1"/>
  <c r="C34" i="8"/>
  <c r="P34" i="8" s="1"/>
  <c r="D33" i="8"/>
  <c r="Q33" i="8" s="1"/>
  <c r="E33" i="8"/>
  <c r="R33" i="8" s="1"/>
  <c r="C33" i="8"/>
  <c r="P33" i="8" s="1"/>
  <c r="D31" i="8"/>
  <c r="Q31" i="8" s="1"/>
  <c r="E31" i="8"/>
  <c r="R31" i="8" s="1"/>
  <c r="D32" i="8"/>
  <c r="E32" i="8"/>
  <c r="C32" i="8"/>
  <c r="C31" i="8"/>
  <c r="P31" i="8" s="1"/>
  <c r="D30" i="8"/>
  <c r="Q30" i="8" s="1"/>
  <c r="E30" i="8"/>
  <c r="R30" i="8" s="1"/>
  <c r="C30" i="8"/>
  <c r="P30" i="8" s="1"/>
  <c r="D29" i="8"/>
  <c r="Q29" i="8" s="1"/>
  <c r="E29" i="8"/>
  <c r="R29" i="8" s="1"/>
  <c r="C29" i="8"/>
  <c r="P29" i="8" s="1"/>
  <c r="D28" i="8"/>
  <c r="Q28" i="8" s="1"/>
  <c r="E28" i="8"/>
  <c r="R28" i="8" s="1"/>
  <c r="C28" i="8"/>
  <c r="P28" i="8" s="1"/>
  <c r="D25" i="8"/>
  <c r="Q25" i="8" s="1"/>
  <c r="E25" i="8"/>
  <c r="R25" i="8" s="1"/>
  <c r="D26" i="8"/>
  <c r="Q26" i="8" s="1"/>
  <c r="E26" i="8"/>
  <c r="R26" i="8" s="1"/>
  <c r="D27" i="8"/>
  <c r="Q27" i="8" s="1"/>
  <c r="E27" i="8"/>
  <c r="R27" i="8" s="1"/>
  <c r="C26" i="8"/>
  <c r="P26" i="8" s="1"/>
  <c r="C27" i="8"/>
  <c r="P27" i="8" s="1"/>
  <c r="C25" i="8"/>
  <c r="P25" i="8" s="1"/>
  <c r="D14" i="8"/>
  <c r="E14" i="8"/>
  <c r="C14" i="8"/>
  <c r="D13" i="8"/>
  <c r="Q14" i="8" s="1"/>
  <c r="E13" i="8"/>
  <c r="R14" i="8" s="1"/>
  <c r="C13" i="8"/>
  <c r="P14" i="8" s="1"/>
  <c r="D12" i="8"/>
  <c r="Q13" i="8" s="1"/>
  <c r="E12" i="8"/>
  <c r="R13" i="8" s="1"/>
  <c r="C12" i="8"/>
  <c r="P13" i="8" s="1"/>
  <c r="D11" i="8"/>
  <c r="Q12" i="8" s="1"/>
  <c r="E11" i="8"/>
  <c r="R12" i="8" s="1"/>
  <c r="C11" i="8"/>
  <c r="D8" i="8"/>
  <c r="Q9" i="8" s="1"/>
  <c r="E8" i="8"/>
  <c r="R9" i="8" s="1"/>
  <c r="D9" i="8"/>
  <c r="Q10" i="8" s="1"/>
  <c r="E9" i="8"/>
  <c r="R10" i="8" s="1"/>
  <c r="C9" i="8"/>
  <c r="P10" i="8" s="1"/>
  <c r="C8" i="8"/>
  <c r="P9" i="8" s="1"/>
  <c r="D7" i="8"/>
  <c r="Q8" i="8" s="1"/>
  <c r="C7" i="8"/>
  <c r="D6" i="8"/>
  <c r="Q7" i="8" s="1"/>
  <c r="E6" i="8"/>
  <c r="R7" i="8" s="1"/>
  <c r="C6" i="8"/>
  <c r="P7" i="8" s="1"/>
  <c r="D4" i="8"/>
  <c r="Q5" i="8" s="1"/>
  <c r="E4" i="8"/>
  <c r="R5" i="8" s="1"/>
  <c r="D5" i="8"/>
  <c r="Q6" i="8" s="1"/>
  <c r="E5" i="8"/>
  <c r="R6" i="8" s="1"/>
  <c r="C5" i="8"/>
  <c r="P6" i="8" s="1"/>
  <c r="D3" i="8"/>
  <c r="Q4" i="8" s="1"/>
  <c r="E3" i="8"/>
  <c r="R4" i="8" s="1"/>
  <c r="C4" i="8"/>
  <c r="P5" i="8" s="1"/>
  <c r="C3" i="8"/>
  <c r="P4" i="8" s="1"/>
  <c r="E7" i="8"/>
  <c r="B2" i="7"/>
  <c r="C2" i="7"/>
  <c r="D2" i="7"/>
  <c r="E2" i="7"/>
  <c r="C10" i="8" l="1"/>
  <c r="P11" i="8" s="1"/>
  <c r="D10" i="8"/>
  <c r="Q11" i="8" s="1"/>
  <c r="P12" i="8"/>
  <c r="J2" i="14"/>
  <c r="C2" i="14"/>
  <c r="E10" i="8"/>
  <c r="R11" i="8" s="1"/>
  <c r="B2" i="14"/>
  <c r="L2" i="14"/>
  <c r="I2" i="14"/>
  <c r="D2" i="14"/>
  <c r="E2" i="14"/>
  <c r="K2" i="14" l="1"/>
</calcChain>
</file>

<file path=xl/sharedStrings.xml><?xml version="1.0" encoding="utf-8"?>
<sst xmlns="http://schemas.openxmlformats.org/spreadsheetml/2006/main" count="755" uniqueCount="267">
  <si>
    <t>Aktiva celkem - tis. Kč</t>
  </si>
  <si>
    <t>Dlouhodobý majetek - tis. Kč</t>
  </si>
  <si>
    <t>Dlouhodobý nehmotný majetek - tis. Kč</t>
  </si>
  <si>
    <t>Software - tis. Kč</t>
  </si>
  <si>
    <t>Nedokončený dlouhodobý nehmotný majetek - tis. Kč</t>
  </si>
  <si>
    <t>Dlouhodobý hmotný majetek - tis. Kč</t>
  </si>
  <si>
    <t>Stavby - tis. Kč</t>
  </si>
  <si>
    <t>Samostatné movité věci a soubory movitých věcí - tis. Kč</t>
  </si>
  <si>
    <t>Nedokončený dlouhodobý hmotný majetek - tis. Kč</t>
  </si>
  <si>
    <t>Oběžná aktiva - tis. Kč</t>
  </si>
  <si>
    <t>Zásoby - tis. Kč</t>
  </si>
  <si>
    <t>Zboží - tis. Kč</t>
  </si>
  <si>
    <t>Dlouhodobé pohledávky - tis. Kč</t>
  </si>
  <si>
    <t>Jiné pohledávky - tis. Kč</t>
  </si>
  <si>
    <t>Odložená daňová pohledávka - tis. Kč</t>
  </si>
  <si>
    <t>Krátkodobé pohledávky - tis. Kč</t>
  </si>
  <si>
    <t>Pohledávky z obchodních vztahů (krátk.) - tis. Kč</t>
  </si>
  <si>
    <t>Stát - daňové pohledávky - tis. Kč</t>
  </si>
  <si>
    <t>Pohledávky za ovládanými a řízenými osobami (krátk.) - tis. Kč</t>
  </si>
  <si>
    <t>Ostatní poskytnuté zálohy - tis. Kč</t>
  </si>
  <si>
    <t>Dohadné účty aktivní (krátk.) - tis. Kč</t>
  </si>
  <si>
    <t>Krátkodobý finanční majetek - tis. Kč</t>
  </si>
  <si>
    <t>Peníze - tis. Kč</t>
  </si>
  <si>
    <t>Účty v bankách - tis. Kč</t>
  </si>
  <si>
    <t>Časové rozlišení - tis. Kč</t>
  </si>
  <si>
    <t>Náklady příštích období - tis. Kč</t>
  </si>
  <si>
    <t>Pasiva celkem - tis. Kč</t>
  </si>
  <si>
    <t>Vlastní kapitál - tis. Kč</t>
  </si>
  <si>
    <t>Základní kapitál - tis. Kč</t>
  </si>
  <si>
    <t>Rezervní fondy, nedělitelný fond a ostatní fondy ze zisku - tis. Kč</t>
  </si>
  <si>
    <t>Zákonný rezervní fond / Nedělitelný fond - tis. Kč</t>
  </si>
  <si>
    <t>Výsledek hospodaření minulých let - tis. Kč</t>
  </si>
  <si>
    <t>Nerozdělený zisk minulých let - tis. Kč</t>
  </si>
  <si>
    <t>Výsledek hospodaření běžného účetního období - tis. Kč</t>
  </si>
  <si>
    <t>Cizí zdroje - tis. Kč</t>
  </si>
  <si>
    <t>Rezervy - tis. Kč</t>
  </si>
  <si>
    <t>Rezerva na daň z příjmu - tis. Kč</t>
  </si>
  <si>
    <t>Ostatní rezervy - tis. Kč</t>
  </si>
  <si>
    <t>Krátkodobé závazky - tis. Kč</t>
  </si>
  <si>
    <t>Závazky z obchodních vztahů (krátk.) - tis. Kč</t>
  </si>
  <si>
    <t>Závazky k zaměstnancům - tis. Kč</t>
  </si>
  <si>
    <t>Závazky ze sociálního zabezpečení a zdravotního pojištění - tis. Kč</t>
  </si>
  <si>
    <t>Stát - daňové závazky a dotace - tis. Kč</t>
  </si>
  <si>
    <t>Závazky k ovládaným a řízeným osobám (krátk.) - tis. Kč</t>
  </si>
  <si>
    <t>Dohadné účty pasivní (krátk.) - tis. Kč</t>
  </si>
  <si>
    <t>Jiné závazky - tis. Kč</t>
  </si>
  <si>
    <t>Bankovní úvěry a výpomoci - tis. Kč</t>
  </si>
  <si>
    <t>Krátkodobé bankovní úvěry - tis. Kč</t>
  </si>
  <si>
    <t>Výdaje příštích období - tis. Kč</t>
  </si>
  <si>
    <t>Výnosy příštích období - tis. Kč</t>
  </si>
  <si>
    <t>Tržby za prodej zboží - tis. Kč</t>
  </si>
  <si>
    <t>Náklady vynaložené na prodané zboží - tis. Kč</t>
  </si>
  <si>
    <t>Obchodní marže - tis. Kč</t>
  </si>
  <si>
    <t>Výkony - tis. Kč</t>
  </si>
  <si>
    <t>Tržby za prodej vlastních výrobků a služeb - tis. Kč</t>
  </si>
  <si>
    <t>Výkonová spotřeba - tis. Kč</t>
  </si>
  <si>
    <t>Spotřeba materiálu a energie - tis. Kč</t>
  </si>
  <si>
    <t>Služby - tis. Kč</t>
  </si>
  <si>
    <t>Přidaná hodnota - tis. Kč</t>
  </si>
  <si>
    <t>Osobní náklady - tis. Kč</t>
  </si>
  <si>
    <t>Mzdové náklady - tis. Kč</t>
  </si>
  <si>
    <t>Náklady na sociální zabezpečení a zdravotní pojištění - tis. Kč</t>
  </si>
  <si>
    <t>Sociální náklady - tis. Kč</t>
  </si>
  <si>
    <t>Daně a poplatky - tis. Kč</t>
  </si>
  <si>
    <t>Odpisy dlouhodobého nehmotného a hmotného majetku - tis. Kč</t>
  </si>
  <si>
    <t>Změna stavu rezerv,opr.pol. v prov.ob.,kompl.nákladů příšt.obd - tis. Kč</t>
  </si>
  <si>
    <t>Ostatní provozní výnosy - tis. Kč</t>
  </si>
  <si>
    <t>Ostatní provozní náklady - tis. Kč</t>
  </si>
  <si>
    <t>Provozní výsledek hospodaření - tis. Kč</t>
  </si>
  <si>
    <t>Výnosové úroky - tis. Kč</t>
  </si>
  <si>
    <t>Nákladové úroky - tis. Kč</t>
  </si>
  <si>
    <t>Ostatní finanční výnosy - tis. Kč</t>
  </si>
  <si>
    <t>Ostatní finanční náklady - tis. Kč</t>
  </si>
  <si>
    <t>Finanční výsledek hospodaření - tis. Kč</t>
  </si>
  <si>
    <t>Daň z příjmů za běžnou činnost - tis. Kč</t>
  </si>
  <si>
    <t>Daň z příjmů za běžnou činnost - splatná - tis. Kč</t>
  </si>
  <si>
    <t>Daň z příjmů za běžnou činnost - odložená - tis. Kč</t>
  </si>
  <si>
    <t>Výsledek hospodaření za běžnou činnost - tis. Kč</t>
  </si>
  <si>
    <t>Výsledek hospodaření za účetní období (+/-) - tis. Kč</t>
  </si>
  <si>
    <t>Výsledek hospodaření před zdaněním (+/-) - tis. Kč</t>
  </si>
  <si>
    <t>Tržby z prodeje dlouhodobého majetku a materiálu - tis. Kč</t>
  </si>
  <si>
    <t>Tržby z prodeje dlouhodobého majetku - tis. Kč</t>
  </si>
  <si>
    <t>Zůstatková cena prodaného dlouhodobého majetku a materiálu - tis. Kč</t>
  </si>
  <si>
    <t>Zůstatková cena prodaného dlouhodobého majetku - tis. Kč</t>
  </si>
  <si>
    <t>Neuhrazená ztráta minulých let - tis. Kč</t>
  </si>
  <si>
    <t>Dlouhodobý finanční majetek - tis. Kč</t>
  </si>
  <si>
    <t>ZUD</t>
  </si>
  <si>
    <t>Ostatní dlouhodobé cenné papíry a podíly</t>
  </si>
  <si>
    <t>Úrokové krytí</t>
  </si>
  <si>
    <t>2011-2012</t>
  </si>
  <si>
    <t>2012-2013</t>
  </si>
  <si>
    <t>2013-2014</t>
  </si>
  <si>
    <t>(AKTIVA tis. Kč)</t>
  </si>
  <si>
    <t>(PASIVA tis. Kč)</t>
  </si>
  <si>
    <t>n/a</t>
  </si>
  <si>
    <t>Jiný výsledek hospodaření minulých let - tis. Kč</t>
  </si>
  <si>
    <t>ROZVAHA - tis. Kč</t>
  </si>
  <si>
    <t>Pohotová likvidita</t>
  </si>
  <si>
    <t>Běžná likvidita</t>
  </si>
  <si>
    <t>Z-skóre</t>
  </si>
  <si>
    <t>IN05</t>
  </si>
  <si>
    <t>PK/A</t>
  </si>
  <si>
    <t>ZZ/A</t>
  </si>
  <si>
    <t>ZUD/A</t>
  </si>
  <si>
    <t>VK/CZ</t>
  </si>
  <si>
    <t>A/CZ</t>
  </si>
  <si>
    <t>ZÚD/Ú</t>
  </si>
  <si>
    <t>ZÚD/A</t>
  </si>
  <si>
    <t>T/A</t>
  </si>
  <si>
    <t>A/(KZ+KBÚ)</t>
  </si>
  <si>
    <t>Dlouhodobý majetek</t>
  </si>
  <si>
    <t xml:space="preserve">Dlouhodobý nehmotný majetek </t>
  </si>
  <si>
    <t xml:space="preserve">Dlouhodobý hmotný majetek </t>
  </si>
  <si>
    <t xml:space="preserve">Dlouhodobý finanční majetek </t>
  </si>
  <si>
    <t>Oběžná aktiva</t>
  </si>
  <si>
    <t>Zásoby</t>
  </si>
  <si>
    <t>Pohledávky</t>
  </si>
  <si>
    <t xml:space="preserve">Dlouhodobé pohledávky </t>
  </si>
  <si>
    <t>Krátkodobé pohledávky</t>
  </si>
  <si>
    <t xml:space="preserve">Krátkodobý finanční majetek </t>
  </si>
  <si>
    <t>Časové rozlišení</t>
  </si>
  <si>
    <t>Aktiva celkem</t>
  </si>
  <si>
    <t xml:space="preserve">Dlouhodobý majetek </t>
  </si>
  <si>
    <t xml:space="preserve">Časové rozlišení </t>
  </si>
  <si>
    <t xml:space="preserve">Pasiva celkem </t>
  </si>
  <si>
    <t>Vlastní kapitál</t>
  </si>
  <si>
    <t>Základní kapitál</t>
  </si>
  <si>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</si>
  <si>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</si>
  <si>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</si>
  <si>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Cizí zdroje </t>
  </si>
  <si>
    <t xml:space="preserve">Rezervy </t>
  </si>
  <si>
    <t xml:space="preserve">Krátkodobé závazky </t>
  </si>
  <si>
    <t xml:space="preserve">Bankovní úvěry a výpomoci </t>
  </si>
  <si>
    <t xml:space="preserve">Vlastní kapitál </t>
  </si>
  <si>
    <t xml:space="preserve">Aktiva celkem </t>
  </si>
  <si>
    <t xml:space="preserve">Zásoby </t>
  </si>
  <si>
    <t xml:space="preserve">Pohledávky </t>
  </si>
  <si>
    <t xml:space="preserve">Krátkodobé pohledávky </t>
  </si>
  <si>
    <t xml:space="preserve">Základní kapitál </t>
  </si>
  <si>
    <t xml:space="preserve">Výsledek hospodaření běžného účetního období </t>
  </si>
  <si>
    <t>(VÝKAZ ZISKU A ZTRÁTY) - tis. Kč</t>
  </si>
  <si>
    <t xml:space="preserve">Tržby za prodej zboží </t>
  </si>
  <si>
    <t xml:space="preserve">Náklady vynaložené na prodané zboží </t>
  </si>
  <si>
    <t xml:space="preserve">Obchodní marže </t>
  </si>
  <si>
    <t xml:space="preserve">Výkony </t>
  </si>
  <si>
    <t xml:space="preserve">Výkonová spotřeba </t>
  </si>
  <si>
    <t xml:space="preserve">Přidaná hodnota </t>
  </si>
  <si>
    <t xml:space="preserve">Osobní náklady </t>
  </si>
  <si>
    <t xml:space="preserve">Daně a poplatky </t>
  </si>
  <si>
    <t xml:space="preserve">Odpisy dlouhodobého nehmotného a hmotného majetku </t>
  </si>
  <si>
    <t xml:space="preserve">Změna stavu rezerv,opr.pol. v prov.ob.,kompl.nákladů příšt.obd </t>
  </si>
  <si>
    <t xml:space="preserve">Ostatní provozní výnosy </t>
  </si>
  <si>
    <t xml:space="preserve">Ostatní provozní náklady </t>
  </si>
  <si>
    <t xml:space="preserve">Provozní výsledek hospodaření </t>
  </si>
  <si>
    <t xml:space="preserve">Nákladové úroky </t>
  </si>
  <si>
    <t>Ostatní finanční výnosy</t>
  </si>
  <si>
    <t xml:space="preserve">Ostatní finanční náklady </t>
  </si>
  <si>
    <t xml:space="preserve">Finanční výsledek hospodaření </t>
  </si>
  <si>
    <t xml:space="preserve">Daň z příjmů za běžnou činnost </t>
  </si>
  <si>
    <t xml:space="preserve">Výsledek hospodaření za účetní období (+/-) </t>
  </si>
  <si>
    <t xml:space="preserve">Výsledek hospodaření před zdaněním (+/-) </t>
  </si>
  <si>
    <t xml:space="preserve">Software </t>
  </si>
  <si>
    <t xml:space="preserve">Nedokončený dlouhodobý nehmotný majetek </t>
  </si>
  <si>
    <t xml:space="preserve">Stavby </t>
  </si>
  <si>
    <t xml:space="preserve">Samostatné movité věci a soubory movitých věcí </t>
  </si>
  <si>
    <t xml:space="preserve">Nedokončený dlouhodobý hmotný majetek </t>
  </si>
  <si>
    <t xml:space="preserve">Oběžná aktiva </t>
  </si>
  <si>
    <t xml:space="preserve">Zboží </t>
  </si>
  <si>
    <t xml:space="preserve">Jiné pohledávky </t>
  </si>
  <si>
    <t xml:space="preserve">Odložená daňová pohledávka </t>
  </si>
  <si>
    <t xml:space="preserve">Pohledávky z obchodních vztahů (krátk.) </t>
  </si>
  <si>
    <t xml:space="preserve">Pohledávky za ovládanými a řízenými osobami (krátk.) </t>
  </si>
  <si>
    <t xml:space="preserve">Ostatní poskytnuté zálohy </t>
  </si>
  <si>
    <t xml:space="preserve">Dohadné účty aktivní (krátk.) </t>
  </si>
  <si>
    <t xml:space="preserve">Peníze </t>
  </si>
  <si>
    <t xml:space="preserve">Účty v bankách </t>
  </si>
  <si>
    <t xml:space="preserve">Náklady příštích období </t>
  </si>
  <si>
    <t xml:space="preserve">Zákonný rezervní fond / Nedělitelný fond </t>
  </si>
  <si>
    <t xml:space="preserve">Nerozdělený zisk minulých let </t>
  </si>
  <si>
    <t xml:space="preserve">Neuhrazená ztráta minulých let </t>
  </si>
  <si>
    <t xml:space="preserve">Jiný výsledek hospodaření minulých let </t>
  </si>
  <si>
    <t xml:space="preserve">Rezerva na daň z příjmu </t>
  </si>
  <si>
    <t xml:space="preserve">Ostatní rezervy </t>
  </si>
  <si>
    <t xml:space="preserve">Závazky z obchodních vztahů (krátk.) </t>
  </si>
  <si>
    <t xml:space="preserve">Závazky k zaměstnancům </t>
  </si>
  <si>
    <t xml:space="preserve">Závazky ze sociálního zabezpečení a zdravotního pojištění </t>
  </si>
  <si>
    <t xml:space="preserve">Závazky k ovládaným a řízeným osobám (krátk.) </t>
  </si>
  <si>
    <t xml:space="preserve">Dohadné účty pasivní (krátk.) </t>
  </si>
  <si>
    <t xml:space="preserve">Jiné závazky </t>
  </si>
  <si>
    <t xml:space="preserve">Krátkodobé bankovní úvěry </t>
  </si>
  <si>
    <t xml:space="preserve">Výdaje příštích období </t>
  </si>
  <si>
    <t xml:space="preserve">Výnosy příštích období </t>
  </si>
  <si>
    <t xml:space="preserve">Tržby za prodej vlastních výrobků a služeb </t>
  </si>
  <si>
    <t xml:space="preserve">Spotřeba materiálu a energie </t>
  </si>
  <si>
    <t xml:space="preserve">Služby </t>
  </si>
  <si>
    <t xml:space="preserve">Mzdové náklady </t>
  </si>
  <si>
    <t xml:space="preserve">Náklady na sociální zabezpečení a zdravotní pojištění </t>
  </si>
  <si>
    <t xml:space="preserve">Sociální náklady </t>
  </si>
  <si>
    <t xml:space="preserve">Tržby z prodeje dlouhodobého majetku a materiálu </t>
  </si>
  <si>
    <t xml:space="preserve">Tržby z prodeje dlouhodobého majetku </t>
  </si>
  <si>
    <t xml:space="preserve">Zůstatková cena prodaného dlouhodobého majetku a materiálu </t>
  </si>
  <si>
    <t xml:space="preserve">Zůstatková cena prodaného dlouhodobého majetku </t>
  </si>
  <si>
    <t xml:space="preserve">Výnosové úroky </t>
  </si>
  <si>
    <t xml:space="preserve">Ostatní finanční výnosy </t>
  </si>
  <si>
    <t xml:space="preserve">Výsledek hospodaření za běžnou činnost </t>
  </si>
  <si>
    <t xml:space="preserve">Daň z příjmů za běžnou činnost - splatná </t>
  </si>
  <si>
    <t xml:space="preserve">Daň z příjmů za běžnou činnost - odložená </t>
  </si>
  <si>
    <t>Výsledek hospodaření za účetní období (+/-)</t>
  </si>
  <si>
    <t>Výsledek hospodaření před zdaněním (+/-)</t>
  </si>
  <si>
    <t>ROZVAHA -  tis. Kč</t>
  </si>
  <si>
    <t xml:space="preserve">Stát - daňové pohledávky </t>
  </si>
  <si>
    <t xml:space="preserve">Stát - daňové závazky a dotace </t>
  </si>
  <si>
    <t>VÝKAZ ZISKU A ZTRÁTY - tis. Kč</t>
  </si>
  <si>
    <t xml:space="preserve">Jiný dlouhodobý nehmotný majetek </t>
  </si>
  <si>
    <t xml:space="preserve">Materiál </t>
  </si>
  <si>
    <t xml:space="preserve">Příjmy příštích období </t>
  </si>
  <si>
    <t xml:space="preserve">Kapitálové fondy </t>
  </si>
  <si>
    <t xml:space="preserve">Emisní ažio </t>
  </si>
  <si>
    <t xml:space="preserve">Dlouhodobé závazky </t>
  </si>
  <si>
    <t xml:space="preserve">Krátkodobé přijaté zálohy </t>
  </si>
  <si>
    <t xml:space="preserve">Bankovní úvěry dlouhodobé </t>
  </si>
  <si>
    <t xml:space="preserve">Mimořádné výnosy </t>
  </si>
  <si>
    <t xml:space="preserve">Mimořádný výsledek hospodaření </t>
  </si>
  <si>
    <t xml:space="preserve">Ocenitelná práva </t>
  </si>
  <si>
    <t xml:space="preserve">Jiný dlouhodobý hmotný majetek </t>
  </si>
  <si>
    <t xml:space="preserve">Pohledávky z obchodních vztahů </t>
  </si>
  <si>
    <t xml:space="preserve">Závazky k ovládaným a řízeným osobám </t>
  </si>
  <si>
    <t xml:space="preserve">Mimořádné náklady </t>
  </si>
  <si>
    <t xml:space="preserve">Pozemky </t>
  </si>
  <si>
    <t xml:space="preserve">Podíly v ovládaných a řízených osobách </t>
  </si>
  <si>
    <t xml:space="preserve">Statutární a ostatní fondy </t>
  </si>
  <si>
    <t xml:space="preserve">Rezerva na důchody a podobné závazky </t>
  </si>
  <si>
    <t xml:space="preserve">Dlouhodobé přijaté zálohy </t>
  </si>
  <si>
    <t xml:space="preserve">Závazky ke společníkům, členům druž. a k účast. sdruž. (krát.) </t>
  </si>
  <si>
    <t xml:space="preserve">Aktivace </t>
  </si>
  <si>
    <t xml:space="preserve">Tržby z prodeje materiálu </t>
  </si>
  <si>
    <t xml:space="preserve">Odložený daňový závazek </t>
  </si>
  <si>
    <t xml:space="preserve">(VÝKAZ ZISKU A ZTRÁTY) </t>
  </si>
  <si>
    <t>Okamžitá likvidita</t>
  </si>
  <si>
    <t>2018-2017</t>
  </si>
  <si>
    <t>2019-2018</t>
  </si>
  <si>
    <t>2020-2019</t>
  </si>
  <si>
    <t>Celková zadluženost</t>
  </si>
  <si>
    <t>Koeficient zadluženosti</t>
  </si>
  <si>
    <t>ROE</t>
  </si>
  <si>
    <t>ROA</t>
  </si>
  <si>
    <t>ROS</t>
  </si>
  <si>
    <t>Rentabilita</t>
  </si>
  <si>
    <t>Zadluženost</t>
  </si>
  <si>
    <t>Likvidita</t>
  </si>
  <si>
    <t>Doporučená hodnota 1,5-2,5</t>
  </si>
  <si>
    <t>Doporučená hodnota 1-1,5</t>
  </si>
  <si>
    <t>Doporučená hodnota 0,2-0,5</t>
  </si>
  <si>
    <t>Tichet Art</t>
  </si>
  <si>
    <t>Výpočet pracovního kapitálu</t>
  </si>
  <si>
    <t>Čistý pracovní kapitál (v tis. Kč)</t>
  </si>
  <si>
    <t>Ticket Art</t>
  </si>
  <si>
    <t>IN05 &gt; 1,6</t>
  </si>
  <si>
    <t>Podnik tvoří hodnotu</t>
  </si>
  <si>
    <t>0,9 &lt; IN01 &lt; 1,6</t>
  </si>
  <si>
    <t>Šedá zóna nevyhraněných výsledků</t>
  </si>
  <si>
    <t>IN05 &lt; 0,9</t>
  </si>
  <si>
    <t>Podnik hodnotu netvoří (ničí)</t>
  </si>
  <si>
    <t> Z &gt; 2,99  =  uspokojivá finanční situace</t>
  </si>
  <si>
    <t>1,81 &lt; Z &lt; 2,99  =  tzv. "šedá zóna" nevyhraněných výsledků</t>
  </si>
  <si>
    <t>           Z &lt; 1,81  =  silné finanční problémy (firmě hrozí bankrot)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</si>
</sst>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"/>
    </font>
    <font>
      <sz val="11"/>
      <name val="Calibri"/>
    </font>
    <font>
      <i/>
      <sz val="11"/>
      <name val="Calibri"/>
    </font>
    <font>
      <b/>
      <sz val="11"/>
      <name val="Calibri"/>
    </font>
    <font>
      <u/>
      <sz val="10"/>
      <color theme="10"/>
      <name val="Arial"/>
    </font>
    <font>
      <u/>
      <sz val="10"/>
      <color theme="11"/>
      <name val="Arial"/>
    </font>
    <font>
      <i/>
      <sz val="10"/>
      <name val="Arial"/>
    </font>
    <font>
      <b/>
      <sz val="9"/>
      <color indexed="8"/>
      <name val="Calibri"/>
      <family val="2"/>
    </font>
    <font>
      <sz val="9"/>
      <name val="Arial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8" tint="0.39997558519241921"/>
        <bgColor indexed="8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799981688894314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">
    <xf numFmtId="0" fontId="0" fillId="0" borderId="0" applyAlignment="0"/>
    <xf numFmtId="0" fontId="1" fillId="0" borderId="0" applyAlignment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Alignment="1"/>
    <xf numFmtId="4" fontId="3" fillId="2" borderId="1" xfId="0" applyNumberFormat="1" applyFont="1" applyFill="1" applyBorder="1" applyAlignment="1"/>
    <xf numFmtId="4" fontId="0" fillId="2" borderId="1" xfId="0" applyNumberFormat="1" applyFill="1" applyBorder="1" applyAlignment="1"/>
    <xf numFmtId="0" fontId="1" fillId="0" borderId="0" xfId="1" applyAlignment="1"/>
    <xf numFmtId="0" fontId="0" fillId="0" borderId="0" xfId="0" applyFill="1" applyBorder="1" applyAlignment="1"/>
    <xf numFmtId="14" fontId="0" fillId="0" borderId="0" xfId="0" applyNumberFormat="1" applyFill="1" applyBorder="1" applyAlignment="1"/>
    <xf numFmtId="4" fontId="0" fillId="2" borderId="4" xfId="0" applyNumberFormat="1" applyFill="1" applyBorder="1" applyAlignment="1"/>
    <xf numFmtId="0" fontId="1" fillId="0" borderId="0" xfId="1" applyFill="1" applyBorder="1" applyAlignment="1"/>
    <xf numFmtId="0" fontId="1" fillId="0" borderId="0" xfId="1" applyBorder="1" applyAlignment="1"/>
    <xf numFmtId="4" fontId="2" fillId="3" borderId="4" xfId="0" applyNumberFormat="1" applyFont="1" applyFill="1" applyBorder="1" applyAlignment="1"/>
    <xf numFmtId="4" fontId="0" fillId="2" borderId="0" xfId="0" applyNumberFormat="1" applyFill="1" applyBorder="1" applyAlignment="1"/>
    <xf numFmtId="0" fontId="0" fillId="0" borderId="0" xfId="0" applyBorder="1" applyAlignment="1"/>
    <xf numFmtId="4" fontId="3" fillId="2" borderId="2" xfId="0" applyNumberFormat="1" applyFont="1" applyFill="1" applyBorder="1" applyAlignment="1"/>
    <xf numFmtId="4" fontId="3" fillId="2" borderId="6" xfId="0" applyNumberFormat="1" applyFont="1" applyFill="1" applyBorder="1" applyAlignment="1"/>
    <xf numFmtId="4" fontId="0" fillId="3" borderId="4" xfId="0" applyNumberFormat="1" applyFill="1" applyBorder="1" applyAlignment="1"/>
    <xf numFmtId="4" fontId="3" fillId="3" borderId="3" xfId="0" applyNumberFormat="1" applyFont="1" applyFill="1" applyBorder="1" applyAlignment="1"/>
    <xf numFmtId="4" fontId="3" fillId="3" borderId="1" xfId="0" applyNumberFormat="1" applyFont="1" applyFill="1" applyBorder="1" applyAlignment="1"/>
    <xf numFmtId="4" fontId="3" fillId="4" borderId="4" xfId="0" applyNumberFormat="1" applyFont="1" applyFill="1" applyBorder="1" applyAlignment="1"/>
    <xf numFmtId="4" fontId="3" fillId="4" borderId="1" xfId="0" applyNumberFormat="1" applyFont="1" applyFill="1" applyBorder="1" applyAlignment="1"/>
    <xf numFmtId="4" fontId="4" fillId="5" borderId="4" xfId="0" applyNumberFormat="1" applyFont="1" applyFill="1" applyBorder="1" applyAlignment="1"/>
    <xf numFmtId="4" fontId="4" fillId="5" borderId="1" xfId="0" applyNumberFormat="1" applyFont="1" applyFill="1" applyBorder="1" applyAlignment="1"/>
    <xf numFmtId="4" fontId="4" fillId="5" borderId="6" xfId="0" applyNumberFormat="1" applyFont="1" applyFill="1" applyBorder="1" applyAlignment="1"/>
    <xf numFmtId="4" fontId="3" fillId="4" borderId="6" xfId="0" applyNumberFormat="1" applyFont="1" applyFill="1" applyBorder="1" applyAlignment="1"/>
    <xf numFmtId="4" fontId="3" fillId="5" borderId="1" xfId="0" applyNumberFormat="1" applyFont="1" applyFill="1" applyBorder="1" applyAlignment="1"/>
    <xf numFmtId="4" fontId="4" fillId="4" borderId="1" xfId="0" applyNumberFormat="1" applyFont="1" applyFill="1" applyBorder="1" applyAlignment="1"/>
    <xf numFmtId="0" fontId="0" fillId="0" borderId="1" xfId="0" applyFill="1" applyBorder="1" applyAlignment="1"/>
    <xf numFmtId="0" fontId="4" fillId="8" borderId="1" xfId="0" applyFont="1" applyFill="1" applyBorder="1" applyAlignment="1"/>
    <xf numFmtId="4" fontId="0" fillId="5" borderId="1" xfId="0" applyNumberFormat="1" applyFill="1" applyBorder="1" applyAlignment="1"/>
    <xf numFmtId="4" fontId="0" fillId="0" borderId="0" xfId="0" applyNumberFormat="1" applyAlignment="1"/>
    <xf numFmtId="0" fontId="0" fillId="0" borderId="0" xfId="0" applyFill="1" applyAlignment="1"/>
    <xf numFmtId="0" fontId="5" fillId="11" borderId="4" xfId="0" applyFont="1" applyFill="1" applyBorder="1" applyAlignment="1"/>
    <xf numFmtId="0" fontId="0" fillId="11" borderId="4" xfId="0" applyFill="1" applyBorder="1"/>
    <xf numFmtId="0" fontId="0" fillId="11" borderId="4" xfId="0" applyFill="1" applyBorder="1" applyAlignment="1"/>
    <xf numFmtId="4" fontId="0" fillId="0" borderId="4" xfId="0" applyNumberFormat="1" applyBorder="1"/>
    <xf numFmtId="4" fontId="0" fillId="10" borderId="4" xfId="0" applyNumberFormat="1" applyFill="1" applyBorder="1" applyAlignment="1"/>
    <xf numFmtId="4" fontId="0" fillId="9" borderId="14" xfId="0" applyNumberFormat="1" applyFill="1" applyBorder="1"/>
    <xf numFmtId="4" fontId="0" fillId="7" borderId="4" xfId="0" applyNumberFormat="1" applyFill="1" applyBorder="1"/>
    <xf numFmtId="4" fontId="0" fillId="8" borderId="4" xfId="0" applyNumberFormat="1" applyFill="1" applyBorder="1"/>
    <xf numFmtId="0" fontId="7" fillId="0" borderId="10" xfId="0" applyFont="1" applyBorder="1" applyAlignment="1">
      <alignment vertical="center" wrapText="1"/>
    </xf>
    <xf numFmtId="10" fontId="0" fillId="8" borderId="4" xfId="2" applyNumberFormat="1" applyFont="1" applyFill="1" applyBorder="1"/>
    <xf numFmtId="10" fontId="0" fillId="7" borderId="4" xfId="2" applyNumberFormat="1" applyFont="1" applyFill="1" applyBorder="1"/>
    <xf numFmtId="10" fontId="0" fillId="0" borderId="4" xfId="2" applyNumberFormat="1" applyFont="1" applyFill="1" applyBorder="1"/>
    <xf numFmtId="10" fontId="6" fillId="7" borderId="4" xfId="2" applyNumberFormat="1" applyFont="1" applyFill="1" applyBorder="1" applyAlignment="1">
      <alignment horizontal="right" vertical="center"/>
    </xf>
    <xf numFmtId="10" fontId="6" fillId="8" borderId="4" xfId="2" applyNumberFormat="1" applyFont="1" applyFill="1" applyBorder="1" applyAlignment="1">
      <alignment horizontal="right" vertical="center"/>
    </xf>
    <xf numFmtId="10" fontId="0" fillId="9" borderId="4" xfId="2" applyNumberFormat="1" applyFont="1" applyFill="1" applyBorder="1"/>
    <xf numFmtId="10" fontId="0" fillId="8" borderId="4" xfId="2" applyNumberFormat="1" applyFont="1" applyFill="1" applyBorder="1" applyAlignment="1">
      <alignment horizontal="right"/>
    </xf>
    <xf numFmtId="4" fontId="6" fillId="9" borderId="12" xfId="0" applyNumberFormat="1" applyFont="1" applyFill="1" applyBorder="1" applyAlignment="1">
      <alignment horizontal="right" vertical="center"/>
    </xf>
    <xf numFmtId="4" fontId="6" fillId="7" borderId="4" xfId="0" applyNumberFormat="1" applyFont="1" applyFill="1" applyBorder="1" applyAlignment="1">
      <alignment horizontal="right" vertical="center"/>
    </xf>
    <xf numFmtId="4" fontId="6" fillId="8" borderId="4" xfId="0" applyNumberFormat="1" applyFont="1" applyFill="1" applyBorder="1" applyAlignment="1">
      <alignment horizontal="right" vertical="center"/>
    </xf>
    <xf numFmtId="0" fontId="2" fillId="9" borderId="15" xfId="0" applyFont="1" applyFill="1" applyBorder="1" applyAlignment="1">
      <alignment wrapText="1"/>
    </xf>
    <xf numFmtId="0" fontId="3" fillId="7" borderId="16" xfId="0" applyFont="1" applyFill="1" applyBorder="1" applyAlignment="1">
      <alignment wrapText="1"/>
    </xf>
    <xf numFmtId="9" fontId="0" fillId="0" borderId="4" xfId="2" applyFont="1" applyBorder="1"/>
    <xf numFmtId="1" fontId="2" fillId="3" borderId="5" xfId="0" applyNumberFormat="1" applyFont="1" applyFill="1" applyBorder="1" applyAlignment="1"/>
    <xf numFmtId="0" fontId="0" fillId="0" borderId="0" xfId="0" applyFill="1" applyBorder="1" applyAlignment="1">
      <alignment wrapText="1"/>
    </xf>
    <xf numFmtId="0" fontId="2" fillId="9" borderId="4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4" fillId="8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4" fillId="8" borderId="1" xfId="1" applyFont="1" applyFill="1" applyBorder="1" applyAlignment="1">
      <alignment wrapText="1"/>
    </xf>
    <xf numFmtId="0" fontId="4" fillId="8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8" borderId="4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0" fillId="9" borderId="4" xfId="0" applyFill="1" applyBorder="1" applyAlignment="1">
      <alignment wrapText="1"/>
    </xf>
    <xf numFmtId="0" fontId="4" fillId="8" borderId="8" xfId="0" applyFont="1" applyFill="1" applyBorder="1" applyAlignment="1">
      <alignment wrapText="1"/>
    </xf>
    <xf numFmtId="0" fontId="4" fillId="7" borderId="4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3" fillId="9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0" fillId="10" borderId="4" xfId="0" applyFill="1" applyBorder="1" applyAlignment="1">
      <alignment wrapText="1"/>
    </xf>
    <xf numFmtId="0" fontId="0" fillId="0" borderId="0" xfId="0" applyAlignment="1">
      <alignment wrapText="1"/>
    </xf>
    <xf numFmtId="2" fontId="0" fillId="0" borderId="4" xfId="2" applyNumberFormat="1" applyFont="1" applyBorder="1"/>
    <xf numFmtId="0" fontId="4" fillId="0" borderId="4" xfId="0" applyFont="1" applyFill="1" applyBorder="1" applyAlignment="1">
      <alignment wrapText="1"/>
    </xf>
    <xf numFmtId="0" fontId="2" fillId="9" borderId="11" xfId="0" applyFont="1" applyFill="1" applyBorder="1" applyAlignment="1">
      <alignment wrapText="1"/>
    </xf>
    <xf numFmtId="0" fontId="3" fillId="7" borderId="13" xfId="0" applyFont="1" applyFill="1" applyBorder="1" applyAlignment="1">
      <alignment wrapText="1"/>
    </xf>
    <xf numFmtId="0" fontId="12" fillId="9" borderId="4" xfId="0" applyFont="1" applyFill="1" applyBorder="1" applyAlignment="1">
      <alignment wrapText="1"/>
    </xf>
    <xf numFmtId="1" fontId="12" fillId="3" borderId="5" xfId="0" applyNumberFormat="1" applyFont="1" applyFill="1" applyBorder="1" applyAlignment="1"/>
    <xf numFmtId="0" fontId="13" fillId="0" borderId="0" xfId="0" applyFont="1"/>
    <xf numFmtId="4" fontId="12" fillId="3" borderId="5" xfId="0" applyNumberFormat="1" applyFont="1" applyFill="1" applyBorder="1" applyAlignment="1"/>
    <xf numFmtId="4" fontId="12" fillId="3" borderId="4" xfId="0" applyNumberFormat="1" applyFont="1" applyFill="1" applyBorder="1" applyAlignment="1"/>
    <xf numFmtId="0" fontId="14" fillId="7" borderId="4" xfId="0" applyFont="1" applyFill="1" applyBorder="1" applyAlignment="1">
      <alignment wrapText="1"/>
    </xf>
    <xf numFmtId="4" fontId="14" fillId="4" borderId="5" xfId="0" applyNumberFormat="1" applyFont="1" applyFill="1" applyBorder="1" applyAlignment="1"/>
    <xf numFmtId="4" fontId="14" fillId="4" borderId="4" xfId="0" applyNumberFormat="1" applyFont="1" applyFill="1" applyBorder="1" applyAlignment="1"/>
    <xf numFmtId="0" fontId="15" fillId="8" borderId="4" xfId="0" applyFont="1" applyFill="1" applyBorder="1" applyAlignment="1">
      <alignment wrapText="1"/>
    </xf>
    <xf numFmtId="4" fontId="15" fillId="5" borderId="5" xfId="0" applyNumberFormat="1" applyFont="1" applyFill="1" applyBorder="1" applyAlignment="1"/>
    <xf numFmtId="4" fontId="15" fillId="5" borderId="4" xfId="0" applyNumberFormat="1" applyFont="1" applyFill="1" applyBorder="1" applyAlignment="1"/>
    <xf numFmtId="0" fontId="13" fillId="0" borderId="4" xfId="0" applyFont="1" applyFill="1" applyBorder="1" applyAlignment="1">
      <alignment wrapText="1"/>
    </xf>
    <xf numFmtId="4" fontId="13" fillId="2" borderId="5" xfId="0" applyNumberFormat="1" applyFont="1" applyFill="1" applyBorder="1" applyAlignment="1"/>
    <xf numFmtId="4" fontId="13" fillId="2" borderId="4" xfId="0" applyNumberFormat="1" applyFont="1" applyFill="1" applyBorder="1" applyAlignment="1"/>
    <xf numFmtId="4" fontId="13" fillId="2" borderId="3" xfId="0" applyNumberFormat="1" applyFont="1" applyFill="1" applyBorder="1" applyAlignment="1"/>
    <xf numFmtId="4" fontId="13" fillId="2" borderId="1" xfId="0" applyNumberFormat="1" applyFont="1" applyFill="1" applyBorder="1" applyAlignment="1"/>
    <xf numFmtId="0" fontId="15" fillId="8" borderId="1" xfId="1" applyFont="1" applyFill="1" applyBorder="1" applyAlignment="1">
      <alignment wrapText="1"/>
    </xf>
    <xf numFmtId="4" fontId="13" fillId="5" borderId="3" xfId="0" applyNumberFormat="1" applyFont="1" applyFill="1" applyBorder="1" applyAlignment="1"/>
    <xf numFmtId="4" fontId="13" fillId="5" borderId="1" xfId="0" applyNumberFormat="1" applyFont="1" applyFill="1" applyBorder="1" applyAlignment="1"/>
    <xf numFmtId="4" fontId="14" fillId="4" borderId="3" xfId="0" applyNumberFormat="1" applyFont="1" applyFill="1" applyBorder="1" applyAlignment="1"/>
    <xf numFmtId="4" fontId="14" fillId="4" borderId="1" xfId="0" applyNumberFormat="1" applyFont="1" applyFill="1" applyBorder="1" applyAlignment="1"/>
    <xf numFmtId="4" fontId="15" fillId="5" borderId="3" xfId="0" applyNumberFormat="1" applyFont="1" applyFill="1" applyBorder="1" applyAlignment="1"/>
    <xf numFmtId="4" fontId="15" fillId="5" borderId="1" xfId="0" applyNumberFormat="1" applyFont="1" applyFill="1" applyBorder="1" applyAlignment="1"/>
    <xf numFmtId="0" fontId="15" fillId="8" borderId="7" xfId="0" applyFont="1" applyFill="1" applyBorder="1" applyAlignment="1">
      <alignment wrapText="1"/>
    </xf>
    <xf numFmtId="4" fontId="15" fillId="5" borderId="2" xfId="0" applyNumberFormat="1" applyFont="1" applyFill="1" applyBorder="1" applyAlignment="1"/>
    <xf numFmtId="4" fontId="15" fillId="5" borderId="6" xfId="0" applyNumberFormat="1" applyFont="1" applyFill="1" applyBorder="1" applyAlignment="1"/>
    <xf numFmtId="0" fontId="13" fillId="0" borderId="0" xfId="0" applyFont="1" applyFill="1" applyBorder="1" applyAlignment="1">
      <alignment wrapText="1"/>
    </xf>
    <xf numFmtId="4" fontId="13" fillId="2" borderId="0" xfId="0" applyNumberFormat="1" applyFont="1" applyFill="1" applyBorder="1" applyAlignment="1"/>
    <xf numFmtId="0" fontId="13" fillId="0" borderId="8" xfId="0" applyFont="1" applyFill="1" applyBorder="1" applyAlignment="1">
      <alignment wrapText="1"/>
    </xf>
    <xf numFmtId="0" fontId="13" fillId="0" borderId="6" xfId="0" applyFont="1" applyFill="1" applyBorder="1" applyAlignment="1">
      <alignment wrapText="1"/>
    </xf>
    <xf numFmtId="4" fontId="13" fillId="0" borderId="1" xfId="0" applyNumberFormat="1" applyFont="1" applyFill="1" applyBorder="1" applyAlignment="1"/>
    <xf numFmtId="0" fontId="14" fillId="8" borderId="4" xfId="0" applyFont="1" applyFill="1" applyBorder="1" applyAlignment="1">
      <alignment wrapText="1"/>
    </xf>
    <xf numFmtId="4" fontId="14" fillId="5" borderId="3" xfId="0" applyNumberFormat="1" applyFont="1" applyFill="1" applyBorder="1" applyAlignment="1"/>
    <xf numFmtId="4" fontId="14" fillId="5" borderId="1" xfId="0" applyNumberFormat="1" applyFont="1" applyFill="1" applyBorder="1" applyAlignment="1"/>
    <xf numFmtId="0" fontId="14" fillId="7" borderId="7" xfId="0" applyFont="1" applyFill="1" applyBorder="1" applyAlignment="1">
      <alignment wrapText="1"/>
    </xf>
    <xf numFmtId="4" fontId="14" fillId="4" borderId="2" xfId="0" applyNumberFormat="1" applyFont="1" applyFill="1" applyBorder="1" applyAlignment="1"/>
    <xf numFmtId="4" fontId="14" fillId="4" borderId="6" xfId="0" applyNumberFormat="1" applyFont="1" applyFill="1" applyBorder="1" applyAlignment="1"/>
    <xf numFmtId="0" fontId="13" fillId="9" borderId="4" xfId="0" applyFont="1" applyFill="1" applyBorder="1" applyAlignment="1">
      <alignment wrapText="1"/>
    </xf>
    <xf numFmtId="4" fontId="13" fillId="3" borderId="4" xfId="0" applyNumberFormat="1" applyFont="1" applyFill="1" applyBorder="1" applyAlignment="1"/>
    <xf numFmtId="0" fontId="15" fillId="8" borderId="8" xfId="0" applyFont="1" applyFill="1" applyBorder="1" applyAlignment="1">
      <alignment wrapText="1"/>
    </xf>
    <xf numFmtId="0" fontId="15" fillId="7" borderId="4" xfId="0" applyFont="1" applyFill="1" applyBorder="1" applyAlignment="1">
      <alignment wrapText="1"/>
    </xf>
    <xf numFmtId="4" fontId="15" fillId="4" borderId="3" xfId="0" applyNumberFormat="1" applyFont="1" applyFill="1" applyBorder="1" applyAlignment="1"/>
    <xf numFmtId="4" fontId="15" fillId="4" borderId="1" xfId="0" applyNumberFormat="1" applyFont="1" applyFill="1" applyBorder="1" applyAlignment="1"/>
    <xf numFmtId="0" fontId="16" fillId="0" borderId="4" xfId="0" applyFont="1" applyFill="1" applyBorder="1" applyAlignment="1">
      <alignment wrapText="1"/>
    </xf>
    <xf numFmtId="0" fontId="15" fillId="8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4" fontId="14" fillId="3" borderId="3" xfId="0" applyNumberFormat="1" applyFont="1" applyFill="1" applyBorder="1" applyAlignment="1"/>
    <xf numFmtId="4" fontId="14" fillId="3" borderId="1" xfId="0" applyNumberFormat="1" applyFont="1" applyFill="1" applyBorder="1" applyAlignment="1"/>
    <xf numFmtId="0" fontId="14" fillId="0" borderId="4" xfId="0" applyFont="1" applyFill="1" applyBorder="1" applyAlignment="1">
      <alignment wrapText="1"/>
    </xf>
    <xf numFmtId="4" fontId="14" fillId="2" borderId="3" xfId="0" applyNumberFormat="1" applyFont="1" applyFill="1" applyBorder="1" applyAlignment="1"/>
    <xf numFmtId="4" fontId="14" fillId="2" borderId="1" xfId="0" applyNumberFormat="1" applyFont="1" applyFill="1" applyBorder="1" applyAlignment="1"/>
    <xf numFmtId="4" fontId="14" fillId="2" borderId="17" xfId="0" applyNumberFormat="1" applyFont="1" applyFill="1" applyBorder="1" applyAlignment="1"/>
    <xf numFmtId="4" fontId="14" fillId="2" borderId="18" xfId="0" applyNumberFormat="1" applyFont="1" applyFill="1" applyBorder="1" applyAlignment="1"/>
    <xf numFmtId="0" fontId="13" fillId="0" borderId="0" xfId="0" applyFont="1" applyAlignment="1">
      <alignment wrapText="1"/>
    </xf>
    <xf numFmtId="0" fontId="13" fillId="0" borderId="0" xfId="0" applyFont="1" applyAlignment="1"/>
    <xf numFmtId="4" fontId="13" fillId="0" borderId="0" xfId="0" applyNumberFormat="1" applyFont="1" applyAlignment="1"/>
    <xf numFmtId="4" fontId="14" fillId="2" borderId="6" xfId="0" applyNumberFormat="1" applyFont="1" applyFill="1" applyBorder="1" applyAlignment="1"/>
    <xf numFmtId="0" fontId="13" fillId="0" borderId="1" xfId="1" applyFont="1" applyFill="1" applyBorder="1" applyAlignment="1">
      <alignment wrapText="1"/>
    </xf>
    <xf numFmtId="0" fontId="14" fillId="7" borderId="6" xfId="0" applyFont="1" applyFill="1" applyBorder="1" applyAlignment="1">
      <alignment wrapText="1"/>
    </xf>
    <xf numFmtId="0" fontId="14" fillId="8" borderId="1" xfId="0" applyFont="1" applyFill="1" applyBorder="1" applyAlignment="1">
      <alignment wrapText="1"/>
    </xf>
    <xf numFmtId="0" fontId="14" fillId="7" borderId="1" xfId="0" applyFont="1" applyFill="1" applyBorder="1" applyAlignment="1">
      <alignment wrapText="1"/>
    </xf>
    <xf numFmtId="0" fontId="15" fillId="7" borderId="1" xfId="0" applyFont="1" applyFill="1" applyBorder="1" applyAlignment="1">
      <alignment wrapText="1"/>
    </xf>
    <xf numFmtId="0" fontId="14" fillId="9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4" fontId="14" fillId="2" borderId="19" xfId="0" applyNumberFormat="1" applyFont="1" applyFill="1" applyBorder="1" applyAlignment="1"/>
    <xf numFmtId="4" fontId="13" fillId="2" borderId="6" xfId="0" applyNumberFormat="1" applyFont="1" applyFill="1" applyBorder="1" applyAlignment="1"/>
    <xf numFmtId="4" fontId="14" fillId="3" borderId="4" xfId="0" applyNumberFormat="1" applyFont="1" applyFill="1" applyBorder="1" applyAlignment="1"/>
    <xf numFmtId="4" fontId="14" fillId="2" borderId="4" xfId="0" applyNumberFormat="1" applyFont="1" applyFill="1" applyBorder="1" applyAlignment="1"/>
    <xf numFmtId="0" fontId="14" fillId="9" borderId="9" xfId="0" applyFont="1" applyFill="1" applyBorder="1" applyAlignment="1">
      <alignment wrapText="1"/>
    </xf>
    <xf numFmtId="0" fontId="14" fillId="0" borderId="20" xfId="0" applyFont="1" applyFill="1" applyBorder="1" applyAlignment="1">
      <alignment wrapText="1"/>
    </xf>
    <xf numFmtId="0" fontId="12" fillId="9" borderId="4" xfId="1" applyFont="1" applyFill="1" applyBorder="1" applyAlignment="1">
      <alignment wrapText="1"/>
    </xf>
    <xf numFmtId="4" fontId="12" fillId="3" borderId="4" xfId="1" applyNumberFormat="1" applyFont="1" applyFill="1" applyBorder="1" applyAlignment="1"/>
    <xf numFmtId="0" fontId="14" fillId="7" borderId="4" xfId="1" applyFont="1" applyFill="1" applyBorder="1" applyAlignment="1">
      <alignment wrapText="1"/>
    </xf>
    <xf numFmtId="4" fontId="14" fillId="4" borderId="4" xfId="1" applyNumberFormat="1" applyFont="1" applyFill="1" applyBorder="1" applyAlignment="1"/>
    <xf numFmtId="0" fontId="15" fillId="8" borderId="4" xfId="1" applyFont="1" applyFill="1" applyBorder="1" applyAlignment="1">
      <alignment wrapText="1"/>
    </xf>
    <xf numFmtId="4" fontId="15" fillId="5" borderId="4" xfId="1" applyNumberFormat="1" applyFont="1" applyFill="1" applyBorder="1" applyAlignment="1"/>
    <xf numFmtId="0" fontId="13" fillId="0" borderId="4" xfId="1" applyFont="1" applyFill="1" applyBorder="1" applyAlignment="1">
      <alignment wrapText="1"/>
    </xf>
    <xf numFmtId="4" fontId="13" fillId="2" borderId="4" xfId="1" applyNumberFormat="1" applyFont="1" applyFill="1" applyBorder="1" applyAlignment="1"/>
    <xf numFmtId="4" fontId="13" fillId="2" borderId="1" xfId="1" applyNumberFormat="1" applyFont="1" applyFill="1" applyBorder="1" applyAlignment="1"/>
    <xf numFmtId="4" fontId="15" fillId="5" borderId="1" xfId="1" applyNumberFormat="1" applyFont="1" applyFill="1" applyBorder="1" applyAlignment="1"/>
    <xf numFmtId="0" fontId="14" fillId="7" borderId="1" xfId="1" applyFont="1" applyFill="1" applyBorder="1" applyAlignment="1">
      <alignment wrapText="1"/>
    </xf>
    <xf numFmtId="4" fontId="14" fillId="4" borderId="1" xfId="1" applyNumberFormat="1" applyFont="1" applyFill="1" applyBorder="1" applyAlignment="1"/>
    <xf numFmtId="0" fontId="14" fillId="7" borderId="6" xfId="1" applyFont="1" applyFill="1" applyBorder="1" applyAlignment="1">
      <alignment wrapText="1"/>
    </xf>
    <xf numFmtId="4" fontId="14" fillId="4" borderId="6" xfId="1" applyNumberFormat="1" applyFont="1" applyFill="1" applyBorder="1" applyAlignment="1"/>
    <xf numFmtId="0" fontId="13" fillId="0" borderId="0" xfId="1" applyFont="1" applyFill="1" applyBorder="1" applyAlignment="1">
      <alignment wrapText="1"/>
    </xf>
    <xf numFmtId="4" fontId="13" fillId="2" borderId="0" xfId="1" applyNumberFormat="1" applyFont="1" applyFill="1" applyBorder="1" applyAlignment="1"/>
    <xf numFmtId="0" fontId="14" fillId="8" borderId="1" xfId="1" applyFont="1" applyFill="1" applyBorder="1" applyAlignment="1">
      <alignment wrapText="1"/>
    </xf>
    <xf numFmtId="4" fontId="14" fillId="5" borderId="1" xfId="1" applyNumberFormat="1" applyFont="1" applyFill="1" applyBorder="1" applyAlignment="1"/>
    <xf numFmtId="0" fontId="13" fillId="9" borderId="4" xfId="1" applyFont="1" applyFill="1" applyBorder="1" applyAlignment="1">
      <alignment wrapText="1"/>
    </xf>
    <xf numFmtId="4" fontId="13" fillId="3" borderId="4" xfId="1" applyNumberFormat="1" applyFont="1" applyFill="1" applyBorder="1" applyAlignment="1"/>
    <xf numFmtId="0" fontId="15" fillId="7" borderId="1" xfId="1" applyFont="1" applyFill="1" applyBorder="1" applyAlignment="1">
      <alignment wrapText="1"/>
    </xf>
    <xf numFmtId="4" fontId="15" fillId="4" borderId="1" xfId="1" applyNumberFormat="1" applyFont="1" applyFill="1" applyBorder="1" applyAlignment="1"/>
    <xf numFmtId="0" fontId="14" fillId="9" borderId="1" xfId="1" applyFont="1" applyFill="1" applyBorder="1" applyAlignment="1">
      <alignment wrapText="1"/>
    </xf>
    <xf numFmtId="4" fontId="14" fillId="3" borderId="1" xfId="1" applyNumberFormat="1" applyFont="1" applyFill="1" applyBorder="1" applyAlignment="1"/>
    <xf numFmtId="0" fontId="14" fillId="0" borderId="1" xfId="1" applyFont="1" applyFill="1" applyBorder="1" applyAlignment="1">
      <alignment wrapText="1"/>
    </xf>
    <xf numFmtId="4" fontId="14" fillId="2" borderId="1" xfId="1" applyNumberFormat="1" applyFont="1" applyFill="1" applyBorder="1" applyAlignment="1"/>
    <xf numFmtId="0" fontId="13" fillId="0" borderId="0" xfId="1" applyFont="1" applyAlignment="1">
      <alignment wrapText="1"/>
    </xf>
    <xf numFmtId="0" fontId="13" fillId="0" borderId="0" xfId="1" applyFont="1" applyAlignment="1"/>
    <xf numFmtId="0" fontId="14" fillId="0" borderId="19" xfId="1" applyFont="1" applyFill="1" applyBorder="1" applyAlignment="1">
      <alignment wrapText="1"/>
    </xf>
    <xf numFmtId="4" fontId="14" fillId="2" borderId="19" xfId="1" applyNumberFormat="1" applyFont="1" applyFill="1" applyBorder="1" applyAlignment="1"/>
    <xf numFmtId="4" fontId="13" fillId="0" borderId="0" xfId="1" applyNumberFormat="1" applyFont="1" applyFill="1" applyBorder="1" applyAlignment="1"/>
    <xf numFmtId="0" fontId="12" fillId="3" borderId="4" xfId="1" applyFont="1" applyFill="1" applyBorder="1" applyAlignment="1">
      <alignment wrapText="1"/>
    </xf>
    <xf numFmtId="0" fontId="14" fillId="4" borderId="4" xfId="1" applyFont="1" applyFill="1" applyBorder="1" applyAlignment="1">
      <alignment wrapText="1"/>
    </xf>
    <xf numFmtId="0" fontId="15" fillId="5" borderId="4" xfId="1" applyFont="1" applyFill="1" applyBorder="1" applyAlignment="1">
      <alignment wrapText="1"/>
    </xf>
    <xf numFmtId="0" fontId="13" fillId="6" borderId="4" xfId="1" applyFont="1" applyFill="1" applyBorder="1" applyAlignment="1">
      <alignment wrapText="1"/>
    </xf>
    <xf numFmtId="0" fontId="15" fillId="5" borderId="1" xfId="1" applyFont="1" applyFill="1" applyBorder="1" applyAlignment="1">
      <alignment wrapText="1"/>
    </xf>
    <xf numFmtId="4" fontId="0" fillId="9" borderId="4" xfId="0" applyNumberFormat="1" applyFill="1" applyBorder="1"/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/>
    </xf>
    <xf numFmtId="0" fontId="4" fillId="8" borderId="4" xfId="1" applyFont="1" applyFill="1" applyBorder="1" applyAlignment="1">
      <alignment wrapText="1"/>
    </xf>
    <xf numFmtId="4" fontId="6" fillId="9" borderId="4" xfId="0" applyNumberFormat="1" applyFont="1" applyFill="1" applyBorder="1" applyAlignment="1">
      <alignment horizontal="right" vertical="center"/>
    </xf>
    <xf numFmtId="10" fontId="6" fillId="9" borderId="4" xfId="2" applyNumberFormat="1" applyFont="1" applyFill="1" applyBorder="1" applyAlignment="1">
      <alignment horizontal="right" vertical="center"/>
    </xf>
    <xf numFmtId="0" fontId="8" fillId="9" borderId="4" xfId="0" applyFont="1" applyFill="1" applyBorder="1" applyAlignment="1">
      <alignment horizontal="right" vertical="center"/>
    </xf>
    <xf numFmtId="10" fontId="0" fillId="0" borderId="4" xfId="2" applyNumberFormat="1" applyFont="1" applyFill="1" applyBorder="1" applyAlignment="1"/>
    <xf numFmtId="0" fontId="2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4" xfId="0" applyFont="1" applyFill="1" applyBorder="1"/>
    <xf numFmtId="0" fontId="0" fillId="0" borderId="4" xfId="0" applyFill="1" applyBorder="1"/>
    <xf numFmtId="0" fontId="18" fillId="0" borderId="0" xfId="0" applyFont="1"/>
    <xf numFmtId="0" fontId="18" fillId="0" borderId="21" xfId="0" applyFont="1" applyBorder="1"/>
    <xf numFmtId="1" fontId="2" fillId="3" borderId="21" xfId="0" applyNumberFormat="1" applyFont="1" applyFill="1" applyBorder="1" applyAlignment="1"/>
    <xf numFmtId="0" fontId="0" fillId="0" borderId="21" xfId="0" applyBorder="1"/>
    <xf numFmtId="2" fontId="0" fillId="0" borderId="21" xfId="0" applyNumberFormat="1" applyBorder="1"/>
    <xf numFmtId="2" fontId="18" fillId="0" borderId="21" xfId="0" quotePrefix="1" applyNumberFormat="1" applyFont="1" applyBorder="1"/>
    <xf numFmtId="0" fontId="17" fillId="11" borderId="4" xfId="0" applyFont="1" applyFill="1" applyBorder="1" applyAlignment="1"/>
    <xf numFmtId="0" fontId="18" fillId="11" borderId="4" xfId="0" applyFont="1" applyFill="1" applyBorder="1"/>
    <xf numFmtId="0" fontId="17" fillId="11" borderId="4" xfId="0" applyFont="1" applyFill="1" applyBorder="1"/>
    <xf numFmtId="0" fontId="17" fillId="9" borderId="21" xfId="0" applyFont="1" applyFill="1" applyBorder="1"/>
    <xf numFmtId="3" fontId="0" fillId="0" borderId="21" xfId="0" applyNumberFormat="1" applyBorder="1"/>
    <xf numFmtId="9" fontId="0" fillId="0" borderId="4" xfId="0" applyNumberFormat="1" applyBorder="1"/>
    <xf numFmtId="0" fontId="19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right" vertical="center"/>
    </xf>
    <xf numFmtId="3" fontId="0" fillId="9" borderId="4" xfId="0" applyNumberFormat="1" applyFill="1" applyBorder="1" applyAlignment="1"/>
    <xf numFmtId="3" fontId="0" fillId="0" borderId="4" xfId="0" applyNumberFormat="1" applyFill="1" applyBorder="1" applyAlignment="1"/>
    <xf numFmtId="3" fontId="0" fillId="7" borderId="4" xfId="0" applyNumberFormat="1" applyFill="1" applyBorder="1" applyAlignment="1"/>
    <xf numFmtId="3" fontId="0" fillId="8" borderId="4" xfId="0" applyNumberFormat="1" applyFill="1" applyBorder="1" applyAlignment="1"/>
    <xf numFmtId="9" fontId="0" fillId="9" borderId="4" xfId="2" applyNumberFormat="1" applyFont="1" applyFill="1" applyBorder="1"/>
    <xf numFmtId="9" fontId="0" fillId="0" borderId="4" xfId="2" applyNumberFormat="1" applyFont="1" applyBorder="1"/>
    <xf numFmtId="0" fontId="7" fillId="9" borderId="4" xfId="0" applyFont="1" applyFill="1" applyBorder="1" applyAlignment="1">
      <alignment vertical="center"/>
    </xf>
    <xf numFmtId="0" fontId="6" fillId="9" borderId="4" xfId="0" applyFont="1" applyFill="1" applyBorder="1" applyAlignment="1">
      <alignment horizontal="right" vertical="center"/>
    </xf>
    <xf numFmtId="9" fontId="0" fillId="0" borderId="4" xfId="2" applyFont="1" applyFill="1" applyBorder="1"/>
    <xf numFmtId="0" fontId="4" fillId="0" borderId="4" xfId="1" applyFont="1" applyFill="1" applyBorder="1" applyAlignment="1">
      <alignment wrapText="1"/>
    </xf>
    <xf numFmtId="0" fontId="19" fillId="10" borderId="4" xfId="0" applyFont="1" applyFill="1" applyBorder="1" applyAlignment="1">
      <alignment vertical="center" wrapText="1"/>
    </xf>
    <xf numFmtId="0" fontId="20" fillId="10" borderId="4" xfId="0" applyFont="1" applyFill="1" applyBorder="1" applyAlignment="1">
      <alignment horizontal="right" vertical="center"/>
    </xf>
    <xf numFmtId="9" fontId="0" fillId="0" borderId="4" xfId="2" applyFont="1" applyFill="1" applyBorder="1" applyAlignment="1"/>
    <xf numFmtId="0" fontId="2" fillId="10" borderId="4" xfId="0" applyFont="1" applyFill="1" applyBorder="1" applyAlignment="1">
      <alignment wrapText="1"/>
    </xf>
    <xf numFmtId="3" fontId="2" fillId="3" borderId="5" xfId="0" applyNumberFormat="1" applyFont="1" applyFill="1" applyBorder="1" applyAlignment="1"/>
    <xf numFmtId="3" fontId="2" fillId="3" borderId="4" xfId="0" applyNumberFormat="1" applyFont="1" applyFill="1" applyBorder="1" applyAlignment="1"/>
    <xf numFmtId="3" fontId="3" fillId="4" borderId="5" xfId="0" applyNumberFormat="1" applyFont="1" applyFill="1" applyBorder="1" applyAlignment="1"/>
    <xf numFmtId="3" fontId="3" fillId="4" borderId="4" xfId="0" applyNumberFormat="1" applyFont="1" applyFill="1" applyBorder="1" applyAlignment="1"/>
    <xf numFmtId="3" fontId="4" fillId="5" borderId="5" xfId="0" applyNumberFormat="1" applyFont="1" applyFill="1" applyBorder="1" applyAlignment="1"/>
    <xf numFmtId="3" fontId="4" fillId="5" borderId="4" xfId="0" applyNumberFormat="1" applyFont="1" applyFill="1" applyBorder="1" applyAlignment="1"/>
    <xf numFmtId="3" fontId="0" fillId="2" borderId="5" xfId="0" applyNumberFormat="1" applyFill="1" applyBorder="1" applyAlignment="1"/>
    <xf numFmtId="3" fontId="0" fillId="2" borderId="4" xfId="0" applyNumberFormat="1" applyFill="1" applyBorder="1" applyAlignment="1"/>
    <xf numFmtId="3" fontId="0" fillId="2" borderId="3" xfId="0" applyNumberFormat="1" applyFill="1" applyBorder="1" applyAlignment="1"/>
    <xf numFmtId="3" fontId="0" fillId="2" borderId="1" xfId="0" applyNumberFormat="1" applyFill="1" applyBorder="1" applyAlignment="1"/>
    <xf numFmtId="3" fontId="0" fillId="5" borderId="3" xfId="0" applyNumberFormat="1" applyFill="1" applyBorder="1" applyAlignment="1"/>
    <xf numFmtId="3" fontId="0" fillId="5" borderId="1" xfId="0" applyNumberFormat="1" applyFill="1" applyBorder="1" applyAlignment="1"/>
    <xf numFmtId="3" fontId="3" fillId="4" borderId="3" xfId="0" applyNumberFormat="1" applyFont="1" applyFill="1" applyBorder="1" applyAlignment="1"/>
    <xf numFmtId="3" fontId="3" fillId="4" borderId="1" xfId="0" applyNumberFormat="1" applyFont="1" applyFill="1" applyBorder="1" applyAlignment="1"/>
    <xf numFmtId="3" fontId="4" fillId="5" borderId="3" xfId="0" applyNumberFormat="1" applyFont="1" applyFill="1" applyBorder="1" applyAlignment="1"/>
    <xf numFmtId="3" fontId="4" fillId="5" borderId="1" xfId="0" applyNumberFormat="1" applyFont="1" applyFill="1" applyBorder="1" applyAlignment="1"/>
    <xf numFmtId="3" fontId="4" fillId="5" borderId="2" xfId="0" applyNumberFormat="1" applyFont="1" applyFill="1" applyBorder="1" applyAlignment="1"/>
    <xf numFmtId="3" fontId="4" fillId="5" borderId="6" xfId="0" applyNumberFormat="1" applyFont="1" applyFill="1" applyBorder="1" applyAlignment="1"/>
    <xf numFmtId="3" fontId="0" fillId="2" borderId="0" xfId="0" applyNumberFormat="1" applyFill="1" applyBorder="1" applyAlignment="1"/>
    <xf numFmtId="3" fontId="0" fillId="0" borderId="1" xfId="0" applyNumberFormat="1" applyFill="1" applyBorder="1" applyAlignment="1"/>
    <xf numFmtId="3" fontId="3" fillId="5" borderId="3" xfId="0" applyNumberFormat="1" applyFont="1" applyFill="1" applyBorder="1" applyAlignment="1"/>
    <xf numFmtId="3" fontId="3" fillId="5" borderId="1" xfId="0" applyNumberFormat="1" applyFont="1" applyFill="1" applyBorder="1" applyAlignment="1"/>
    <xf numFmtId="3" fontId="3" fillId="4" borderId="2" xfId="0" applyNumberFormat="1" applyFont="1" applyFill="1" applyBorder="1" applyAlignment="1"/>
    <xf numFmtId="3" fontId="3" fillId="4" borderId="6" xfId="0" applyNumberFormat="1" applyFont="1" applyFill="1" applyBorder="1" applyAlignment="1"/>
    <xf numFmtId="3" fontId="0" fillId="3" borderId="4" xfId="0" applyNumberFormat="1" applyFill="1" applyBorder="1" applyAlignment="1"/>
    <xf numFmtId="3" fontId="4" fillId="4" borderId="3" xfId="0" applyNumberFormat="1" applyFont="1" applyFill="1" applyBorder="1" applyAlignment="1"/>
    <xf numFmtId="3" fontId="4" fillId="4" borderId="1" xfId="0" applyNumberFormat="1" applyFont="1" applyFill="1" applyBorder="1" applyAlignment="1"/>
    <xf numFmtId="3" fontId="3" fillId="3" borderId="3" xfId="0" applyNumberFormat="1" applyFont="1" applyFill="1" applyBorder="1" applyAlignment="1"/>
    <xf numFmtId="3" fontId="3" fillId="3" borderId="1" xfId="0" applyNumberFormat="1" applyFont="1" applyFill="1" applyBorder="1" applyAlignment="1"/>
    <xf numFmtId="3" fontId="3" fillId="2" borderId="3" xfId="0" applyNumberFormat="1" applyFont="1" applyFill="1" applyBorder="1" applyAlignment="1"/>
    <xf numFmtId="3" fontId="3" fillId="2" borderId="1" xfId="0" applyNumberFormat="1" applyFont="1" applyFill="1" applyBorder="1" applyAlignment="1"/>
    <xf numFmtId="3" fontId="0" fillId="2" borderId="2" xfId="0" applyNumberFormat="1" applyFill="1" applyBorder="1" applyAlignment="1"/>
    <xf numFmtId="3" fontId="0" fillId="2" borderId="6" xfId="0" applyNumberFormat="1" applyFill="1" applyBorder="1" applyAlignment="1"/>
    <xf numFmtId="3" fontId="0" fillId="9" borderId="21" xfId="0" applyNumberFormat="1" applyFill="1" applyBorder="1" applyAlignment="1"/>
    <xf numFmtId="3" fontId="3" fillId="3" borderId="21" xfId="0" applyNumberFormat="1" applyFont="1" applyFill="1" applyBorder="1" applyAlignment="1"/>
    <xf numFmtId="3" fontId="3" fillId="0" borderId="21" xfId="0" applyNumberFormat="1" applyFont="1" applyFill="1" applyBorder="1" applyAlignment="1"/>
    <xf numFmtId="3" fontId="3" fillId="2" borderId="21" xfId="0" applyNumberFormat="1" applyFont="1" applyFill="1" applyBorder="1" applyAlignment="1"/>
    <xf numFmtId="2" fontId="18" fillId="0" borderId="21" xfId="0" applyNumberFormat="1" applyFont="1" applyBorder="1"/>
  </cellXfs>
  <cellStyles count="109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Обычный" xfId="0" builtinId="0"/>
    <cellStyle name="Обычный 2" xfId="1" xr:uid="{00000000-0005-0000-0000-000036000000}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Процентный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Ukazatele</a:t>
            </a:r>
            <a:r>
              <a:rPr lang="cs-CZ" baseline="0"/>
              <a:t> zadluženosti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'Poměrové ukazatele'!$A$2</c:f>
              <c:strCache>
                <c:ptCount val="1"/>
                <c:pt idx="0">
                  <c:v>Celková zadluženost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'Poměrové ukazatele'!$B$1:$E$1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'Poměrové ukazatele'!$B$2:$E$2</c:f>
              <c:numCache>
                <c:formatCode>0%</c:formatCode>
                <c:ptCount val="4"/>
                <c:pt idx="0">
                  <c:v>1.0586073838517025</c:v>
                </c:pt>
                <c:pt idx="1">
                  <c:v>1.0383646971092688</c:v>
                </c:pt>
                <c:pt idx="2">
                  <c:v>1.0419275143316302</c:v>
                </c:pt>
                <c:pt idx="3">
                  <c:v>1.3788847851544905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D2-AE48-B686-513127F8D00D}"/>
            </c:ext>
          </c:extLst>
        </c:ser>
        <c:ser>
          <c:idx val="1"/>
          <c:order val="1"/>
          <c:tx>
            <c:strRef>
              <c:f>'Poměrové ukazatele'!$A$3</c:f>
              <c:strCache>
                <c:ptCount val="1"/>
                <c:pt idx="0">
                  <c:v>Koeficient zadluženosti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'Poměrové ukazatele'!$B$1:$E$1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'Poměrové ukazatele'!$B$3:$E$3</c:f>
              <c:numCache>
                <c:formatCode>#,##0.00</c:formatCode>
                <c:ptCount val="4"/>
                <c:pt idx="0">
                  <c:v>-18.062696443341604</c:v>
                </c:pt>
                <c:pt idx="1">
                  <c:v>-27.06563000228676</c:v>
                </c:pt>
                <c:pt idx="2">
                  <c:v>-25.514831130690162</c:v>
                </c:pt>
                <c:pt idx="3">
                  <c:v>-3.6393247741321919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D2-AE48-B686-513127F8D00D}"/>
            </c:ext>
          </c:extLst>
        </c:ser>
        <c:ser>
          <c:idx val="2"/>
          <c:order val="2"/>
          <c:tx>
            <c:strRef>
              <c:f>'Poměrové ukazatele'!$A$4</c:f>
              <c:strCache>
                <c:ptCount val="1"/>
                <c:pt idx="0">
                  <c:v>Úrokové krytí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'Poměrové ukazatele'!$B$1:$E$1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'Poměrové ukazatele'!$B$4:$E$4</c:f>
              <c:numCache>
                <c:formatCode>0%</c:formatCode>
                <c:ptCount val="4"/>
                <c:pt idx="0">
                  <c:v>102.97058823529412</c:v>
                </c:pt>
                <c:pt idx="1">
                  <c:v>12.592814371257486</c:v>
                </c:pt>
                <c:pt idx="2">
                  <c:v>9.1344537815126046</c:v>
                </c:pt>
                <c:pt idx="3">
                  <c:v>-66.097222222222229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D2-AE48-B686-513127F8D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219407"/>
        <c:axId val="301911071"/>
      </c:lineChart>
      <c:catAx>
        <c:axId val="40421940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1911071"/>
        <c:crosses val="autoZero"/>
        <c:auto val="1"/>
        <c:lblAlgn val="ctr"/>
        <c:lblOffset val="100"/>
        <c:noMultiLvlLbl val="0"/>
      </c:catAx>
      <c:valAx>
        <c:axId val="301911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4219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Ukazatele</a:t>
            </a:r>
            <a:r>
              <a:rPr lang="cs-CZ" baseline="0"/>
              <a:t> rentability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'Poměrové ukazatele'!$A$7</c:f>
              <c:strCache>
                <c:ptCount val="1"/>
                <c:pt idx="0">
                  <c:v>ROE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'Poměrové ukazatele'!$B$6:$E$6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'Poměrové ukazatele'!$B$7:$E$7</c:f>
              <c:numCache>
                <c:formatCode>0%</c:formatCode>
                <c:ptCount val="4"/>
                <c:pt idx="0">
                  <c:v>-2.2941273779983455</c:v>
                </c:pt>
                <c:pt idx="1">
                  <c:v>-0.44271667047793278</c:v>
                </c:pt>
                <c:pt idx="2">
                  <c:v>-0.28428781204111603</c:v>
                </c:pt>
                <c:pt idx="3">
                  <c:v>0.57429862101759388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A8-6A4E-9543-D6655F990F88}"/>
            </c:ext>
          </c:extLst>
        </c:ser>
        <c:ser>
          <c:idx val="1"/>
          <c:order val="1"/>
          <c:tx>
            <c:strRef>
              <c:f>'Poměrové ukazatele'!$A$8</c:f>
              <c:strCache>
                <c:ptCount val="1"/>
                <c:pt idx="0">
                  <c:v>ROA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'Poměrové ukazatele'!$B$6:$E$6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'Poměrové ukazatele'!$B$8:$E$8</c:f>
              <c:numCache>
                <c:formatCode>0%</c:formatCode>
                <c:ptCount val="4"/>
                <c:pt idx="0">
                  <c:v>0.13445280384704877</c:v>
                </c:pt>
                <c:pt idx="1">
                  <c:v>1.4659823661008027E-2</c:v>
                </c:pt>
                <c:pt idx="2">
                  <c:v>1.1609220215394209E-2</c:v>
                </c:pt>
                <c:pt idx="3">
                  <c:v>-0.21759300963877129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8-6A4E-9543-D6655F990F88}"/>
            </c:ext>
          </c:extLst>
        </c:ser>
        <c:ser>
          <c:idx val="2"/>
          <c:order val="2"/>
          <c:tx>
            <c:strRef>
              <c:f>'Poměrové ukazatele'!$A$9</c:f>
              <c:strCache>
                <c:ptCount val="1"/>
                <c:pt idx="0">
                  <c:v>ROS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'Poměrové ukazatele'!$B$6:$E$6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'Poměrové ukazatele'!$B$9:$E$9</c:f>
              <c:numCache>
                <c:formatCode>0%</c:formatCode>
                <c:ptCount val="4"/>
                <c:pt idx="0">
                  <c:v>0.39531370257404291</c:v>
                </c:pt>
                <c:pt idx="1">
                  <c:v>8.7258304412493798E-2</c:v>
                </c:pt>
                <c:pt idx="2">
                  <c:v>3.5511207307678198E-2</c:v>
                </c:pt>
                <c:pt idx="3">
                  <c:v>-0.51646354500748348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A8-6A4E-9543-D6655F990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448735"/>
        <c:axId val="1437450383"/>
      </c:lineChart>
      <c:catAx>
        <c:axId val="1437448735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7450383"/>
        <c:crosses val="autoZero"/>
        <c:auto val="1"/>
        <c:lblAlgn val="ctr"/>
        <c:lblOffset val="100"/>
        <c:noMultiLvlLbl val="0"/>
      </c:catAx>
      <c:valAx>
        <c:axId val="1437450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7448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Ukazatele likvidity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'Poměrové ukazatele'!$A$12</c:f>
              <c:strCache>
                <c:ptCount val="1"/>
                <c:pt idx="0">
                  <c:v>Běžná likvidita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'Poměrové ukazatele'!$B$12:$E$12</c:f>
              <c:numCache>
                <c:formatCode>0.00</c:formatCode>
                <c:ptCount val="4"/>
                <c:pt idx="0">
                  <c:v>1.99</c:v>
                </c:pt>
                <c:pt idx="1">
                  <c:v>3.26</c:v>
                </c:pt>
                <c:pt idx="2">
                  <c:v>2.76</c:v>
                </c:pt>
                <c:pt idx="3">
                  <c:v>3.3368095789880261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5E-5E4D-989A-4363884F4C1E}"/>
            </c:ext>
          </c:extLst>
        </c:ser>
        <c:ser>
          <c:idx val="1"/>
          <c:order val="1"/>
          <c:tx>
            <c:strRef>
              <c:f>'Poměrové ukazatele'!$A$13</c:f>
              <c:strCache>
                <c:ptCount val="1"/>
                <c:pt idx="0">
                  <c:v>Pohotová likvidita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'Poměrové ukazatele'!$B$13:$E$13</c:f>
              <c:numCache>
                <c:formatCode>0.00</c:formatCode>
                <c:ptCount val="4"/>
                <c:pt idx="0">
                  <c:v>1.9872903536506208</c:v>
                </c:pt>
                <c:pt idx="1">
                  <c:v>3.2640900772356463</c:v>
                </c:pt>
                <c:pt idx="2">
                  <c:v>2.7607834742588033</c:v>
                </c:pt>
                <c:pt idx="3">
                  <c:v>3.3368095789880261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E-5E4D-989A-4363884F4C1E}"/>
            </c:ext>
          </c:extLst>
        </c:ser>
        <c:ser>
          <c:idx val="2"/>
          <c:order val="2"/>
          <c:tx>
            <c:strRef>
              <c:f>'Poměrové ukazatele'!$A$14</c:f>
              <c:strCache>
                <c:ptCount val="1"/>
                <c:pt idx="0">
                  <c:v>Okamžitá likvidita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'Poměrové ukazatele'!$B$14:$E$14</c:f>
              <c:numCache>
                <c:formatCode>0.00</c:formatCode>
                <c:ptCount val="4"/>
                <c:pt idx="0">
                  <c:v>0.63889528675223517</c:v>
                </c:pt>
                <c:pt idx="1">
                  <c:v>1.0354849716182264</c:v>
                </c:pt>
                <c:pt idx="2">
                  <c:v>1.0616504334796104</c:v>
                </c:pt>
                <c:pt idx="3">
                  <c:v>0.30301274623406721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5E-5E4D-989A-4363884F4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495775"/>
        <c:axId val="1437497423"/>
      </c:lineChart>
      <c:catAx>
        <c:axId val="14374957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7497423"/>
        <c:crosses val="autoZero"/>
        <c:auto val="1"/>
        <c:lblAlgn val="ctr"/>
        <c:lblOffset val="100"/>
        <c:noMultiLvlLbl val="0"/>
      </c:catAx>
      <c:valAx>
        <c:axId val="1437497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7495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9.6344925634295711E-2"/>
          <c:y val="0.19486111111111112"/>
          <c:w val="0.85921062992125985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'Poměrové ukazatele'!$A$19</c:f>
              <c:strCache>
                <c:ptCount val="1"/>
                <c:pt idx="0">
                  <c:v>Čistý pracovní kapitál (v tis. Kč)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'Poměrové ukazatele'!$B$1:$E$1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'Poměrové ukazatele'!$B$19:$E$19</c:f>
              <c:numCache>
                <c:formatCode>#,##0</c:formatCode>
                <c:ptCount val="4"/>
                <c:pt idx="0">
                  <c:v>47161</c:v>
                </c:pt>
                <c:pt idx="1">
                  <c:v>73001</c:v>
                </c:pt>
                <c:pt idx="2">
                  <c:v>49362</c:v>
                </c:pt>
                <c:pt idx="3">
                  <c:v>12100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DB-A541-B1EF-7BC442257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008431"/>
        <c:axId val="1600155823"/>
      </c:lineChart>
      <c:catAx>
        <c:axId val="40400843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00155823"/>
        <c:crosses val="autoZero"/>
        <c:auto val="1"/>
        <c:lblAlgn val="ctr"/>
        <c:lblOffset val="100"/>
        <c:noMultiLvlLbl val="0"/>
      </c:catAx>
      <c:valAx>
        <c:axId val="160015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4008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Z-skóre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'Soustava uk.'!$A$2</c:f>
              <c:strCache>
                <c:ptCount val="1"/>
                <c:pt idx="0">
                  <c:v>Ticket Art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'Soustava uk.'!$B$1:$E$1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'Soustava uk.'!$B$2:$E$2</c:f>
              <c:numCache>
                <c:formatCode>0.00</c:formatCode>
                <c:ptCount val="4"/>
                <c:pt idx="0">
                  <c:v>4.2831667476783801</c:v>
                </c:pt>
                <c:pt idx="1">
                  <c:v>4.3244456616133293</c:v>
                </c:pt>
                <c:pt idx="2">
                  <c:v>3.9582161529460347</c:v>
                </c:pt>
                <c:pt idx="3">
                  <c:v>1.1150801131361801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7-9443-83A7-0FDA8A0590A5}"/>
            </c:ext>
          </c:extLst>
        </c:ser>
        <c:ser>
          <c:idx val="1"/>
          <c:order val="1"/>
          <c:tx>
            <c:strRef>
              <c:f>'Soustava uk.'!$A$3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'Soustava uk.'!$B$1:$E$1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'Soustava uk.'!$B$3:$E$3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75D7-9443-83A7-0FDA8A0590A5}"/>
            </c:ext>
          </c:extLst>
        </c:ser>
        <c:ser>
          <c:idx val="2"/>
          <c:order val="2"/>
          <c:tx>
            <c:strRef>
              <c:f>'Soustava uk.'!$A$4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'Soustava uk.'!$B$1:$E$1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'Soustava uk.'!$B$4:$E$4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75D7-9443-83A7-0FDA8A0590A5}"/>
            </c:ext>
          </c:extLst>
        </c:ser>
        <c:ser>
          <c:idx val="3"/>
          <c:order val="3"/>
          <c:tx>
            <c:strRef>
              <c:f>'Soustava uk.'!$A$5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'Soustava uk.'!$B$1:$E$1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'Soustava uk.'!$B$5:$E$5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75D7-9443-83A7-0FDA8A0590A5}"/>
            </c:ext>
          </c:extLst>
        </c:ser>
        <c:ser>
          <c:idx val="4"/>
          <c:order val="4"/>
          <c:tx>
            <c:strRef>
              <c:f>'Soustava uk.'!$A$6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'Soustava uk.'!$B$1:$E$1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'Soustava uk.'!$B$6:$E$6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75D7-9443-83A7-0FDA8A059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6034752"/>
        <c:axId val="1466037504"/>
      </c:barChart>
      <c:catAx>
        <c:axId val="146603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6037504"/>
        <c:crosses val="autoZero"/>
        <c:auto val="1"/>
        <c:lblAlgn val="ctr"/>
        <c:lblOffset val="100"/>
        <c:noMultiLvlLbl val="0"/>
      </c:catAx>
      <c:valAx>
        <c:axId val="146603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603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IN05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'Soustava uk.'!$H$2</c:f>
              <c:strCache>
                <c:ptCount val="1"/>
                <c:pt idx="0">
                  <c:v>Tichet Art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'Soustava uk.'!$I$1:$L$1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'Soustava uk.'!$I$2:$L$2</c:f>
              <c:numCache>
                <c:formatCode>0.00</c:formatCode>
                <c:ptCount val="4"/>
                <c:pt idx="0">
                  <c:v>4.9254272530516099</c:v>
                </c:pt>
                <c:pt idx="1">
                  <c:v>0.85354425848590898</c:v>
                </c:pt>
                <c:pt idx="2">
                  <c:v>0.69475311780051741</c:v>
                </c:pt>
                <c:pt idx="3">
                  <c:v>-3.0688199435915586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F-AD41-A355-3137D26751A6}"/>
            </c:ext>
          </c:extLst>
        </c:ser>
        <c:ser>
          <c:idx val="1"/>
          <c:order val="1"/>
          <c:tx>
            <c:strRef>
              <c:f>'Soustava uk.'!$H$3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'Soustava uk.'!$I$1:$L$1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'Soustava uk.'!$I$3:$L$3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930F-AD41-A355-3137D26751A6}"/>
            </c:ext>
          </c:extLst>
        </c:ser>
        <c:ser>
          <c:idx val="2"/>
          <c:order val="2"/>
          <c:tx>
            <c:strRef>
              <c:f>'Soustava uk.'!$H$4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'Soustava uk.'!$I$1:$L$1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'Soustava uk.'!$I$4:$L$4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930F-AD41-A355-3137D26751A6}"/>
            </c:ext>
          </c:extLst>
        </c:ser>
        <c:ser>
          <c:idx val="3"/>
          <c:order val="3"/>
          <c:tx>
            <c:strRef>
              <c:f>'Soustava uk.'!$H$5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'Soustava uk.'!$I$1:$L$1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'Soustava uk.'!$I$5:$L$5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930F-AD41-A355-3137D26751A6}"/>
            </c:ext>
          </c:extLst>
        </c:ser>
        <c:ser>
          <c:idx val="4"/>
          <c:order val="4"/>
          <c:tx>
            <c:strRef>
              <c:f>'Soustava uk.'!$H$6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'Soustava uk.'!$I$1:$L$1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'Soustava uk.'!$I$6:$L$6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930F-AD41-A355-3137D2675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7856160"/>
        <c:axId val="1527858640"/>
      </c:barChart>
      <c:catAx>
        <c:axId val="152785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27858640"/>
        <c:crossesAt val="0.1"/>
        <c:auto val="1"/>
        <c:lblAlgn val="ctr"/>
        <c:lblOffset val="100"/>
        <c:noMultiLvlLbl val="0"/>
      </c:catAx>
      <c:valAx>
        <c:axId val="1527858640"/>
        <c:scaling>
          <c:logBase val="10"/>
          <c:orientation val="minMax"/>
          <c:max val="1000"/>
          <c:min val="0.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27856160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Změna položek aktiv v letech 2017-2020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'Hor. analyza'!$B$18</c:f>
              <c:strCache>
                <c:ptCount val="1"/>
                <c:pt idx="0">
                  <c:v>Aktiva 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'Hor. analyza'!$C$17:$E$17</c:f>
              <c:strCache>
                <c:ptCount val="3"/>
                <c:pt idx="0">
                  <c:v>2018-2017</c:v>
                </c:pt>
                <c:pt idx="1">
                  <c:v>2019-2018</c:v>
                </c:pt>
                <c:pt idx="2">
                  <c:v>2020-2019</c:v>
                </c:pt>
              </c:strCache>
            </c:strRef>
          </c:cat>
          <c:val>
            <c:numRef>
              <c:f>'Hor. analyza'!$C$18:$E$18</c:f>
              <c:numCache>
                <c:formatCode>#,##0.00</c:formatCode>
                <c:ptCount val="3"/>
                <c:pt idx="0">
                  <c:v>10841</c:v>
                </c:pt>
                <c:pt idx="1">
                  <c:v>-30603</c:v>
                </c:pt>
                <c:pt idx="2">
                  <c:v>-61180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2-6F48-8F32-864BFD963BB7}"/>
            </c:ext>
          </c:extLst>
        </c:ser>
        <c:ser>
          <c:idx val="1"/>
          <c:order val="1"/>
          <c:tx>
            <c:strRef>
              <c:f>'Hor. analyza'!$B$19</c:f>
              <c:strCache>
                <c:ptCount val="1"/>
                <c:pt idx="0">
                  <c:v>Dlouhodobý majetek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'Hor. analyza'!$C$17:$E$17</c:f>
              <c:strCache>
                <c:ptCount val="3"/>
                <c:pt idx="0">
                  <c:v>2018-2017</c:v>
                </c:pt>
                <c:pt idx="1">
                  <c:v>2019-2018</c:v>
                </c:pt>
                <c:pt idx="2">
                  <c:v>2020-2019</c:v>
                </c:pt>
              </c:strCache>
            </c:strRef>
          </c:cat>
          <c:val>
            <c:numRef>
              <c:f>'Hor. analyza'!$C$19:$E$19</c:f>
              <c:numCache>
                <c:formatCode>#,##0.00</c:formatCode>
                <c:ptCount val="3"/>
                <c:pt idx="0">
                  <c:v>521</c:v>
                </c:pt>
                <c:pt idx="1">
                  <c:v>-2754</c:v>
                </c:pt>
                <c:pt idx="2">
                  <c:v>-1067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92-6F48-8F32-864BFD963BB7}"/>
            </c:ext>
          </c:extLst>
        </c:ser>
        <c:ser>
          <c:idx val="2"/>
          <c:order val="2"/>
          <c:tx>
            <c:strRef>
              <c:f>'Hor. analyza'!$B$20</c:f>
              <c:strCache>
                <c:ptCount val="1"/>
                <c:pt idx="0">
                  <c:v>Oběžná aktiva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'Hor. analyza'!$C$17:$E$17</c:f>
              <c:strCache>
                <c:ptCount val="3"/>
                <c:pt idx="0">
                  <c:v>2018-2017</c:v>
                </c:pt>
                <c:pt idx="1">
                  <c:v>2019-2018</c:v>
                </c:pt>
                <c:pt idx="2">
                  <c:v>2020-2019</c:v>
                </c:pt>
              </c:strCache>
            </c:strRef>
          </c:cat>
          <c:val>
            <c:numRef>
              <c:f>'Hor. analyza'!$C$20:$E$20</c:f>
              <c:numCache>
                <c:formatCode>#,##0.00</c:formatCode>
                <c:ptCount val="3"/>
                <c:pt idx="0">
                  <c:v>10320</c:v>
                </c:pt>
                <c:pt idx="1">
                  <c:v>-27849</c:v>
                </c:pt>
                <c:pt idx="2">
                  <c:v>-60113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92-6F48-8F32-864BFD963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7887504"/>
        <c:axId val="1527890496"/>
      </c:barChart>
      <c:catAx>
        <c:axId val="152788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27890496"/>
        <c:crosses val="autoZero"/>
        <c:auto val="1"/>
        <c:lblAlgn val="ctr"/>
        <c:lblOffset val="100"/>
        <c:noMultiLvlLbl val="0"/>
      </c:catAx>
      <c:valAx>
        <c:axId val="152789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2788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Změna položek pasiv v letech 2017-2020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'Hor. analyza'!$B$39</c:f>
              <c:strCache>
                <c:ptCount val="1"/>
                <c:pt idx="0">
                  <c:v>Pasiva celkem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'Hor. analyza'!$C$38:$E$38</c:f>
              <c:strCache>
                <c:ptCount val="3"/>
                <c:pt idx="0">
                  <c:v>2018-2017</c:v>
                </c:pt>
                <c:pt idx="1">
                  <c:v>2019-2018</c:v>
                </c:pt>
                <c:pt idx="2">
                  <c:v>2020-2019</c:v>
                </c:pt>
              </c:strCache>
            </c:strRef>
          </c:cat>
          <c:val>
            <c:numRef>
              <c:f>'Hor. analyza'!$C$39:$E$39</c:f>
              <c:numCache>
                <c:formatCode>#,##0.00</c:formatCode>
                <c:ptCount val="3"/>
                <c:pt idx="0">
                  <c:v>10841</c:v>
                </c:pt>
                <c:pt idx="1">
                  <c:v>-30603</c:v>
                </c:pt>
                <c:pt idx="2">
                  <c:v>-61180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1-EC4E-8779-6D1B070253E6}"/>
            </c:ext>
          </c:extLst>
        </c:ser>
        <c:ser>
          <c:idx val="1"/>
          <c:order val="1"/>
          <c:tx>
            <c:strRef>
              <c:f>'Hor. analyza'!$B$40</c:f>
              <c:strCache>
                <c:ptCount val="1"/>
                <c:pt idx="0">
                  <c:v>Vlastní kapitál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'Hor. analyza'!$C$38:$E$38</c:f>
              <c:strCache>
                <c:ptCount val="3"/>
                <c:pt idx="0">
                  <c:v>2018-2017</c:v>
                </c:pt>
                <c:pt idx="1">
                  <c:v>2019-2018</c:v>
                </c:pt>
                <c:pt idx="2">
                  <c:v>2020-2019</c:v>
                </c:pt>
              </c:strCache>
            </c:strRef>
          </c:cat>
          <c:val>
            <c:numRef>
              <c:f>'Hor. analyza'!$C$40:$E$40</c:f>
              <c:numCache>
                <c:formatCode>#,##0.00</c:formatCode>
                <c:ptCount val="3"/>
                <c:pt idx="0">
                  <c:v>1672</c:v>
                </c:pt>
                <c:pt idx="1">
                  <c:v>968</c:v>
                </c:pt>
                <c:pt idx="2">
                  <c:v>-5007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1-EC4E-8779-6D1B070253E6}"/>
            </c:ext>
          </c:extLst>
        </c:ser>
        <c:ser>
          <c:idx val="2"/>
          <c:order val="2"/>
          <c:tx>
            <c:strRef>
              <c:f>'Hor. analyza'!$B$41</c:f>
              <c:strCache>
                <c:ptCount val="1"/>
                <c:pt idx="0">
                  <c:v>Cizí zdroje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'Hor. analyza'!$C$38:$E$38</c:f>
              <c:strCache>
                <c:ptCount val="3"/>
                <c:pt idx="0">
                  <c:v>2018-2017</c:v>
                </c:pt>
                <c:pt idx="1">
                  <c:v>2019-2018</c:v>
                </c:pt>
                <c:pt idx="2">
                  <c:v>2020-2019</c:v>
                </c:pt>
              </c:strCache>
            </c:strRef>
          </c:cat>
          <c:val>
            <c:numRef>
              <c:f>'Hor. analyza'!$C$41:$E$41</c:f>
              <c:numCache>
                <c:formatCode>#,##0.00</c:formatCode>
                <c:ptCount val="3"/>
                <c:pt idx="0">
                  <c:v>9169</c:v>
                </c:pt>
                <c:pt idx="1">
                  <c:v>-31480</c:v>
                </c:pt>
                <c:pt idx="2">
                  <c:v>-56264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91-EC4E-8779-6D1B07025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6072256"/>
        <c:axId val="1466075520"/>
      </c:barChart>
      <c:catAx>
        <c:axId val="146607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6075520"/>
        <c:crosses val="autoZero"/>
        <c:auto val="1"/>
        <c:lblAlgn val="ctr"/>
        <c:lblOffset val="100"/>
        <c:noMultiLvlLbl val="0"/>
      </c:catAx>
      <c:valAx>
        <c:axId val="146607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607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2012950</xdr:colOff>
      <xdr:row>1</xdr:row>
      <xdr:rowOff>12700</xdr:rowOff>
    </xdr:from>
    <xdr:to>
      <xdr:col>12</xdr:col>
      <xdr:colOff>19050</xdr:colOff>
      <xdr:row>17</xdr:row>
      <xdr:rowOff>63500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9D7CB8C-ED7E-6D4C-909E-A067CEEA65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412750</xdr:colOff>
      <xdr:row>18</xdr:row>
      <xdr:rowOff>0</xdr:rowOff>
    </xdr:from>
    <xdr:to>
      <xdr:col>18</xdr:col>
      <xdr:colOff>31750</xdr:colOff>
      <xdr:row>34</xdr:row>
      <xdr:rowOff>101600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236E9A4-9B60-8947-B789-ADF7013A0A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412750</xdr:colOff>
      <xdr:row>0</xdr:row>
      <xdr:rowOff>165100</xdr:rowOff>
    </xdr:from>
    <xdr:to>
      <xdr:col>18</xdr:col>
      <xdr:colOff>31750</xdr:colOff>
      <xdr:row>17</xdr:row>
      <xdr:rowOff>25400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E9DEEE8A-63FB-B849-B993-4BCEF82B62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1981200</xdr:colOff>
      <xdr:row>19</xdr:row>
      <xdr:rowOff>12700</xdr:rowOff>
    </xdr:from>
    <xdr:to>
      <xdr:col>11</xdr:col>
      <xdr:colOff>812800</xdr:colOff>
      <xdr:row>35</xdr:row>
      <xdr:rowOff>114300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98BA214E-2F05-534D-AE30-316B4CC8F1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1092200</xdr:colOff>
      <xdr:row>44</xdr:row>
      <xdr:rowOff>44450</xdr:rowOff>
    </xdr:from>
    <xdr:to>
      <xdr:col>5</xdr:col>
      <xdr:colOff>0</xdr:colOff>
      <xdr:row>60</xdr:row>
      <xdr:rowOff>146050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419100</xdr:colOff>
      <xdr:row>46</xdr:row>
      <xdr:rowOff>31750</xdr:rowOff>
    </xdr:from>
    <xdr:to>
      <xdr:col>12</xdr:col>
      <xdr:colOff>0</xdr:colOff>
      <xdr:row>62</xdr:row>
      <xdr:rowOff>133350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</xdr:row>
      <xdr:rowOff>177800</xdr:rowOff>
    </xdr:from>
    <xdr:to>
      <xdr:col>13</xdr:col>
      <xdr:colOff>571500</xdr:colOff>
      <xdr:row>20</xdr:row>
      <xdr:rowOff>139700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</xdr:colOff>
      <xdr:row>26</xdr:row>
      <xdr:rowOff>165100</xdr:rowOff>
    </xdr:from>
    <xdr:to>
      <xdr:col>13</xdr:col>
      <xdr:colOff>165100</xdr:colOff>
      <xdr:row>46</xdr:row>
      <xdr:rowOff>139700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"/>
  <sheetViews>
    <sheetView showGridLines="0" zoomScale="99" workbookViewId="0">
      <selection activeCell="A78" sqref="A78"/>
    </sheetView>
  </sheetViews>
  <sheetFormatPr baseColWidth="10" defaultColWidth="30.83203125" defaultRowHeight="12.75" customHeight="1" x14ac:dyDescent="0.15"/>
  <cols>
    <col min="1" max="1" width="55.33203125" style="73" bestFit="1" customWidth="1"/>
    <col min="2" max="8" width="15.33203125" style="1" customWidth="1"/>
    <col min="9" max="16384" width="30.83203125" style="1"/>
  </cols>
  <sheetData>
    <row r="1" spans="1:8" s="5" customFormat="1" ht="13" x14ac:dyDescent="0.15">
      <c r="A1" s="54"/>
      <c r="B1" s="6"/>
      <c r="C1" s="6"/>
      <c r="D1" s="6"/>
      <c r="E1" s="6"/>
      <c r="F1" s="6"/>
      <c r="G1" s="6"/>
      <c r="H1" s="6"/>
    </row>
    <row r="2" spans="1:8" s="5" customFormat="1" ht="13" x14ac:dyDescent="0.15">
      <c r="A2" s="54"/>
      <c r="B2" s="6"/>
      <c r="C2" s="6"/>
      <c r="D2" s="6"/>
      <c r="E2" s="6"/>
      <c r="F2" s="6"/>
      <c r="G2" s="6"/>
      <c r="H2" s="6"/>
    </row>
    <row r="3" spans="1:8" s="5" customFormat="1" ht="16" x14ac:dyDescent="0.2">
      <c r="A3" s="55" t="s">
        <v>96</v>
      </c>
      <c r="B3" s="53">
        <v>2017</v>
      </c>
      <c r="C3" s="53">
        <v>2018</v>
      </c>
      <c r="D3" s="53">
        <v>2019</v>
      </c>
      <c r="E3" s="53">
        <v>2020</v>
      </c>
      <c r="F3" s="53"/>
      <c r="G3" s="53"/>
      <c r="H3" s="53"/>
    </row>
    <row r="4" spans="1:8" ht="16" x14ac:dyDescent="0.2">
      <c r="A4" s="55" t="s">
        <v>0</v>
      </c>
      <c r="B4" s="226">
        <v>103144</v>
      </c>
      <c r="C4" s="226">
        <v>113985</v>
      </c>
      <c r="D4" s="226">
        <v>83382</v>
      </c>
      <c r="E4" s="227">
        <v>22202</v>
      </c>
      <c r="F4" s="10"/>
      <c r="G4" s="10"/>
      <c r="H4" s="10"/>
    </row>
    <row r="5" spans="1:8" ht="16" x14ac:dyDescent="0.2">
      <c r="A5" s="56" t="s">
        <v>1</v>
      </c>
      <c r="B5" s="228">
        <v>8224</v>
      </c>
      <c r="C5" s="228">
        <v>8745</v>
      </c>
      <c r="D5" s="228">
        <v>5991</v>
      </c>
      <c r="E5" s="229">
        <v>4924</v>
      </c>
      <c r="F5" s="18"/>
      <c r="G5" s="18"/>
      <c r="H5" s="18"/>
    </row>
    <row r="6" spans="1:8" ht="16" x14ac:dyDescent="0.2">
      <c r="A6" s="57" t="s">
        <v>2</v>
      </c>
      <c r="B6" s="230">
        <v>1970</v>
      </c>
      <c r="C6" s="230">
        <v>1970</v>
      </c>
      <c r="D6" s="230">
        <v>766</v>
      </c>
      <c r="E6" s="231"/>
      <c r="F6" s="20"/>
      <c r="G6" s="20"/>
      <c r="H6" s="20"/>
    </row>
    <row r="7" spans="1:8" ht="14" x14ac:dyDescent="0.15">
      <c r="A7" s="58" t="s">
        <v>3</v>
      </c>
      <c r="B7" s="232"/>
      <c r="C7" s="232"/>
      <c r="D7" s="232"/>
      <c r="E7" s="233"/>
      <c r="F7" s="7"/>
      <c r="G7" s="7"/>
      <c r="H7" s="7"/>
    </row>
    <row r="8" spans="1:8" ht="14" x14ac:dyDescent="0.15">
      <c r="A8" s="58" t="s">
        <v>4</v>
      </c>
      <c r="B8" s="232"/>
      <c r="C8" s="232"/>
      <c r="D8" s="232"/>
      <c r="E8" s="233"/>
      <c r="F8" s="7"/>
      <c r="G8" s="7"/>
      <c r="H8" s="7"/>
    </row>
    <row r="9" spans="1:8" ht="16" x14ac:dyDescent="0.2">
      <c r="A9" s="57" t="s">
        <v>5</v>
      </c>
      <c r="B9" s="230">
        <v>6254</v>
      </c>
      <c r="C9" s="230">
        <v>4774</v>
      </c>
      <c r="D9" s="230">
        <v>3225</v>
      </c>
      <c r="E9" s="231">
        <v>2924</v>
      </c>
      <c r="F9" s="20"/>
      <c r="G9" s="20"/>
      <c r="H9" s="20"/>
    </row>
    <row r="10" spans="1:8" ht="14" x14ac:dyDescent="0.15">
      <c r="A10" s="58" t="s">
        <v>6</v>
      </c>
      <c r="B10" s="232"/>
      <c r="C10" s="232"/>
      <c r="D10" s="232"/>
      <c r="E10" s="233"/>
      <c r="F10" s="7"/>
      <c r="G10" s="7"/>
      <c r="H10" s="7"/>
    </row>
    <row r="11" spans="1:8" ht="14" x14ac:dyDescent="0.15">
      <c r="A11" s="58" t="s">
        <v>7</v>
      </c>
      <c r="B11" s="234"/>
      <c r="C11" s="234"/>
      <c r="D11" s="234"/>
      <c r="E11" s="235"/>
      <c r="F11" s="3"/>
      <c r="G11" s="3"/>
      <c r="H11" s="3"/>
    </row>
    <row r="12" spans="1:8" ht="14" x14ac:dyDescent="0.15">
      <c r="A12" s="58" t="s">
        <v>8</v>
      </c>
      <c r="B12" s="234"/>
      <c r="C12" s="234"/>
      <c r="D12" s="234"/>
      <c r="E12" s="235"/>
      <c r="F12" s="3"/>
      <c r="G12" s="3"/>
      <c r="H12" s="3"/>
    </row>
    <row r="13" spans="1:8" ht="16" x14ac:dyDescent="0.2">
      <c r="A13" s="59" t="s">
        <v>85</v>
      </c>
      <c r="B13" s="236"/>
      <c r="C13" s="236">
        <v>2001</v>
      </c>
      <c r="D13" s="236">
        <v>2000</v>
      </c>
      <c r="E13" s="237">
        <v>2000</v>
      </c>
      <c r="F13" s="28"/>
      <c r="G13" s="28"/>
      <c r="H13" s="28"/>
    </row>
    <row r="14" spans="1:8" ht="14" x14ac:dyDescent="0.15">
      <c r="A14" s="58" t="s">
        <v>87</v>
      </c>
      <c r="B14" s="234"/>
      <c r="C14" s="234"/>
      <c r="D14" s="234"/>
      <c r="E14" s="235"/>
      <c r="F14" s="3"/>
      <c r="G14" s="3"/>
      <c r="H14" s="3"/>
    </row>
    <row r="15" spans="1:8" ht="16" x14ac:dyDescent="0.2">
      <c r="A15" s="56" t="s">
        <v>9</v>
      </c>
      <c r="B15" s="238">
        <v>94920</v>
      </c>
      <c r="C15" s="238">
        <v>105240</v>
      </c>
      <c r="D15" s="238">
        <v>77391</v>
      </c>
      <c r="E15" s="239">
        <v>17278</v>
      </c>
      <c r="F15" s="19"/>
      <c r="G15" s="19"/>
      <c r="H15" s="19"/>
    </row>
    <row r="16" spans="1:8" ht="16" x14ac:dyDescent="0.2">
      <c r="A16" s="57" t="s">
        <v>10</v>
      </c>
      <c r="B16" s="240">
        <v>9</v>
      </c>
      <c r="C16" s="240">
        <v>9</v>
      </c>
      <c r="D16" s="240">
        <v>9</v>
      </c>
      <c r="E16" s="241"/>
      <c r="F16" s="21"/>
      <c r="G16" s="21"/>
      <c r="H16" s="21"/>
    </row>
    <row r="17" spans="1:8" ht="14" x14ac:dyDescent="0.15">
      <c r="A17" s="58" t="s">
        <v>11</v>
      </c>
      <c r="B17" s="234"/>
      <c r="C17" s="234"/>
      <c r="D17" s="234"/>
      <c r="E17" s="235"/>
      <c r="F17" s="3"/>
      <c r="G17" s="3"/>
      <c r="H17" s="3"/>
    </row>
    <row r="18" spans="1:8" ht="16" x14ac:dyDescent="0.2">
      <c r="A18" s="57" t="s">
        <v>12</v>
      </c>
      <c r="B18" s="240">
        <v>21144</v>
      </c>
      <c r="C18" s="240">
        <v>21663</v>
      </c>
      <c r="D18" s="240">
        <v>20257</v>
      </c>
      <c r="E18" s="241">
        <v>7215</v>
      </c>
      <c r="F18" s="21"/>
      <c r="G18" s="21"/>
      <c r="H18" s="21"/>
    </row>
    <row r="19" spans="1:8" ht="14" x14ac:dyDescent="0.15">
      <c r="A19" s="58" t="s">
        <v>13</v>
      </c>
      <c r="B19" s="234"/>
      <c r="C19" s="234"/>
      <c r="D19" s="234"/>
      <c r="E19" s="235"/>
      <c r="F19" s="3"/>
      <c r="G19" s="3"/>
      <c r="H19" s="3"/>
    </row>
    <row r="20" spans="1:8" ht="14" x14ac:dyDescent="0.15">
      <c r="A20" s="58" t="s">
        <v>14</v>
      </c>
      <c r="B20" s="234"/>
      <c r="C20" s="234"/>
      <c r="D20" s="234"/>
      <c r="E20" s="235"/>
      <c r="F20" s="3"/>
      <c r="G20" s="3"/>
      <c r="H20" s="3"/>
    </row>
    <row r="21" spans="1:8" ht="16" x14ac:dyDescent="0.2">
      <c r="A21" s="57" t="s">
        <v>15</v>
      </c>
      <c r="B21" s="240">
        <v>43254</v>
      </c>
      <c r="C21" s="240">
        <v>50185</v>
      </c>
      <c r="D21" s="240">
        <v>27368</v>
      </c>
      <c r="E21" s="241">
        <v>8485</v>
      </c>
      <c r="F21" s="21"/>
      <c r="G21" s="21"/>
      <c r="H21" s="21"/>
    </row>
    <row r="22" spans="1:8" ht="14" x14ac:dyDescent="0.15">
      <c r="A22" s="58" t="s">
        <v>16</v>
      </c>
      <c r="B22" s="234"/>
      <c r="C22" s="234"/>
      <c r="D22" s="234"/>
      <c r="E22" s="235"/>
      <c r="F22" s="3"/>
      <c r="G22" s="3"/>
      <c r="H22" s="3"/>
    </row>
    <row r="23" spans="1:8" ht="14" x14ac:dyDescent="0.15">
      <c r="A23" s="58" t="s">
        <v>17</v>
      </c>
      <c r="B23" s="234"/>
      <c r="C23" s="234"/>
      <c r="D23" s="234"/>
      <c r="E23" s="235"/>
      <c r="F23" s="3"/>
      <c r="G23" s="3"/>
      <c r="H23" s="3"/>
    </row>
    <row r="24" spans="1:8" ht="14" x14ac:dyDescent="0.15">
      <c r="A24" s="58" t="s">
        <v>18</v>
      </c>
      <c r="B24" s="234"/>
      <c r="C24" s="234"/>
      <c r="D24" s="234"/>
      <c r="E24" s="235"/>
      <c r="F24" s="3"/>
      <c r="G24" s="3"/>
      <c r="H24" s="3"/>
    </row>
    <row r="25" spans="1:8" ht="14" x14ac:dyDescent="0.15">
      <c r="A25" s="58" t="s">
        <v>19</v>
      </c>
      <c r="B25" s="234"/>
      <c r="C25" s="234"/>
      <c r="D25" s="234"/>
      <c r="E25" s="235"/>
      <c r="F25" s="3"/>
      <c r="G25" s="3"/>
      <c r="H25" s="3"/>
    </row>
    <row r="26" spans="1:8" ht="14" x14ac:dyDescent="0.15">
      <c r="A26" s="58" t="s">
        <v>20</v>
      </c>
      <c r="B26" s="234"/>
      <c r="C26" s="234"/>
      <c r="D26" s="234"/>
      <c r="E26" s="235"/>
      <c r="F26" s="3"/>
      <c r="G26" s="3"/>
      <c r="H26" s="3"/>
    </row>
    <row r="27" spans="1:8" ht="14" x14ac:dyDescent="0.15">
      <c r="A27" s="58" t="s">
        <v>13</v>
      </c>
      <c r="B27" s="234"/>
      <c r="C27" s="234"/>
      <c r="D27" s="234"/>
      <c r="E27" s="235"/>
      <c r="F27" s="3"/>
      <c r="G27" s="3"/>
      <c r="H27" s="3"/>
    </row>
    <row r="28" spans="1:8" ht="16" x14ac:dyDescent="0.2">
      <c r="A28" s="60" t="s">
        <v>21</v>
      </c>
      <c r="B28" s="242">
        <v>30513</v>
      </c>
      <c r="C28" s="242">
        <v>33383</v>
      </c>
      <c r="D28" s="242">
        <v>29757</v>
      </c>
      <c r="E28" s="243">
        <v>1569</v>
      </c>
      <c r="F28" s="22"/>
      <c r="G28" s="22"/>
      <c r="H28" s="22"/>
    </row>
    <row r="29" spans="1:8" ht="14" x14ac:dyDescent="0.15">
      <c r="A29" s="58" t="s">
        <v>22</v>
      </c>
      <c r="B29" s="233"/>
      <c r="C29" s="233"/>
      <c r="D29" s="233"/>
      <c r="E29" s="233"/>
      <c r="F29" s="7"/>
      <c r="G29" s="7"/>
      <c r="H29" s="7"/>
    </row>
    <row r="30" spans="1:8" ht="14" x14ac:dyDescent="0.15">
      <c r="A30" s="58" t="s">
        <v>23</v>
      </c>
      <c r="B30" s="233"/>
      <c r="C30" s="233"/>
      <c r="D30" s="233"/>
      <c r="E30" s="233"/>
      <c r="F30" s="7"/>
      <c r="G30" s="7"/>
      <c r="H30" s="7"/>
    </row>
    <row r="31" spans="1:8" ht="16" x14ac:dyDescent="0.2">
      <c r="A31" s="56" t="s">
        <v>24</v>
      </c>
      <c r="B31" s="229"/>
      <c r="C31" s="229"/>
      <c r="D31" s="229"/>
      <c r="E31" s="229"/>
      <c r="F31" s="18"/>
      <c r="G31" s="18"/>
      <c r="H31" s="18"/>
    </row>
    <row r="32" spans="1:8" ht="14" x14ac:dyDescent="0.15">
      <c r="A32" s="58" t="s">
        <v>25</v>
      </c>
      <c r="B32" s="233"/>
      <c r="C32" s="233"/>
      <c r="D32" s="233"/>
      <c r="E32" s="233"/>
      <c r="F32" s="7"/>
      <c r="G32" s="7"/>
      <c r="H32" s="7"/>
    </row>
    <row r="33" spans="1:8" s="12" customFormat="1" ht="13" x14ac:dyDescent="0.15">
      <c r="A33" s="54"/>
      <c r="B33" s="244"/>
      <c r="C33" s="244"/>
      <c r="D33" s="244"/>
      <c r="E33" s="244"/>
      <c r="F33" s="11"/>
      <c r="G33" s="11"/>
      <c r="H33" s="11"/>
    </row>
    <row r="34" spans="1:8" s="12" customFormat="1" ht="13" x14ac:dyDescent="0.15">
      <c r="A34" s="54"/>
      <c r="B34" s="244"/>
      <c r="C34" s="244"/>
      <c r="D34" s="244"/>
      <c r="E34" s="244"/>
      <c r="F34" s="11"/>
      <c r="G34" s="11"/>
      <c r="H34" s="11"/>
    </row>
    <row r="35" spans="1:8" s="12" customFormat="1" ht="15" x14ac:dyDescent="0.2">
      <c r="A35" s="54"/>
      <c r="B35" s="226">
        <v>2017</v>
      </c>
      <c r="C35" s="226">
        <v>2018</v>
      </c>
      <c r="D35" s="226">
        <v>2019</v>
      </c>
      <c r="E35" s="226">
        <v>2020</v>
      </c>
      <c r="F35" s="11"/>
      <c r="G35" s="11"/>
      <c r="H35" s="11"/>
    </row>
    <row r="36" spans="1:8" ht="16" x14ac:dyDescent="0.2">
      <c r="A36" s="55" t="s">
        <v>26</v>
      </c>
      <c r="B36" s="227">
        <v>103144</v>
      </c>
      <c r="C36" s="227">
        <v>113985</v>
      </c>
      <c r="D36" s="227">
        <v>83382</v>
      </c>
      <c r="E36" s="227">
        <v>22202</v>
      </c>
      <c r="F36" s="10"/>
      <c r="G36" s="10"/>
      <c r="H36" s="10"/>
    </row>
    <row r="37" spans="1:8" ht="16" x14ac:dyDescent="0.2">
      <c r="A37" s="56" t="s">
        <v>27</v>
      </c>
      <c r="B37" s="229">
        <v>-6045</v>
      </c>
      <c r="C37" s="229">
        <v>-4373</v>
      </c>
      <c r="D37" s="229">
        <v>-3405</v>
      </c>
      <c r="E37" s="229">
        <v>-8412</v>
      </c>
      <c r="F37" s="18"/>
      <c r="G37" s="18"/>
      <c r="H37" s="18"/>
    </row>
    <row r="38" spans="1:8" ht="16" x14ac:dyDescent="0.2">
      <c r="A38" s="57" t="s">
        <v>28</v>
      </c>
      <c r="B38" s="231">
        <v>200</v>
      </c>
      <c r="C38" s="231">
        <v>200</v>
      </c>
      <c r="D38" s="231">
        <v>200</v>
      </c>
      <c r="E38" s="231">
        <v>200</v>
      </c>
      <c r="F38" s="20"/>
      <c r="G38" s="20"/>
      <c r="H38" s="20"/>
    </row>
    <row r="39" spans="1:8" ht="14" x14ac:dyDescent="0.15">
      <c r="A39" s="61" t="s">
        <v>28</v>
      </c>
      <c r="B39" s="234"/>
      <c r="C39" s="234"/>
      <c r="D39" s="234"/>
      <c r="E39" s="235"/>
      <c r="F39" s="3"/>
      <c r="G39" s="3"/>
      <c r="H39" s="3"/>
    </row>
    <row r="40" spans="1:8" ht="16" x14ac:dyDescent="0.2">
      <c r="A40" s="57" t="s">
        <v>29</v>
      </c>
      <c r="B40" s="240">
        <v>35</v>
      </c>
      <c r="C40" s="240">
        <v>35</v>
      </c>
      <c r="D40" s="240">
        <v>35</v>
      </c>
      <c r="E40" s="241">
        <v>35</v>
      </c>
      <c r="F40" s="21"/>
      <c r="G40" s="21"/>
      <c r="H40" s="21"/>
    </row>
    <row r="41" spans="1:8" ht="14" x14ac:dyDescent="0.15">
      <c r="A41" s="58" t="s">
        <v>30</v>
      </c>
      <c r="B41" s="234"/>
      <c r="C41" s="234"/>
      <c r="D41" s="234"/>
      <c r="E41" s="235"/>
      <c r="F41" s="3"/>
      <c r="G41" s="3"/>
      <c r="H41" s="3"/>
    </row>
    <row r="42" spans="1:8" ht="16" x14ac:dyDescent="0.2">
      <c r="A42" s="57" t="s">
        <v>31</v>
      </c>
      <c r="B42" s="240">
        <v>-20148</v>
      </c>
      <c r="C42" s="240">
        <v>-6279</v>
      </c>
      <c r="D42" s="240">
        <v>-4608</v>
      </c>
      <c r="E42" s="241">
        <v>-3816</v>
      </c>
      <c r="F42" s="21"/>
      <c r="G42" s="21"/>
      <c r="H42" s="21"/>
    </row>
    <row r="43" spans="1:8" ht="14" x14ac:dyDescent="0.15">
      <c r="A43" s="58" t="s">
        <v>32</v>
      </c>
      <c r="B43" s="234"/>
      <c r="C43" s="234"/>
      <c r="D43" s="234"/>
      <c r="E43" s="235"/>
      <c r="F43" s="3"/>
      <c r="G43" s="3"/>
      <c r="H43" s="3"/>
    </row>
    <row r="44" spans="1:8" ht="14" x14ac:dyDescent="0.15">
      <c r="A44" s="62" t="s">
        <v>84</v>
      </c>
      <c r="B44" s="234"/>
      <c r="C44" s="234"/>
      <c r="D44" s="234"/>
      <c r="E44" s="245"/>
      <c r="F44" s="3"/>
      <c r="G44" s="3"/>
      <c r="H44" s="3"/>
    </row>
    <row r="45" spans="1:8" ht="14" x14ac:dyDescent="0.15">
      <c r="A45" s="58" t="s">
        <v>95</v>
      </c>
      <c r="B45" s="234"/>
      <c r="C45" s="234"/>
      <c r="D45" s="234"/>
      <c r="E45" s="245"/>
      <c r="F45" s="3"/>
      <c r="G45" s="3"/>
      <c r="H45" s="3"/>
    </row>
    <row r="46" spans="1:8" ht="16" x14ac:dyDescent="0.2">
      <c r="A46" s="63" t="s">
        <v>33</v>
      </c>
      <c r="B46" s="246">
        <v>13868</v>
      </c>
      <c r="C46" s="246">
        <v>1671</v>
      </c>
      <c r="D46" s="246">
        <v>968</v>
      </c>
      <c r="E46" s="247">
        <v>-4831</v>
      </c>
      <c r="F46" s="24"/>
      <c r="G46" s="24"/>
      <c r="H46" s="24"/>
    </row>
    <row r="47" spans="1:8" ht="16" x14ac:dyDescent="0.2">
      <c r="A47" s="56" t="s">
        <v>34</v>
      </c>
      <c r="B47" s="238">
        <v>109189</v>
      </c>
      <c r="C47" s="238">
        <v>118358</v>
      </c>
      <c r="D47" s="238">
        <v>86878</v>
      </c>
      <c r="E47" s="239">
        <v>30614</v>
      </c>
      <c r="F47" s="19"/>
      <c r="G47" s="19"/>
      <c r="H47" s="19"/>
    </row>
    <row r="48" spans="1:8" ht="16" x14ac:dyDescent="0.2">
      <c r="A48" s="57" t="s">
        <v>35</v>
      </c>
      <c r="B48" s="240"/>
      <c r="C48" s="240"/>
      <c r="D48" s="240"/>
      <c r="E48" s="241"/>
      <c r="F48" s="21"/>
      <c r="G48" s="21"/>
      <c r="H48" s="21"/>
    </row>
    <row r="49" spans="1:8" ht="14" x14ac:dyDescent="0.15">
      <c r="A49" s="58" t="s">
        <v>36</v>
      </c>
      <c r="B49" s="234"/>
      <c r="C49" s="234"/>
      <c r="D49" s="234"/>
      <c r="E49" s="235"/>
      <c r="F49" s="3"/>
      <c r="G49" s="3"/>
      <c r="H49" s="3"/>
    </row>
    <row r="50" spans="1:8" ht="14" x14ac:dyDescent="0.15">
      <c r="A50" s="58" t="s">
        <v>37</v>
      </c>
      <c r="B50" s="234"/>
      <c r="C50" s="234"/>
      <c r="D50" s="234"/>
      <c r="E50" s="235"/>
      <c r="F50" s="3"/>
      <c r="G50" s="3"/>
      <c r="H50" s="3"/>
    </row>
    <row r="51" spans="1:8" ht="16" x14ac:dyDescent="0.2">
      <c r="A51" s="57" t="s">
        <v>38</v>
      </c>
      <c r="B51" s="240">
        <v>47759</v>
      </c>
      <c r="C51" s="240">
        <v>32239</v>
      </c>
      <c r="D51" s="240">
        <v>28029</v>
      </c>
      <c r="E51" s="241">
        <v>5178</v>
      </c>
      <c r="F51" s="21"/>
      <c r="G51" s="21"/>
      <c r="H51" s="21"/>
    </row>
    <row r="52" spans="1:8" ht="14" x14ac:dyDescent="0.15">
      <c r="A52" s="58" t="s">
        <v>39</v>
      </c>
      <c r="B52" s="234"/>
      <c r="C52" s="234"/>
      <c r="D52" s="234"/>
      <c r="E52" s="235"/>
      <c r="F52" s="3"/>
      <c r="G52" s="3"/>
      <c r="H52" s="3"/>
    </row>
    <row r="53" spans="1:8" ht="14" x14ac:dyDescent="0.15">
      <c r="A53" s="58" t="s">
        <v>40</v>
      </c>
      <c r="B53" s="234"/>
      <c r="C53" s="234"/>
      <c r="D53" s="234"/>
      <c r="E53" s="235"/>
      <c r="F53" s="3"/>
      <c r="G53" s="3"/>
      <c r="H53" s="3"/>
    </row>
    <row r="54" spans="1:8" ht="14" x14ac:dyDescent="0.15">
      <c r="A54" s="58" t="s">
        <v>41</v>
      </c>
      <c r="B54" s="234"/>
      <c r="C54" s="234"/>
      <c r="D54" s="234"/>
      <c r="E54" s="235"/>
      <c r="F54" s="3"/>
      <c r="G54" s="3"/>
      <c r="H54" s="3"/>
    </row>
    <row r="55" spans="1:8" ht="14" x14ac:dyDescent="0.15">
      <c r="A55" s="58" t="s">
        <v>42</v>
      </c>
      <c r="B55" s="234"/>
      <c r="C55" s="234"/>
      <c r="D55" s="234"/>
      <c r="E55" s="235"/>
      <c r="F55" s="3"/>
      <c r="G55" s="3"/>
      <c r="H55" s="3"/>
    </row>
    <row r="56" spans="1:8" ht="14" x14ac:dyDescent="0.15">
      <c r="A56" s="58" t="s">
        <v>43</v>
      </c>
      <c r="B56" s="234"/>
      <c r="C56" s="234"/>
      <c r="D56" s="234"/>
      <c r="E56" s="235"/>
      <c r="F56" s="3"/>
      <c r="G56" s="3"/>
      <c r="H56" s="3"/>
    </row>
    <row r="57" spans="1:8" ht="14" x14ac:dyDescent="0.15">
      <c r="A57" s="58" t="s">
        <v>44</v>
      </c>
      <c r="B57" s="234"/>
      <c r="C57" s="234"/>
      <c r="D57" s="234"/>
      <c r="E57" s="235"/>
      <c r="F57" s="3"/>
      <c r="G57" s="3"/>
      <c r="H57" s="3"/>
    </row>
    <row r="58" spans="1:8" ht="14" x14ac:dyDescent="0.15">
      <c r="A58" s="58" t="s">
        <v>45</v>
      </c>
      <c r="B58" s="234"/>
      <c r="C58" s="234"/>
      <c r="D58" s="234"/>
      <c r="E58" s="235"/>
      <c r="F58" s="3"/>
      <c r="G58" s="3"/>
      <c r="H58" s="3"/>
    </row>
    <row r="59" spans="1:8" ht="16" x14ac:dyDescent="0.2">
      <c r="A59" s="57" t="s">
        <v>46</v>
      </c>
      <c r="B59" s="240">
        <v>61430</v>
      </c>
      <c r="C59" s="240">
        <v>86119</v>
      </c>
      <c r="D59" s="240">
        <v>58758</v>
      </c>
      <c r="E59" s="241">
        <v>25436</v>
      </c>
      <c r="F59" s="21"/>
      <c r="G59" s="21"/>
      <c r="H59" s="21"/>
    </row>
    <row r="60" spans="1:8" ht="14" x14ac:dyDescent="0.15">
      <c r="A60" s="58" t="s">
        <v>47</v>
      </c>
      <c r="B60" s="234"/>
      <c r="C60" s="234"/>
      <c r="D60" s="234"/>
      <c r="E60" s="235"/>
      <c r="F60" s="3"/>
      <c r="G60" s="3"/>
      <c r="H60" s="3"/>
    </row>
    <row r="61" spans="1:8" ht="16" x14ac:dyDescent="0.2">
      <c r="A61" s="64" t="s">
        <v>24</v>
      </c>
      <c r="B61" s="248"/>
      <c r="C61" s="248"/>
      <c r="D61" s="248"/>
      <c r="E61" s="249"/>
      <c r="F61" s="23"/>
      <c r="G61" s="23"/>
      <c r="H61" s="23"/>
    </row>
    <row r="62" spans="1:8" ht="14" x14ac:dyDescent="0.15">
      <c r="A62" s="58" t="s">
        <v>48</v>
      </c>
      <c r="B62" s="233"/>
      <c r="C62" s="233"/>
      <c r="D62" s="233"/>
      <c r="E62" s="233"/>
      <c r="F62" s="7"/>
      <c r="G62" s="7"/>
      <c r="H62" s="7"/>
    </row>
    <row r="63" spans="1:8" ht="14" x14ac:dyDescent="0.15">
      <c r="A63" s="58" t="s">
        <v>49</v>
      </c>
      <c r="B63" s="233"/>
      <c r="C63" s="233"/>
      <c r="D63" s="233"/>
      <c r="E63" s="233"/>
      <c r="F63" s="7"/>
      <c r="G63" s="7"/>
      <c r="H63" s="7"/>
    </row>
    <row r="64" spans="1:8" s="12" customFormat="1" ht="13" x14ac:dyDescent="0.15">
      <c r="A64" s="54"/>
      <c r="B64" s="244"/>
      <c r="C64" s="244"/>
      <c r="D64" s="244"/>
      <c r="E64" s="244"/>
      <c r="F64" s="11"/>
      <c r="G64" s="11"/>
      <c r="H64" s="11"/>
    </row>
    <row r="65" spans="1:8" s="12" customFormat="1" ht="13" x14ac:dyDescent="0.15">
      <c r="A65" s="54"/>
      <c r="B65" s="244"/>
      <c r="C65" s="244"/>
      <c r="D65" s="244"/>
      <c r="E65" s="244"/>
      <c r="F65" s="11"/>
      <c r="G65" s="11"/>
      <c r="H65" s="11"/>
    </row>
    <row r="66" spans="1:8" s="12" customFormat="1" ht="15" x14ac:dyDescent="0.2">
      <c r="A66" s="54"/>
      <c r="B66" s="226">
        <v>2017</v>
      </c>
      <c r="C66" s="226">
        <v>2018</v>
      </c>
      <c r="D66" s="226">
        <v>2019</v>
      </c>
      <c r="E66" s="226">
        <v>2020</v>
      </c>
      <c r="F66" s="11"/>
      <c r="G66" s="11"/>
      <c r="H66" s="11"/>
    </row>
    <row r="67" spans="1:8" ht="14" x14ac:dyDescent="0.15">
      <c r="A67" s="65" t="s">
        <v>50</v>
      </c>
      <c r="B67" s="250">
        <v>35081</v>
      </c>
      <c r="C67" s="250">
        <v>22187</v>
      </c>
      <c r="D67" s="250">
        <v>27259</v>
      </c>
      <c r="E67" s="250">
        <v>9354</v>
      </c>
      <c r="F67" s="15"/>
      <c r="G67" s="15"/>
      <c r="H67" s="15"/>
    </row>
    <row r="68" spans="1:8" ht="14" x14ac:dyDescent="0.15">
      <c r="A68" s="58" t="s">
        <v>51</v>
      </c>
      <c r="B68" s="233"/>
      <c r="C68" s="233"/>
      <c r="D68" s="233"/>
      <c r="E68" s="233"/>
      <c r="F68" s="7"/>
      <c r="G68" s="7"/>
      <c r="H68" s="7"/>
    </row>
    <row r="69" spans="1:8" ht="16" x14ac:dyDescent="0.2">
      <c r="A69" s="56" t="s">
        <v>52</v>
      </c>
      <c r="B69" s="229"/>
      <c r="C69" s="229"/>
      <c r="D69" s="229"/>
      <c r="E69" s="229"/>
      <c r="F69" s="18"/>
      <c r="G69" s="18"/>
      <c r="H69" s="18"/>
    </row>
    <row r="70" spans="1:8" ht="16" x14ac:dyDescent="0.2">
      <c r="A70" s="66" t="s">
        <v>53</v>
      </c>
      <c r="B70" s="240"/>
      <c r="C70" s="240"/>
      <c r="D70" s="240"/>
      <c r="E70" s="241"/>
      <c r="F70" s="21"/>
      <c r="G70" s="21"/>
      <c r="H70" s="21"/>
    </row>
    <row r="71" spans="1:8" ht="14" x14ac:dyDescent="0.15">
      <c r="A71" s="58" t="s">
        <v>54</v>
      </c>
      <c r="B71" s="234"/>
      <c r="C71" s="234"/>
      <c r="D71" s="234"/>
      <c r="E71" s="235"/>
      <c r="F71" s="3"/>
      <c r="G71" s="3"/>
      <c r="H71" s="3"/>
    </row>
    <row r="72" spans="1:8" ht="16" x14ac:dyDescent="0.2">
      <c r="A72" s="57" t="s">
        <v>55</v>
      </c>
      <c r="B72" s="240">
        <v>23031</v>
      </c>
      <c r="C72" s="240">
        <v>34110</v>
      </c>
      <c r="D72" s="240">
        <v>16101</v>
      </c>
      <c r="E72" s="241">
        <v>8716</v>
      </c>
      <c r="F72" s="21"/>
      <c r="G72" s="21"/>
      <c r="H72" s="21"/>
    </row>
    <row r="73" spans="1:8" ht="14" x14ac:dyDescent="0.15">
      <c r="A73" s="58" t="s">
        <v>56</v>
      </c>
      <c r="B73" s="234">
        <v>1436</v>
      </c>
      <c r="C73" s="234">
        <v>1607</v>
      </c>
      <c r="D73" s="234">
        <v>634</v>
      </c>
      <c r="E73" s="235">
        <v>436</v>
      </c>
      <c r="F73" s="3"/>
      <c r="G73" s="3"/>
      <c r="H73" s="3"/>
    </row>
    <row r="74" spans="1:8" ht="14" x14ac:dyDescent="0.15">
      <c r="A74" s="58" t="s">
        <v>57</v>
      </c>
      <c r="B74" s="234">
        <v>21591</v>
      </c>
      <c r="C74" s="234">
        <v>32486</v>
      </c>
      <c r="D74" s="234">
        <v>15467</v>
      </c>
      <c r="E74" s="235">
        <v>8256</v>
      </c>
      <c r="F74" s="3"/>
      <c r="G74" s="3"/>
      <c r="H74" s="3"/>
    </row>
    <row r="75" spans="1:8" ht="16" x14ac:dyDescent="0.2">
      <c r="A75" s="63" t="s">
        <v>58</v>
      </c>
      <c r="B75" s="246"/>
      <c r="C75" s="246"/>
      <c r="D75" s="246"/>
      <c r="E75" s="247"/>
      <c r="F75" s="24"/>
      <c r="G75" s="24"/>
      <c r="H75" s="24"/>
    </row>
    <row r="76" spans="1:8" ht="16" x14ac:dyDescent="0.2">
      <c r="A76" s="67" t="s">
        <v>59</v>
      </c>
      <c r="B76" s="251">
        <v>1607</v>
      </c>
      <c r="C76" s="251">
        <v>1754</v>
      </c>
      <c r="D76" s="251">
        <v>1599</v>
      </c>
      <c r="E76" s="252">
        <v>1413</v>
      </c>
      <c r="F76" s="25"/>
      <c r="G76" s="25"/>
      <c r="H76" s="25"/>
    </row>
    <row r="77" spans="1:8" ht="14" x14ac:dyDescent="0.15">
      <c r="A77" s="58" t="s">
        <v>60</v>
      </c>
      <c r="B77" s="234">
        <v>1284</v>
      </c>
      <c r="C77" s="234">
        <v>1454</v>
      </c>
      <c r="D77" s="234">
        <v>1320</v>
      </c>
      <c r="E77" s="235">
        <v>1175</v>
      </c>
      <c r="F77" s="3"/>
      <c r="G77" s="3"/>
      <c r="H77" s="3"/>
    </row>
    <row r="78" spans="1:8" ht="14" x14ac:dyDescent="0.15">
      <c r="A78" s="58" t="s">
        <v>61</v>
      </c>
      <c r="B78" s="234">
        <v>323</v>
      </c>
      <c r="C78" s="234">
        <v>300</v>
      </c>
      <c r="D78" s="234">
        <v>279</v>
      </c>
      <c r="E78" s="235">
        <v>238</v>
      </c>
      <c r="F78" s="3"/>
      <c r="G78" s="3"/>
      <c r="H78" s="3"/>
    </row>
    <row r="79" spans="1:8" ht="14" x14ac:dyDescent="0.15">
      <c r="A79" s="58" t="s">
        <v>62</v>
      </c>
      <c r="B79" s="234"/>
      <c r="C79" s="234"/>
      <c r="D79" s="234"/>
      <c r="E79" s="235"/>
      <c r="F79" s="3"/>
      <c r="G79" s="3"/>
      <c r="H79" s="3"/>
    </row>
    <row r="80" spans="1:8" ht="14" x14ac:dyDescent="0.15">
      <c r="A80" s="68" t="s">
        <v>63</v>
      </c>
      <c r="B80" s="234"/>
      <c r="C80" s="234"/>
      <c r="D80" s="234"/>
      <c r="E80" s="235"/>
      <c r="F80" s="3"/>
      <c r="G80" s="3"/>
      <c r="H80" s="3"/>
    </row>
    <row r="81" spans="1:8" ht="14" x14ac:dyDescent="0.15">
      <c r="A81" s="68" t="s">
        <v>64</v>
      </c>
      <c r="B81" s="234"/>
      <c r="C81" s="234"/>
      <c r="D81" s="234"/>
      <c r="E81" s="235"/>
      <c r="F81" s="3"/>
      <c r="G81" s="3"/>
      <c r="H81" s="3"/>
    </row>
    <row r="82" spans="1:8" ht="15" x14ac:dyDescent="0.2">
      <c r="A82" s="27" t="s">
        <v>80</v>
      </c>
      <c r="B82" s="241">
        <v>6464</v>
      </c>
      <c r="C82" s="241">
        <v>19791</v>
      </c>
      <c r="D82" s="241"/>
      <c r="E82" s="241">
        <v>143</v>
      </c>
      <c r="F82" s="21"/>
      <c r="G82" s="21"/>
      <c r="H82" s="21"/>
    </row>
    <row r="83" spans="1:8" ht="13" x14ac:dyDescent="0.15">
      <c r="A83" s="26" t="s">
        <v>81</v>
      </c>
      <c r="B83" s="235">
        <v>1069</v>
      </c>
      <c r="C83" s="235"/>
      <c r="D83" s="235"/>
      <c r="E83" s="235"/>
      <c r="F83" s="3"/>
      <c r="G83" s="3"/>
      <c r="H83" s="3"/>
    </row>
    <row r="84" spans="1:8" ht="15" x14ac:dyDescent="0.2">
      <c r="A84" s="27" t="s">
        <v>82</v>
      </c>
      <c r="B84" s="241"/>
      <c r="C84" s="241"/>
      <c r="D84" s="241"/>
      <c r="E84" s="241"/>
      <c r="F84" s="21"/>
      <c r="G84" s="21"/>
      <c r="H84" s="21"/>
    </row>
    <row r="85" spans="1:8" ht="13" x14ac:dyDescent="0.15">
      <c r="A85" s="26" t="s">
        <v>83</v>
      </c>
      <c r="B85" s="235"/>
      <c r="C85" s="235"/>
      <c r="D85" s="235"/>
      <c r="E85" s="235"/>
      <c r="F85" s="3"/>
      <c r="G85" s="3"/>
      <c r="H85" s="3"/>
    </row>
    <row r="86" spans="1:8" ht="32" x14ac:dyDescent="0.2">
      <c r="A86" s="57" t="s">
        <v>65</v>
      </c>
      <c r="B86" s="240"/>
      <c r="C86" s="240"/>
      <c r="D86" s="240"/>
      <c r="E86" s="241"/>
      <c r="F86" s="21"/>
      <c r="G86" s="21"/>
      <c r="H86" s="21"/>
    </row>
    <row r="87" spans="1:8" ht="14" x14ac:dyDescent="0.15">
      <c r="A87" s="58" t="s">
        <v>66</v>
      </c>
      <c r="B87" s="234">
        <v>5395</v>
      </c>
      <c r="C87" s="234">
        <v>19791</v>
      </c>
      <c r="D87" s="234">
        <v>180</v>
      </c>
      <c r="E87" s="235">
        <v>1517</v>
      </c>
      <c r="F87" s="3"/>
      <c r="G87" s="3"/>
      <c r="H87" s="3"/>
    </row>
    <row r="88" spans="1:8" ht="14" x14ac:dyDescent="0.15">
      <c r="A88" s="58" t="s">
        <v>67</v>
      </c>
      <c r="B88" s="234">
        <v>1524</v>
      </c>
      <c r="C88" s="234">
        <v>1969</v>
      </c>
      <c r="D88" s="234">
        <v>5363</v>
      </c>
      <c r="E88" s="235">
        <v>2771</v>
      </c>
      <c r="F88" s="3"/>
      <c r="G88" s="3"/>
      <c r="H88" s="3"/>
    </row>
    <row r="89" spans="1:8" ht="16" x14ac:dyDescent="0.2">
      <c r="A89" s="69" t="s">
        <v>68</v>
      </c>
      <c r="B89" s="253">
        <v>14607</v>
      </c>
      <c r="C89" s="253">
        <v>2607</v>
      </c>
      <c r="D89" s="253">
        <v>1623</v>
      </c>
      <c r="E89" s="254">
        <v>-4499</v>
      </c>
      <c r="F89" s="17"/>
      <c r="G89" s="17"/>
      <c r="H89" s="17"/>
    </row>
    <row r="90" spans="1:8" ht="14" x14ac:dyDescent="0.15">
      <c r="A90" s="58" t="s">
        <v>69</v>
      </c>
      <c r="B90" s="234"/>
      <c r="C90" s="234"/>
      <c r="D90" s="234"/>
      <c r="E90" s="235"/>
      <c r="F90" s="3"/>
      <c r="G90" s="3"/>
      <c r="H90" s="3"/>
    </row>
    <row r="91" spans="1:8" ht="14" x14ac:dyDescent="0.15">
      <c r="A91" s="58" t="s">
        <v>70</v>
      </c>
      <c r="B91" s="234">
        <v>136</v>
      </c>
      <c r="C91" s="234">
        <v>167</v>
      </c>
      <c r="D91" s="234">
        <v>119</v>
      </c>
      <c r="E91" s="235">
        <v>72</v>
      </c>
      <c r="F91" s="3"/>
      <c r="G91" s="3"/>
      <c r="H91" s="3"/>
    </row>
    <row r="92" spans="1:8" ht="14" x14ac:dyDescent="0.15">
      <c r="A92" s="58" t="s">
        <v>71</v>
      </c>
      <c r="B92" s="234">
        <v>1</v>
      </c>
      <c r="C92" s="234">
        <v>14</v>
      </c>
      <c r="D92" s="234">
        <v>5</v>
      </c>
      <c r="E92" s="235">
        <v>5</v>
      </c>
      <c r="F92" s="3"/>
      <c r="G92" s="3"/>
      <c r="H92" s="3"/>
    </row>
    <row r="93" spans="1:8" ht="14" x14ac:dyDescent="0.15">
      <c r="A93" s="58" t="s">
        <v>72</v>
      </c>
      <c r="B93" s="234">
        <v>604</v>
      </c>
      <c r="C93" s="234">
        <v>518</v>
      </c>
      <c r="D93" s="234">
        <v>541</v>
      </c>
      <c r="E93" s="235">
        <v>265</v>
      </c>
      <c r="F93" s="3"/>
      <c r="G93" s="3"/>
      <c r="H93" s="3"/>
    </row>
    <row r="94" spans="1:8" ht="16" x14ac:dyDescent="0.2">
      <c r="A94" s="69" t="s">
        <v>73</v>
      </c>
      <c r="B94" s="253">
        <v>-739</v>
      </c>
      <c r="C94" s="253">
        <v>-671</v>
      </c>
      <c r="D94" s="253">
        <v>-655</v>
      </c>
      <c r="E94" s="254">
        <v>-332</v>
      </c>
      <c r="F94" s="17"/>
      <c r="G94" s="17"/>
      <c r="H94" s="17"/>
    </row>
    <row r="95" spans="1:8" ht="16" x14ac:dyDescent="0.2">
      <c r="A95" s="70" t="s">
        <v>74</v>
      </c>
      <c r="B95" s="255"/>
      <c r="C95" s="255"/>
      <c r="D95" s="255"/>
      <c r="E95" s="256"/>
      <c r="F95" s="2"/>
      <c r="G95" s="2"/>
      <c r="H95" s="2"/>
    </row>
    <row r="96" spans="1:8" ht="14" x14ac:dyDescent="0.15">
      <c r="A96" s="58" t="s">
        <v>75</v>
      </c>
      <c r="B96" s="234"/>
      <c r="C96" s="234"/>
      <c r="D96" s="234"/>
      <c r="E96" s="235"/>
      <c r="F96" s="3"/>
      <c r="G96" s="3"/>
      <c r="H96" s="3"/>
    </row>
    <row r="97" spans="1:8" ht="14" x14ac:dyDescent="0.15">
      <c r="A97" s="58" t="s">
        <v>76</v>
      </c>
      <c r="B97" s="234"/>
      <c r="C97" s="234"/>
      <c r="D97" s="234"/>
      <c r="E97" s="235"/>
      <c r="F97" s="3"/>
      <c r="G97" s="3"/>
      <c r="H97" s="3"/>
    </row>
    <row r="98" spans="1:8" ht="14" x14ac:dyDescent="0.15">
      <c r="A98" s="58" t="s">
        <v>77</v>
      </c>
      <c r="B98" s="257"/>
      <c r="C98" s="257"/>
      <c r="D98" s="257"/>
      <c r="E98" s="258"/>
      <c r="F98" s="3"/>
      <c r="G98" s="3"/>
      <c r="H98" s="3"/>
    </row>
    <row r="99" spans="1:8" ht="16" x14ac:dyDescent="0.2">
      <c r="A99" s="69" t="s">
        <v>78</v>
      </c>
      <c r="B99" s="259">
        <v>13868</v>
      </c>
      <c r="C99" s="259">
        <v>1671</v>
      </c>
      <c r="D99" s="260">
        <v>968</v>
      </c>
      <c r="E99" s="260">
        <v>-4831</v>
      </c>
      <c r="F99" s="16"/>
      <c r="G99" s="17"/>
      <c r="H99" s="17"/>
    </row>
    <row r="100" spans="1:8" ht="16" x14ac:dyDescent="0.2">
      <c r="A100" s="71" t="s">
        <v>79</v>
      </c>
      <c r="B100" s="261">
        <v>13868</v>
      </c>
      <c r="C100" s="261">
        <v>1936</v>
      </c>
      <c r="D100" s="262">
        <v>968</v>
      </c>
      <c r="E100" s="262">
        <v>-4831</v>
      </c>
      <c r="F100" s="13"/>
      <c r="G100" s="14"/>
      <c r="H100" s="14"/>
    </row>
    <row r="101" spans="1:8" ht="12.75" customHeight="1" x14ac:dyDescent="0.15">
      <c r="A101" s="72" t="s">
        <v>86</v>
      </c>
      <c r="B101" s="35"/>
      <c r="C101" s="35"/>
      <c r="D101" s="35"/>
      <c r="E101" s="35"/>
      <c r="F101" s="35"/>
      <c r="G101" s="35"/>
      <c r="H101" s="35"/>
    </row>
    <row r="102" spans="1:8" ht="12.75" customHeight="1" x14ac:dyDescent="0.15">
      <c r="D102" s="29"/>
      <c r="E102" s="29"/>
    </row>
    <row r="103" spans="1:8" ht="12.75" customHeight="1" x14ac:dyDescent="0.15">
      <c r="B103" s="29"/>
      <c r="C103" s="29"/>
      <c r="D103" s="29"/>
      <c r="E103" s="29"/>
    </row>
    <row r="104" spans="1:8" ht="12.75" customHeight="1" x14ac:dyDescent="0.15">
      <c r="D104" s="29"/>
      <c r="E104" s="29"/>
    </row>
  </sheetData>
  <pageMargins left="0.7" right="0.7" top="0.75" bottom="0.75" header="0.5" footer="0.5"/>
  <pageSetup paperSize="9" pageOrder="overThenDown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5"/>
  <sheetViews>
    <sheetView workbookViewId="0">
      <selection activeCell="G17" sqref="G17"/>
    </sheetView>
  </sheetViews>
  <sheetFormatPr baseColWidth="10" defaultRowHeight="13" x14ac:dyDescent="0.15"/>
  <cols>
    <col min="1" max="1" width="35" style="73" customWidth="1"/>
    <col min="2" max="2" width="15.33203125" bestFit="1" customWidth="1"/>
    <col min="3" max="3" width="15.5" customWidth="1"/>
    <col min="4" max="4" width="15.33203125" bestFit="1" customWidth="1"/>
  </cols>
  <sheetData>
    <row r="1" spans="1:4" ht="16" x14ac:dyDescent="0.2">
      <c r="A1" s="55" t="s">
        <v>141</v>
      </c>
      <c r="B1" s="192" t="s">
        <v>89</v>
      </c>
      <c r="C1" s="192" t="s">
        <v>90</v>
      </c>
      <c r="D1" s="192" t="s">
        <v>91</v>
      </c>
    </row>
    <row r="2" spans="1:4" ht="14" x14ac:dyDescent="0.15">
      <c r="A2" s="65" t="s">
        <v>142</v>
      </c>
      <c r="B2" s="212">
        <f>'Ticket Art'!C67-'Ticket Art'!B67</f>
        <v>-12894</v>
      </c>
      <c r="C2" s="212">
        <f>'Ticket Art'!D67-'Ticket Art'!C67</f>
        <v>5072</v>
      </c>
      <c r="D2" s="212">
        <f>'Ticket Art'!E67-'Ticket Art'!D67</f>
        <v>-17905</v>
      </c>
    </row>
    <row r="3" spans="1:4" ht="14" x14ac:dyDescent="0.15">
      <c r="A3" s="58" t="s">
        <v>143</v>
      </c>
      <c r="B3" s="213">
        <f>'Ticket Art'!C68-'Ticket Art'!B68</f>
        <v>0</v>
      </c>
      <c r="C3" s="213">
        <f>'Ticket Art'!D68-'Ticket Art'!C68</f>
        <v>0</v>
      </c>
      <c r="D3" s="213">
        <f>'Ticket Art'!E68-'Ticket Art'!D68</f>
        <v>0</v>
      </c>
    </row>
    <row r="4" spans="1:4" ht="16" x14ac:dyDescent="0.2">
      <c r="A4" s="56" t="s">
        <v>144</v>
      </c>
      <c r="B4" s="214">
        <f>'Ticket Art'!C69-'Ticket Art'!B69</f>
        <v>0</v>
      </c>
      <c r="C4" s="214">
        <f>'Ticket Art'!D69-'Ticket Art'!C69</f>
        <v>0</v>
      </c>
      <c r="D4" s="214">
        <f>'Ticket Art'!E69-'Ticket Art'!D69</f>
        <v>0</v>
      </c>
    </row>
    <row r="5" spans="1:4" ht="16" x14ac:dyDescent="0.2">
      <c r="A5" s="75" t="s">
        <v>145</v>
      </c>
      <c r="B5" s="213">
        <f>'Ticket Art'!C70-'Ticket Art'!B70</f>
        <v>0</v>
      </c>
      <c r="C5" s="213">
        <f>'Ticket Art'!D70-'Ticket Art'!C70</f>
        <v>0</v>
      </c>
      <c r="D5" s="213">
        <f>'Ticket Art'!E70-'Ticket Art'!D70</f>
        <v>0</v>
      </c>
    </row>
    <row r="6" spans="1:4" ht="16" x14ac:dyDescent="0.2">
      <c r="A6" s="75" t="s">
        <v>146</v>
      </c>
      <c r="B6" s="213">
        <f>'Ticket Art'!C72-'Ticket Art'!B72</f>
        <v>11079</v>
      </c>
      <c r="C6" s="213">
        <f>'Ticket Art'!D72-'Ticket Art'!C72</f>
        <v>-18009</v>
      </c>
      <c r="D6" s="213">
        <f>'Ticket Art'!E72-'Ticket Art'!D72</f>
        <v>-7385</v>
      </c>
    </row>
    <row r="7" spans="1:4" ht="16" x14ac:dyDescent="0.2">
      <c r="A7" s="63" t="s">
        <v>147</v>
      </c>
      <c r="B7" s="215">
        <f>'Ticket Art'!C75-'Ticket Art'!B75</f>
        <v>0</v>
      </c>
      <c r="C7" s="215">
        <f>'Ticket Art'!D75-'Ticket Art'!C75</f>
        <v>0</v>
      </c>
      <c r="D7" s="215">
        <f>'Ticket Art'!E75-'Ticket Art'!D75</f>
        <v>0</v>
      </c>
    </row>
    <row r="8" spans="1:4" ht="16" x14ac:dyDescent="0.2">
      <c r="A8" s="75" t="s">
        <v>148</v>
      </c>
      <c r="B8" s="213">
        <f>'Ticket Art'!C76-'Ticket Art'!B76</f>
        <v>147</v>
      </c>
      <c r="C8" s="213">
        <f>'Ticket Art'!D76-'Ticket Art'!C76</f>
        <v>-155</v>
      </c>
      <c r="D8" s="213">
        <f>'Ticket Art'!E76-'Ticket Art'!D76</f>
        <v>-186</v>
      </c>
    </row>
    <row r="9" spans="1:4" ht="14" x14ac:dyDescent="0.15">
      <c r="A9" s="58" t="s">
        <v>149</v>
      </c>
      <c r="B9" s="213">
        <f>'Ticket Art'!C80-'Ticket Art'!B80</f>
        <v>0</v>
      </c>
      <c r="C9" s="213">
        <f>'Ticket Art'!D80-'Ticket Art'!C80</f>
        <v>0</v>
      </c>
      <c r="D9" s="213">
        <f>'Ticket Art'!E80-'Ticket Art'!D80</f>
        <v>0</v>
      </c>
    </row>
    <row r="10" spans="1:4" ht="28" x14ac:dyDescent="0.15">
      <c r="A10" s="58" t="s">
        <v>150</v>
      </c>
      <c r="B10" s="213">
        <f>'Ticket Art'!C81-'Ticket Art'!B81</f>
        <v>0</v>
      </c>
      <c r="C10" s="213">
        <f>'Ticket Art'!D81-'Ticket Art'!C81</f>
        <v>0</v>
      </c>
      <c r="D10" s="213">
        <f>'Ticket Art'!E81-'Ticket Art'!D81</f>
        <v>0</v>
      </c>
    </row>
    <row r="11" spans="1:4" ht="32" x14ac:dyDescent="0.2">
      <c r="A11" s="75" t="s">
        <v>151</v>
      </c>
      <c r="B11" s="213">
        <f>'Ticket Art'!C86-'Ticket Art'!B86</f>
        <v>0</v>
      </c>
      <c r="C11" s="213">
        <f>'Ticket Art'!D86-'Ticket Art'!C86</f>
        <v>0</v>
      </c>
      <c r="D11" s="213">
        <f>'Ticket Art'!E86-'Ticket Art'!D86</f>
        <v>0</v>
      </c>
    </row>
    <row r="12" spans="1:4" ht="14" x14ac:dyDescent="0.15">
      <c r="A12" s="58" t="s">
        <v>152</v>
      </c>
      <c r="B12" s="213">
        <f>'Ticket Art'!C87-'Ticket Art'!B87</f>
        <v>14396</v>
      </c>
      <c r="C12" s="213">
        <f>'Ticket Art'!D87-'Ticket Art'!C87</f>
        <v>-19611</v>
      </c>
      <c r="D12" s="213">
        <f>'Ticket Art'!E87-'Ticket Art'!D87</f>
        <v>1337</v>
      </c>
    </row>
    <row r="13" spans="1:4" ht="14" x14ac:dyDescent="0.15">
      <c r="A13" s="58" t="s">
        <v>153</v>
      </c>
      <c r="B13" s="213">
        <f>'Ticket Art'!C88-'Ticket Art'!B88</f>
        <v>445</v>
      </c>
      <c r="C13" s="213">
        <f>'Ticket Art'!D88-'Ticket Art'!C88</f>
        <v>3394</v>
      </c>
      <c r="D13" s="213">
        <f>'Ticket Art'!E88-'Ticket Art'!D88</f>
        <v>-2592</v>
      </c>
    </row>
    <row r="14" spans="1:4" ht="16" x14ac:dyDescent="0.2">
      <c r="A14" s="69" t="s">
        <v>154</v>
      </c>
      <c r="B14" s="212">
        <f>'Ticket Art'!C89-'Ticket Art'!B89</f>
        <v>-12000</v>
      </c>
      <c r="C14" s="212">
        <f>'Ticket Art'!D89-'Ticket Art'!C89</f>
        <v>-984</v>
      </c>
      <c r="D14" s="212">
        <f>'Ticket Art'!E89-'Ticket Art'!D89</f>
        <v>-6122</v>
      </c>
    </row>
    <row r="15" spans="1:4" ht="14" x14ac:dyDescent="0.15">
      <c r="A15" s="58" t="s">
        <v>155</v>
      </c>
      <c r="B15" s="213">
        <f>'Ticket Art'!C91-'Ticket Art'!B91</f>
        <v>31</v>
      </c>
      <c r="C15" s="213">
        <f>'Ticket Art'!D91-'Ticket Art'!C91</f>
        <v>-48</v>
      </c>
      <c r="D15" s="213">
        <f>'Ticket Art'!E91-'Ticket Art'!D91</f>
        <v>-47</v>
      </c>
    </row>
    <row r="16" spans="1:4" ht="14" x14ac:dyDescent="0.15">
      <c r="A16" s="58" t="s">
        <v>156</v>
      </c>
      <c r="B16" s="213">
        <f>'Ticket Art'!C92-'Ticket Art'!B92</f>
        <v>13</v>
      </c>
      <c r="C16" s="213">
        <f>'Ticket Art'!D92-'Ticket Art'!C92</f>
        <v>-9</v>
      </c>
      <c r="D16" s="213">
        <f>'Ticket Art'!E92-'Ticket Art'!D92</f>
        <v>0</v>
      </c>
    </row>
    <row r="17" spans="1:4" ht="14" x14ac:dyDescent="0.15">
      <c r="A17" s="58" t="s">
        <v>157</v>
      </c>
      <c r="B17" s="213">
        <f>'Ticket Art'!C93-'Ticket Art'!B93</f>
        <v>-86</v>
      </c>
      <c r="C17" s="213">
        <f>'Ticket Art'!D93-'Ticket Art'!C93</f>
        <v>23</v>
      </c>
      <c r="D17" s="213">
        <f>'Ticket Art'!E93-'Ticket Art'!D93</f>
        <v>-276</v>
      </c>
    </row>
    <row r="18" spans="1:4" ht="16" x14ac:dyDescent="0.2">
      <c r="A18" s="69" t="s">
        <v>158</v>
      </c>
      <c r="B18" s="212">
        <f>'Ticket Art'!C94-'Ticket Art'!B94</f>
        <v>68</v>
      </c>
      <c r="C18" s="212">
        <f>'Ticket Art'!D94-'Ticket Art'!C94</f>
        <v>16</v>
      </c>
      <c r="D18" s="212">
        <f>'Ticket Art'!E94-'Ticket Art'!D94</f>
        <v>323</v>
      </c>
    </row>
    <row r="19" spans="1:4" ht="16" x14ac:dyDescent="0.2">
      <c r="A19" s="70" t="s">
        <v>159</v>
      </c>
      <c r="B19" s="213">
        <f>'Ticket Art'!C95-'Ticket Art'!B95</f>
        <v>0</v>
      </c>
      <c r="C19" s="213">
        <f>'Ticket Art'!D95-'Ticket Art'!C95</f>
        <v>0</v>
      </c>
      <c r="D19" s="213">
        <f>'Ticket Art'!E95-'Ticket Art'!D95</f>
        <v>0</v>
      </c>
    </row>
    <row r="20" spans="1:4" ht="32" x14ac:dyDescent="0.2">
      <c r="A20" s="69" t="s">
        <v>160</v>
      </c>
      <c r="B20" s="212">
        <f>'Ticket Art'!C100-'Ticket Art'!B100</f>
        <v>-11932</v>
      </c>
      <c r="C20" s="212">
        <f>'Ticket Art'!D99-'Ticket Art'!C100</f>
        <v>-968</v>
      </c>
      <c r="D20" s="212">
        <f>'Ticket Art'!E99-'Ticket Art'!D99</f>
        <v>-5799</v>
      </c>
    </row>
    <row r="21" spans="1:4" ht="16" x14ac:dyDescent="0.2">
      <c r="A21" s="69" t="s">
        <v>161</v>
      </c>
      <c r="B21" s="212">
        <f>'Ticket Art'!C100-'Ticket Art'!B100</f>
        <v>-11932</v>
      </c>
      <c r="C21" s="212">
        <f>'Ticket Art'!D100-'Ticket Art'!C100</f>
        <v>-968</v>
      </c>
      <c r="D21" s="212">
        <f>'Ticket Art'!E100-'Ticket Art'!D100</f>
        <v>-5799</v>
      </c>
    </row>
    <row r="23" spans="1:4" ht="16" x14ac:dyDescent="0.2">
      <c r="A23" s="55" t="s">
        <v>141</v>
      </c>
      <c r="B23" s="192" t="s">
        <v>89</v>
      </c>
      <c r="C23" s="192" t="s">
        <v>90</v>
      </c>
      <c r="D23" s="192" t="s">
        <v>91</v>
      </c>
    </row>
    <row r="24" spans="1:4" ht="14" x14ac:dyDescent="0.15">
      <c r="A24" s="65" t="s">
        <v>142</v>
      </c>
      <c r="B24" s="216">
        <f>B2/'Ticket Art'!B67</f>
        <v>-0.36754938570736295</v>
      </c>
      <c r="C24" s="216">
        <f>C2/'Ticket Art'!C67</f>
        <v>0.22860233470050029</v>
      </c>
      <c r="D24" s="216">
        <f>D2/'Ticket Art'!D67</f>
        <v>-0.65684727979749813</v>
      </c>
    </row>
    <row r="25" spans="1:4" ht="16" x14ac:dyDescent="0.2">
      <c r="A25" s="75" t="s">
        <v>146</v>
      </c>
      <c r="B25" s="217">
        <f>B6/'Ticket Art'!B72</f>
        <v>0.48104728409534975</v>
      </c>
      <c r="C25" s="217">
        <f>C6/'Ticket Art'!C72</f>
        <v>-0.52796833773087071</v>
      </c>
      <c r="D25" s="217">
        <f>D6/'Ticket Art'!D72</f>
        <v>-0.45866716353021553</v>
      </c>
    </row>
    <row r="26" spans="1:4" ht="16" x14ac:dyDescent="0.2">
      <c r="A26" s="75" t="s">
        <v>148</v>
      </c>
      <c r="B26" s="217">
        <f>B8/'Ticket Art'!B76</f>
        <v>9.1474797759800872E-2</v>
      </c>
      <c r="C26" s="217">
        <f>C8/'Ticket Art'!C76</f>
        <v>-8.8369441277080962E-2</v>
      </c>
      <c r="D26" s="217">
        <f>D8/'Ticket Art'!D76</f>
        <v>-0.11632270168855535</v>
      </c>
    </row>
    <row r="27" spans="1:4" ht="14" x14ac:dyDescent="0.15">
      <c r="A27" s="58" t="s">
        <v>152</v>
      </c>
      <c r="B27" s="217">
        <f>B12/'Ticket Art'!B87</f>
        <v>2.6683966635773864</v>
      </c>
      <c r="C27" s="217">
        <f>C12/'Ticket Art'!C87</f>
        <v>-0.99090495679854484</v>
      </c>
      <c r="D27" s="217">
        <f>D12/'Ticket Art'!D87</f>
        <v>7.427777777777778</v>
      </c>
    </row>
    <row r="28" spans="1:4" ht="14" x14ac:dyDescent="0.15">
      <c r="A28" s="58" t="s">
        <v>153</v>
      </c>
      <c r="B28" s="217">
        <f>B13/'Ticket Art'!B88</f>
        <v>0.29199475065616798</v>
      </c>
      <c r="C28" s="217">
        <f>C13/'Ticket Art'!C88</f>
        <v>1.7237176231589639</v>
      </c>
      <c r="D28" s="217">
        <f>D13/'Ticket Art'!D88</f>
        <v>-0.48331157933992169</v>
      </c>
    </row>
    <row r="29" spans="1:4" ht="16" x14ac:dyDescent="0.2">
      <c r="A29" s="69" t="s">
        <v>154</v>
      </c>
      <c r="B29" s="216">
        <f>B14/'Ticket Art'!B89</f>
        <v>-0.82152392688437048</v>
      </c>
      <c r="C29" s="216">
        <f>C14/'Ticket Art'!C89</f>
        <v>-0.37744533947065595</v>
      </c>
      <c r="D29" s="216">
        <f>D14/'Ticket Art'!D89</f>
        <v>-3.7720271102895873</v>
      </c>
    </row>
    <row r="30" spans="1:4" ht="14" x14ac:dyDescent="0.15">
      <c r="A30" s="58" t="s">
        <v>155</v>
      </c>
      <c r="B30" s="217">
        <f>B15/'Ticket Art'!B91</f>
        <v>0.22794117647058823</v>
      </c>
      <c r="C30" s="217">
        <f>C15/'Ticket Art'!C91</f>
        <v>-0.28742514970059879</v>
      </c>
      <c r="D30" s="217">
        <f>D15/'Ticket Art'!D91</f>
        <v>-0.3949579831932773</v>
      </c>
    </row>
    <row r="31" spans="1:4" ht="14" x14ac:dyDescent="0.15">
      <c r="A31" s="58" t="s">
        <v>156</v>
      </c>
      <c r="B31" s="217">
        <f>B16/'Ticket Art'!B92</f>
        <v>13</v>
      </c>
      <c r="C31" s="217">
        <f>C16/'Ticket Art'!C92</f>
        <v>-0.6428571428571429</v>
      </c>
      <c r="D31" s="217">
        <f>D16/'Ticket Art'!D92</f>
        <v>0</v>
      </c>
    </row>
    <row r="32" spans="1:4" ht="14" x14ac:dyDescent="0.15">
      <c r="A32" s="58" t="s">
        <v>157</v>
      </c>
      <c r="B32" s="217">
        <f>B17/'Ticket Art'!B93</f>
        <v>-0.14238410596026491</v>
      </c>
      <c r="C32" s="217">
        <f>C17/'Ticket Art'!C93</f>
        <v>4.4401544401544403E-2</v>
      </c>
      <c r="D32" s="217">
        <f>D17/'Ticket Art'!D93</f>
        <v>-0.5101663585951941</v>
      </c>
    </row>
    <row r="33" spans="1:4" ht="16" x14ac:dyDescent="0.2">
      <c r="A33" s="69" t="s">
        <v>158</v>
      </c>
      <c r="B33" s="216">
        <f>B18/'Ticket Art'!B94</f>
        <v>-9.2016238159675232E-2</v>
      </c>
      <c r="C33" s="216">
        <f>C18/'Ticket Art'!C94</f>
        <v>-2.3845007451564829E-2</v>
      </c>
      <c r="D33" s="216">
        <f>D18/'Ticket Art'!D94</f>
        <v>-0.49312977099236643</v>
      </c>
    </row>
    <row r="34" spans="1:4" ht="32" x14ac:dyDescent="0.2">
      <c r="A34" s="69" t="s">
        <v>160</v>
      </c>
      <c r="B34" s="216">
        <f>B20/'Ticket Art'!B100</f>
        <v>-0.86039803865012976</v>
      </c>
      <c r="C34" s="216">
        <f>C20/'Ticket Art'!C100</f>
        <v>-0.5</v>
      </c>
      <c r="D34" s="216">
        <f>D20/'Ticket Art'!D99</f>
        <v>-5.990702479338843</v>
      </c>
    </row>
    <row r="35" spans="1:4" ht="16" x14ac:dyDescent="0.2">
      <c r="A35" s="69" t="s">
        <v>161</v>
      </c>
      <c r="B35" s="216">
        <f>B34</f>
        <v>-0.86039803865012976</v>
      </c>
      <c r="C35" s="216">
        <f t="shared" ref="C35:D35" si="0">C34</f>
        <v>-0.5</v>
      </c>
      <c r="D35" s="216">
        <f t="shared" si="0"/>
        <v>-5.990702479338843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E27"/>
  <sheetViews>
    <sheetView topLeftCell="A6" workbookViewId="0">
      <selection activeCell="J25" sqref="J25"/>
    </sheetView>
  </sheetViews>
  <sheetFormatPr baseColWidth="10" defaultRowHeight="13" x14ac:dyDescent="0.15"/>
  <cols>
    <col min="1" max="1" width="27.33203125" customWidth="1"/>
    <col min="2" max="2" width="9" customWidth="1"/>
    <col min="3" max="5" width="9.1640625" customWidth="1"/>
  </cols>
  <sheetData>
    <row r="2" spans="1:5" ht="15" x14ac:dyDescent="0.15">
      <c r="A2" s="218" t="s">
        <v>92</v>
      </c>
      <c r="B2" s="219">
        <v>2017</v>
      </c>
      <c r="C2" s="219">
        <v>2018</v>
      </c>
      <c r="D2" s="219">
        <v>2019</v>
      </c>
      <c r="E2" s="219">
        <v>2020</v>
      </c>
    </row>
    <row r="3" spans="1:5" ht="16" x14ac:dyDescent="0.2">
      <c r="A3" s="194" t="s">
        <v>135</v>
      </c>
      <c r="B3" s="220">
        <f>'Ticket Art'!B4/'Ticket Art'!B4</f>
        <v>1</v>
      </c>
      <c r="C3" s="220">
        <f>'Ticket Art'!C4/'Ticket Art'!C4</f>
        <v>1</v>
      </c>
      <c r="D3" s="220">
        <f>'Ticket Art'!D4/'Ticket Art'!D4</f>
        <v>1</v>
      </c>
      <c r="E3" s="220">
        <f>'Ticket Art'!E4/'Ticket Art'!E4</f>
        <v>1</v>
      </c>
    </row>
    <row r="4" spans="1:5" ht="16" x14ac:dyDescent="0.2">
      <c r="A4" s="70" t="s">
        <v>110</v>
      </c>
      <c r="B4" s="42">
        <f>'Ticket Art'!B5/'Ticket Art'!B4</f>
        <v>7.9733188551927403E-2</v>
      </c>
      <c r="C4" s="42">
        <f>'Ticket Art'!C5/'Ticket Art'!C4</f>
        <v>7.672062113435979E-2</v>
      </c>
      <c r="D4" s="42">
        <f>'Ticket Art'!D5/'Ticket Art'!D4</f>
        <v>7.1850039576887098E-2</v>
      </c>
      <c r="E4" s="42">
        <f>'Ticket Art'!E5/'Ticket Art'!E4</f>
        <v>0.22178182145752634</v>
      </c>
    </row>
    <row r="5" spans="1:5" ht="16" x14ac:dyDescent="0.2">
      <c r="A5" s="75" t="s">
        <v>111</v>
      </c>
      <c r="B5" s="42">
        <f>'Ticket Art'!B6/'Ticket Art'!B4</f>
        <v>1.9099511362754982E-2</v>
      </c>
      <c r="C5" s="42">
        <f>'Ticket Art'!C6/'Ticket Art'!C4</f>
        <v>1.7282975830153091E-2</v>
      </c>
      <c r="D5" s="42">
        <f>'Ticket Art'!D6/'Ticket Art'!D4</f>
        <v>9.186635005156988E-3</v>
      </c>
      <c r="E5" s="42">
        <f>'Ticket Art'!E6/'Ticket Art'!E4</f>
        <v>0</v>
      </c>
    </row>
    <row r="6" spans="1:5" ht="16" x14ac:dyDescent="0.2">
      <c r="A6" s="75" t="s">
        <v>112</v>
      </c>
      <c r="B6" s="42">
        <f>'Ticket Art'!B9/'Ticket Art'!B4</f>
        <v>6.0633677189172418E-2</v>
      </c>
      <c r="C6" s="42">
        <f>'Ticket Art'!C9/'Ticket Art'!C4</f>
        <v>4.1882703864543583E-2</v>
      </c>
      <c r="D6" s="42">
        <f>'Ticket Art'!D9/'Ticket Art'!D4</f>
        <v>3.8677412391163561E-2</v>
      </c>
      <c r="E6" s="42">
        <f>'Ticket Art'!E9/'Ticket Art'!E4</f>
        <v>0.13169984686064318</v>
      </c>
    </row>
    <row r="7" spans="1:5" ht="16" x14ac:dyDescent="0.2">
      <c r="A7" s="221" t="s">
        <v>113</v>
      </c>
      <c r="B7" s="42">
        <f>'Ticket Art'!B13/'Ticket Art'!B4</f>
        <v>0</v>
      </c>
      <c r="C7" s="42">
        <f>'Ticket Art'!C13/'Ticket Art'!C4</f>
        <v>1.7554941439663112E-2</v>
      </c>
      <c r="D7" s="42">
        <f>'Ticket Art'!D13/'Ticket Art'!D4</f>
        <v>2.3985992180566549E-2</v>
      </c>
      <c r="E7" s="42">
        <f>'Ticket Art'!E13/'Ticket Art'!E4</f>
        <v>9.0081974596883163E-2</v>
      </c>
    </row>
    <row r="8" spans="1:5" ht="16" x14ac:dyDescent="0.2">
      <c r="A8" s="70" t="s">
        <v>114</v>
      </c>
      <c r="B8" s="42">
        <f>'Ticket Art'!B15/'Ticket Art'!B4</f>
        <v>0.92026681144807265</v>
      </c>
      <c r="C8" s="42">
        <f>'Ticket Art'!C15/'Ticket Art'!C4</f>
        <v>0.92327937886564027</v>
      </c>
      <c r="D8" s="42">
        <f>'Ticket Art'!D15/'Ticket Art'!D4</f>
        <v>0.92814996042311293</v>
      </c>
      <c r="E8" s="42">
        <f>'Ticket Art'!E15/'Ticket Art'!E4</f>
        <v>0.77821817854247366</v>
      </c>
    </row>
    <row r="9" spans="1:5" ht="16" x14ac:dyDescent="0.2">
      <c r="A9" s="75" t="s">
        <v>115</v>
      </c>
      <c r="B9" s="42">
        <f>'Ticket Art'!B16/'Ticket Art'!B4</f>
        <v>8.7256650895834944E-5</v>
      </c>
      <c r="C9" s="42">
        <f>'Ticket Art'!C16/'Ticket Art'!C4</f>
        <v>7.8957757599684169E-5</v>
      </c>
      <c r="D9" s="42">
        <f>'Ticket Art'!D16/'Ticket Art'!D4</f>
        <v>1.0793696481254947E-4</v>
      </c>
      <c r="E9" s="42">
        <f>'Ticket Art'!E16/'Ticket Art'!E4</f>
        <v>0</v>
      </c>
    </row>
    <row r="10" spans="1:5" ht="16" x14ac:dyDescent="0.2">
      <c r="A10" s="75" t="s">
        <v>116</v>
      </c>
      <c r="B10" s="42">
        <f>('Ticket Art'!B21+'Ticket Art'!B18)/'Ticket Art'!B4</f>
        <v>0.62435042270999763</v>
      </c>
      <c r="C10" s="42">
        <f>('Ticket Art'!C21+'Ticket Art'!C18)/'Ticket Art'!C4</f>
        <v>0.63032855200245641</v>
      </c>
      <c r="D10" s="42">
        <f>('Ticket Art'!D21+'Ticket Art'!D18)/'Ticket Art'!D4</f>
        <v>0.57116643879974094</v>
      </c>
      <c r="E10" s="42">
        <f>('Ticket Art'!E21+'Ticket Art'!E18)/'Ticket Art'!E4</f>
        <v>0.70714350058553288</v>
      </c>
    </row>
    <row r="11" spans="1:5" ht="16" x14ac:dyDescent="0.2">
      <c r="A11" s="75" t="s">
        <v>117</v>
      </c>
      <c r="B11" s="42">
        <f>'Ticket Art'!B18/'Ticket Art'!B4</f>
        <v>0.20499495850461491</v>
      </c>
      <c r="C11" s="42">
        <f>'Ticket Art'!C18/'Ticket Art'!C4</f>
        <v>0.19005132254243978</v>
      </c>
      <c r="D11" s="42">
        <f>'Ticket Art'!D18/'Ticket Art'!D4</f>
        <v>0.2429421218008683</v>
      </c>
      <c r="E11" s="42">
        <f>'Ticket Art'!E18/'Ticket Art'!E4</f>
        <v>0.324970723358256</v>
      </c>
    </row>
    <row r="12" spans="1:5" ht="16" x14ac:dyDescent="0.2">
      <c r="A12" s="75" t="s">
        <v>118</v>
      </c>
      <c r="B12" s="42">
        <f>'Ticket Art'!B21/'Ticket Art'!B4</f>
        <v>0.41935546420538278</v>
      </c>
      <c r="C12" s="42">
        <f>'Ticket Art'!C21/'Ticket Art'!C4</f>
        <v>0.44027722946001668</v>
      </c>
      <c r="D12" s="42">
        <f>'Ticket Art'!D21/'Ticket Art'!D4</f>
        <v>0.32822431699887267</v>
      </c>
      <c r="E12" s="42">
        <f>'Ticket Art'!E21/'Ticket Art'!E4</f>
        <v>0.38217277722727683</v>
      </c>
    </row>
    <row r="13" spans="1:5" ht="16" x14ac:dyDescent="0.2">
      <c r="A13" s="75" t="s">
        <v>119</v>
      </c>
      <c r="B13" s="42">
        <f>'Ticket Art'!B28/'Ticket Art'!B4</f>
        <v>0.29582913208717909</v>
      </c>
      <c r="C13" s="42">
        <f>'Ticket Art'!C28/'Ticket Art'!C4</f>
        <v>0.29287186910558405</v>
      </c>
      <c r="D13" s="42">
        <f>'Ticket Art'!D28/'Ticket Art'!D4</f>
        <v>0.3568755846585594</v>
      </c>
      <c r="E13" s="42">
        <f>'Ticket Art'!E28/'Ticket Art'!E4</f>
        <v>7.0669309071254849E-2</v>
      </c>
    </row>
    <row r="14" spans="1:5" ht="16" x14ac:dyDescent="0.2">
      <c r="A14" s="70" t="s">
        <v>120</v>
      </c>
      <c r="B14" s="42">
        <f>'Ticket Art'!B31/'Ticket Art'!B4</f>
        <v>0</v>
      </c>
      <c r="C14" s="42">
        <f>'Ticket Art'!C31/'Ticket Art'!C4</f>
        <v>0</v>
      </c>
      <c r="D14" s="42">
        <f>'Ticket Art'!D31/'Ticket Art'!D4</f>
        <v>0</v>
      </c>
      <c r="E14" s="42">
        <f>'Ticket Art'!E31/'Ticket Art'!E4</f>
        <v>0</v>
      </c>
    </row>
    <row r="16" spans="1:5" ht="16" x14ac:dyDescent="0.15">
      <c r="A16" s="222" t="s">
        <v>93</v>
      </c>
      <c r="B16" s="223">
        <v>2017</v>
      </c>
      <c r="C16" s="223">
        <v>2018</v>
      </c>
      <c r="D16" s="223">
        <v>2019</v>
      </c>
      <c r="E16" s="223">
        <v>2020</v>
      </c>
    </row>
    <row r="17" spans="1:5" ht="16" x14ac:dyDescent="0.2">
      <c r="A17" s="194" t="s">
        <v>124</v>
      </c>
      <c r="B17" s="42">
        <f>'Ticket Art'!B36/'Ticket Art'!B36</f>
        <v>1</v>
      </c>
      <c r="C17" s="42">
        <f>'Ticket Art'!C36/'Ticket Art'!C36</f>
        <v>1</v>
      </c>
      <c r="D17" s="42">
        <f>'Ticket Art'!D36/'Ticket Art'!D36</f>
        <v>1</v>
      </c>
      <c r="E17" s="42">
        <f>'Ticket Art'!E36/'Ticket Art'!E36</f>
        <v>1</v>
      </c>
    </row>
    <row r="18" spans="1:5" ht="16" x14ac:dyDescent="0.2">
      <c r="A18" s="70" t="s">
        <v>125</v>
      </c>
      <c r="B18" s="42">
        <f>'Ticket Art'!B37/'Ticket Art'!B36</f>
        <v>-5.8607383851702471E-2</v>
      </c>
      <c r="C18" s="42">
        <f>'Ticket Art'!C37/'Ticket Art'!C36</f>
        <v>-3.8364697109268764E-2</v>
      </c>
      <c r="D18" s="42">
        <f>'Ticket Art'!D37/'Ticket Art'!D36</f>
        <v>-4.083615168741455E-2</v>
      </c>
      <c r="E18" s="42">
        <f>'Ticket Art'!E37/'Ticket Art'!E36</f>
        <v>-0.37888478515449059</v>
      </c>
    </row>
    <row r="19" spans="1:5" ht="16" x14ac:dyDescent="0.2">
      <c r="A19" s="75" t="s">
        <v>126</v>
      </c>
      <c r="B19" s="42">
        <f>'Ticket Art'!B38/'Ticket Art'!B36</f>
        <v>1.9390366865741099E-3</v>
      </c>
      <c r="C19" s="42">
        <f>'Ticket Art'!C38/'Ticket Art'!C36</f>
        <v>1.7546168355485371E-3</v>
      </c>
      <c r="D19" s="42">
        <f>'Ticket Art'!D38/'Ticket Art'!D36</f>
        <v>2.3985992180566547E-3</v>
      </c>
      <c r="E19" s="42">
        <f>'Ticket Art'!E38/'Ticket Art'!E36</f>
        <v>9.008197459688316E-3</v>
      </c>
    </row>
    <row r="20" spans="1:5" ht="32" x14ac:dyDescent="0.2">
      <c r="A20" s="75" t="s">
        <v>127</v>
      </c>
      <c r="B20" s="42">
        <f>'Ticket Art'!B40/'Ticket Art'!B36</f>
        <v>3.3933142015046927E-4</v>
      </c>
      <c r="C20" s="42">
        <f>'Ticket Art'!C40/'Ticket Art'!C36</f>
        <v>3.0705794622099398E-4</v>
      </c>
      <c r="D20" s="42">
        <f>'Ticket Art'!D40/'Ticket Art'!D36</f>
        <v>4.1975486315991463E-4</v>
      </c>
      <c r="E20" s="42">
        <f>'Ticket Art'!E40/'Ticket Art'!E36</f>
        <v>1.5764345554454553E-3</v>
      </c>
    </row>
    <row r="21" spans="1:5" ht="32" x14ac:dyDescent="0.2">
      <c r="A21" s="75" t="s">
        <v>128</v>
      </c>
      <c r="B21" s="42">
        <f>'Ticket Art'!B42/'Ticket Art'!B36</f>
        <v>-0.19533855580547585</v>
      </c>
      <c r="C21" s="42">
        <f>'Ticket Art'!C42/'Ticket Art'!C36</f>
        <v>-5.5086195552046323E-2</v>
      </c>
      <c r="D21" s="42">
        <f>'Ticket Art'!D42/'Ticket Art'!D36</f>
        <v>-5.5263725984025326E-2</v>
      </c>
      <c r="E21" s="42">
        <f>'Ticket Art'!E42/'Ticket Art'!E36</f>
        <v>-0.17187640753085306</v>
      </c>
    </row>
    <row r="22" spans="1:5" ht="32" x14ac:dyDescent="0.2">
      <c r="A22" s="70" t="s">
        <v>129</v>
      </c>
      <c r="B22" s="42">
        <f>'Ticket Art'!B46/'Ticket Art'!B36</f>
        <v>0.13445280384704877</v>
      </c>
      <c r="C22" s="42">
        <f>'Ticket Art'!C46/'Ticket Art'!C36</f>
        <v>1.4659823661008027E-2</v>
      </c>
      <c r="D22" s="42">
        <f>'Ticket Art'!D46/'Ticket Art'!D36</f>
        <v>1.1609220215394209E-2</v>
      </c>
      <c r="E22" s="42">
        <f>'Ticket Art'!E46/'Ticket Art'!E36</f>
        <v>-0.21759300963877129</v>
      </c>
    </row>
    <row r="23" spans="1:5" ht="16" x14ac:dyDescent="0.2">
      <c r="A23" s="70" t="s">
        <v>130</v>
      </c>
      <c r="B23" s="42">
        <f>'Ticket Art'!B47/'Ticket Art'!B36</f>
        <v>1.0586073838517025</v>
      </c>
      <c r="C23" s="42">
        <f>'Ticket Art'!C47/'Ticket Art'!C36</f>
        <v>1.0383646971092688</v>
      </c>
      <c r="D23" s="42">
        <f>'Ticket Art'!D47/'Ticket Art'!D36</f>
        <v>1.0419275143316302</v>
      </c>
      <c r="E23" s="42">
        <f>'Ticket Art'!E47/'Ticket Art'!E36</f>
        <v>1.3788847851544905</v>
      </c>
    </row>
    <row r="24" spans="1:5" ht="16" x14ac:dyDescent="0.2">
      <c r="A24" s="75" t="s">
        <v>131</v>
      </c>
      <c r="B24" s="42">
        <f>'Ticket Art'!B48/'Ticket Art'!B36</f>
        <v>0</v>
      </c>
      <c r="C24" s="42">
        <f>'Ticket Art'!C48/'Ticket Art'!C36</f>
        <v>0</v>
      </c>
      <c r="D24" s="42">
        <f>'Ticket Art'!D48/'Ticket Art'!D36</f>
        <v>0</v>
      </c>
      <c r="E24" s="42">
        <f>'Ticket Art'!E48/'Ticket Art'!E36</f>
        <v>0</v>
      </c>
    </row>
    <row r="25" spans="1:5" ht="16" x14ac:dyDescent="0.2">
      <c r="A25" s="75" t="s">
        <v>132</v>
      </c>
      <c r="B25" s="42">
        <f>'Ticket Art'!B51/'Ticket Art'!B36</f>
        <v>0.46303226557046462</v>
      </c>
      <c r="C25" s="42">
        <f>'Ticket Art'!C51/'Ticket Art'!C36</f>
        <v>0.28283546080624644</v>
      </c>
      <c r="D25" s="42">
        <f>'Ticket Art'!D51/'Ticket Art'!D36</f>
        <v>0.33615168741454993</v>
      </c>
      <c r="E25" s="42">
        <f>'Ticket Art'!E51/'Ticket Art'!E36</f>
        <v>0.23322223223133051</v>
      </c>
    </row>
    <row r="26" spans="1:5" ht="16" x14ac:dyDescent="0.2">
      <c r="A26" s="75" t="s">
        <v>133</v>
      </c>
      <c r="B26" s="42">
        <f>'Ticket Art'!B59/'Ticket Art'!B36</f>
        <v>0.59557511828123788</v>
      </c>
      <c r="C26" s="42">
        <f>'Ticket Art'!C59/'Ticket Art'!C36</f>
        <v>0.75552923630302238</v>
      </c>
      <c r="D26" s="42">
        <f>'Ticket Art'!D59/'Ticket Art'!D36</f>
        <v>0.70468446427286469</v>
      </c>
      <c r="E26" s="42">
        <f>'Ticket Art'!E59/'Ticket Art'!E36</f>
        <v>1.1456625529231601</v>
      </c>
    </row>
    <row r="27" spans="1:5" ht="16" x14ac:dyDescent="0.2">
      <c r="A27" s="70" t="s">
        <v>123</v>
      </c>
      <c r="B27" s="42">
        <f>'Ticket Art'!B61/'Ticket Art'!B36</f>
        <v>0</v>
      </c>
      <c r="C27" s="42">
        <f>'Ticket Art'!C61/'Ticket Art'!C36</f>
        <v>0</v>
      </c>
      <c r="D27" s="42">
        <f>'Ticket Art'!D61/'Ticket Art'!D36</f>
        <v>0</v>
      </c>
      <c r="E27" s="42">
        <f>'Ticket Art'!E61/'Ticket Art'!E36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14"/>
  <sheetViews>
    <sheetView workbookViewId="0">
      <selection activeCell="K17" sqref="K17"/>
    </sheetView>
  </sheetViews>
  <sheetFormatPr baseColWidth="10" defaultRowHeight="13" x14ac:dyDescent="0.15"/>
  <cols>
    <col min="1" max="1" width="26.83203125" customWidth="1"/>
    <col min="2" max="5" width="8.6640625" customWidth="1"/>
  </cols>
  <sheetData>
    <row r="1" spans="1:5" ht="16" x14ac:dyDescent="0.2">
      <c r="A1" s="225" t="s">
        <v>238</v>
      </c>
      <c r="B1" s="225">
        <v>2017</v>
      </c>
      <c r="C1" s="225">
        <v>2018</v>
      </c>
      <c r="D1" s="225">
        <v>2019</v>
      </c>
      <c r="E1" s="225">
        <v>2020</v>
      </c>
    </row>
    <row r="2" spans="1:5" ht="14" x14ac:dyDescent="0.15">
      <c r="A2" s="58" t="s">
        <v>142</v>
      </c>
      <c r="B2" s="224">
        <f>'Ticket Art'!B67/'Ticket Art'!B67</f>
        <v>1</v>
      </c>
      <c r="C2" s="224">
        <f>'Ticket Art'!C67/'Ticket Art'!C67</f>
        <v>1</v>
      </c>
      <c r="D2" s="224">
        <f>'Ticket Art'!D67/'Ticket Art'!D67</f>
        <v>1</v>
      </c>
      <c r="E2" s="224">
        <f>'Ticket Art'!E67/'Ticket Art'!E67</f>
        <v>1</v>
      </c>
    </row>
    <row r="3" spans="1:5" ht="16" x14ac:dyDescent="0.2">
      <c r="A3" s="75" t="s">
        <v>146</v>
      </c>
      <c r="B3" s="193">
        <f>'Ticket Art'!B72/'Ticket Art'!B$67</f>
        <v>0.65650922151592028</v>
      </c>
      <c r="C3" s="193">
        <f>'Ticket Art'!C72/'Ticket Art'!C$67</f>
        <v>1.5373867580114482</v>
      </c>
      <c r="D3" s="193">
        <f>'Ticket Art'!D72/'Ticket Art'!D$67</f>
        <v>0.59066730254227962</v>
      </c>
      <c r="E3" s="193">
        <f>'Ticket Art'!E72/'Ticket Art'!E$67</f>
        <v>0.93179388496899718</v>
      </c>
    </row>
    <row r="4" spans="1:5" ht="16" x14ac:dyDescent="0.2">
      <c r="A4" s="75" t="s">
        <v>148</v>
      </c>
      <c r="B4" s="193">
        <f>'Ticket Art'!B76/'Ticket Art'!B$67</f>
        <v>4.5808272284142415E-2</v>
      </c>
      <c r="C4" s="193">
        <f>'Ticket Art'!C76/'Ticket Art'!C$67</f>
        <v>7.9055302654707713E-2</v>
      </c>
      <c r="D4" s="193">
        <f>'Ticket Art'!D76/'Ticket Art'!D$67</f>
        <v>5.8659525294398183E-2</v>
      </c>
      <c r="E4" s="193">
        <f>'Ticket Art'!E76/'Ticket Art'!E$67</f>
        <v>0.15105837075048109</v>
      </c>
    </row>
    <row r="5" spans="1:5" ht="16" x14ac:dyDescent="0.2">
      <c r="A5" s="75" t="s">
        <v>152</v>
      </c>
      <c r="B5" s="193">
        <f>'Ticket Art'!B87/'Ticket Art'!B$67</f>
        <v>0.15378695020096347</v>
      </c>
      <c r="C5" s="193">
        <f>'Ticket Art'!C87/'Ticket Art'!C$67</f>
        <v>0.89200883400189301</v>
      </c>
      <c r="D5" s="193">
        <f>'Ticket Art'!D87/'Ticket Art'!D$67</f>
        <v>6.603323672915367E-3</v>
      </c>
      <c r="E5" s="193">
        <f>'Ticket Art'!E87/'Ticket Art'!E$67</f>
        <v>0.162176608937353</v>
      </c>
    </row>
    <row r="6" spans="1:5" ht="16" x14ac:dyDescent="0.2">
      <c r="A6" s="75" t="s">
        <v>153</v>
      </c>
      <c r="B6" s="193">
        <f>'Ticket Art'!B88/'Ticket Art'!B$67</f>
        <v>4.344231920412759E-2</v>
      </c>
      <c r="C6" s="193">
        <f>'Ticket Art'!C88/'Ticket Art'!C$67</f>
        <v>8.8745661874070403E-2</v>
      </c>
      <c r="D6" s="193">
        <f>'Ticket Art'!D88/'Ticket Art'!D$67</f>
        <v>0.19674236032136175</v>
      </c>
      <c r="E6" s="193">
        <f>'Ticket Art'!E88/'Ticket Art'!E$67</f>
        <v>0.2962369039982895</v>
      </c>
    </row>
    <row r="7" spans="1:5" ht="16" x14ac:dyDescent="0.2">
      <c r="A7" s="70" t="s">
        <v>154</v>
      </c>
      <c r="B7" s="193">
        <f>'Ticket Art'!B89/'Ticket Art'!B$67</f>
        <v>0.41637923662381349</v>
      </c>
      <c r="C7" s="193">
        <f>'Ticket Art'!C89/'Ticket Art'!C$67</f>
        <v>0.11750123946455131</v>
      </c>
      <c r="D7" s="193">
        <f>'Ticket Art'!D89/'Ticket Art'!D$67</f>
        <v>5.95399684507869E-2</v>
      </c>
      <c r="E7" s="193">
        <f>'Ticket Art'!E89/'Ticket Art'!E$67</f>
        <v>-0.48097070771862305</v>
      </c>
    </row>
    <row r="8" spans="1:5" ht="16" x14ac:dyDescent="0.2">
      <c r="A8" s="75" t="s">
        <v>155</v>
      </c>
      <c r="B8" s="193">
        <f>'Ticket Art'!B91/'Ticket Art'!B$67</f>
        <v>3.8767423961688662E-3</v>
      </c>
      <c r="C8" s="193">
        <f>'Ticket Art'!C91/'Ticket Art'!C$67</f>
        <v>7.5269301843421824E-3</v>
      </c>
      <c r="D8" s="193">
        <f>'Ticket Art'!D91/'Ticket Art'!D$67</f>
        <v>4.3655306504273815E-3</v>
      </c>
      <c r="E8" s="193">
        <f>'Ticket Art'!E91/'Ticket Art'!E$67</f>
        <v>7.6972418216805644E-3</v>
      </c>
    </row>
    <row r="9" spans="1:5" ht="16" x14ac:dyDescent="0.2">
      <c r="A9" s="75" t="s">
        <v>156</v>
      </c>
      <c r="B9" s="193">
        <f>'Ticket Art'!B92/'Ticket Art'!B$67</f>
        <v>2.8505458795359311E-5</v>
      </c>
      <c r="C9" s="193">
        <f>'Ticket Art'!C92/'Ticket Art'!C$67</f>
        <v>6.3100013521431473E-4</v>
      </c>
      <c r="D9" s="193">
        <f>'Ticket Art'!D92/'Ticket Art'!D$67</f>
        <v>1.8342565758098242E-4</v>
      </c>
      <c r="E9" s="193">
        <f>'Ticket Art'!E92/'Ticket Art'!E$67</f>
        <v>5.3453068206115036E-4</v>
      </c>
    </row>
    <row r="10" spans="1:5" ht="16" x14ac:dyDescent="0.2">
      <c r="A10" s="75" t="s">
        <v>157</v>
      </c>
      <c r="B10" s="193">
        <f>'Ticket Art'!B93/'Ticket Art'!B$67</f>
        <v>1.7217297112397025E-2</v>
      </c>
      <c r="C10" s="193">
        <f>'Ticket Art'!C93/'Ticket Art'!C$67</f>
        <v>2.3347005002929643E-2</v>
      </c>
      <c r="D10" s="193">
        <f>'Ticket Art'!D93/'Ticket Art'!D$67</f>
        <v>1.98466561502623E-2</v>
      </c>
      <c r="E10" s="193">
        <f>'Ticket Art'!E93/'Ticket Art'!E$67</f>
        <v>2.8330126149240967E-2</v>
      </c>
    </row>
    <row r="11" spans="1:5" ht="16" x14ac:dyDescent="0.2">
      <c r="A11" s="70" t="s">
        <v>158</v>
      </c>
      <c r="B11" s="193">
        <f>'Ticket Art'!B94/'Ticket Art'!B$67</f>
        <v>-2.1065534049770532E-2</v>
      </c>
      <c r="C11" s="193">
        <f>'Ticket Art'!C94/'Ticket Art'!C$67</f>
        <v>-3.024293505205751E-2</v>
      </c>
      <c r="D11" s="193">
        <f>'Ticket Art'!D94/'Ticket Art'!D$67</f>
        <v>-2.4028761143108698E-2</v>
      </c>
      <c r="E11" s="193">
        <f>'Ticket Art'!E94/'Ticket Art'!E$67</f>
        <v>-3.5492837288860379E-2</v>
      </c>
    </row>
    <row r="12" spans="1:5" ht="32" x14ac:dyDescent="0.2">
      <c r="A12" s="70" t="s">
        <v>160</v>
      </c>
      <c r="B12" s="193">
        <f>'Ticket Art'!B100/'Ticket Art'!B$67</f>
        <v>0.39531370257404291</v>
      </c>
      <c r="C12" s="193">
        <f>'Ticket Art'!C100/'Ticket Art'!C$67</f>
        <v>8.7258304412493798E-2</v>
      </c>
      <c r="D12" s="193">
        <f>'Ticket Art'!D99/'Ticket Art'!D$67</f>
        <v>3.5511207307678198E-2</v>
      </c>
      <c r="E12" s="193">
        <f>'Ticket Art'!E99/'Ticket Art'!E$67</f>
        <v>-0.51646354500748348</v>
      </c>
    </row>
    <row r="13" spans="1:5" ht="32" x14ac:dyDescent="0.2">
      <c r="A13" s="70" t="s">
        <v>161</v>
      </c>
      <c r="B13" s="193">
        <f>B12</f>
        <v>0.39531370257404291</v>
      </c>
      <c r="C13" s="193">
        <f t="shared" ref="C13:E13" si="0">C12</f>
        <v>8.7258304412493798E-2</v>
      </c>
      <c r="D13" s="193">
        <f t="shared" si="0"/>
        <v>3.5511207307678198E-2</v>
      </c>
      <c r="E13" s="193">
        <f t="shared" si="0"/>
        <v>-0.51646354500748348</v>
      </c>
    </row>
    <row r="14" spans="1:5" x14ac:dyDescent="0.15">
      <c r="A14" s="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1"/>
  <sheetViews>
    <sheetView topLeftCell="A37" workbookViewId="0">
      <selection activeCell="J65" sqref="J65"/>
    </sheetView>
  </sheetViews>
  <sheetFormatPr baseColWidth="10" defaultRowHeight="12" x14ac:dyDescent="0.15"/>
  <cols>
    <col min="1" max="1" width="22.33203125" style="132" customWidth="1"/>
    <col min="2" max="8" width="9.5" style="133" bestFit="1" customWidth="1"/>
    <col min="9" max="16384" width="10.83203125" style="80"/>
  </cols>
  <sheetData>
    <row r="1" spans="1:8" ht="13" x14ac:dyDescent="0.15">
      <c r="A1" s="78" t="s">
        <v>210</v>
      </c>
      <c r="B1" s="79">
        <v>2011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ht="13" x14ac:dyDescent="0.15">
      <c r="A2" s="78" t="s">
        <v>135</v>
      </c>
      <c r="B2" s="81">
        <v>254810</v>
      </c>
      <c r="C2" s="81">
        <v>268278</v>
      </c>
      <c r="D2" s="81">
        <v>325358</v>
      </c>
      <c r="E2" s="82">
        <v>330397</v>
      </c>
      <c r="F2" s="82">
        <v>361216</v>
      </c>
      <c r="G2" s="82">
        <v>409065</v>
      </c>
      <c r="H2" s="82">
        <v>497172</v>
      </c>
    </row>
    <row r="3" spans="1:8" ht="13" x14ac:dyDescent="0.15">
      <c r="A3" s="83" t="s">
        <v>122</v>
      </c>
      <c r="B3" s="84">
        <v>57637</v>
      </c>
      <c r="C3" s="84">
        <v>57627</v>
      </c>
      <c r="D3" s="84">
        <v>68130</v>
      </c>
      <c r="E3" s="85">
        <v>78916</v>
      </c>
      <c r="F3" s="85">
        <v>68795</v>
      </c>
      <c r="G3" s="85">
        <v>64454</v>
      </c>
      <c r="H3" s="85">
        <v>77105</v>
      </c>
    </row>
    <row r="4" spans="1:8" ht="13" x14ac:dyDescent="0.15">
      <c r="A4" s="86" t="s">
        <v>111</v>
      </c>
      <c r="B4" s="87">
        <v>8275</v>
      </c>
      <c r="C4" s="87">
        <v>8050</v>
      </c>
      <c r="D4" s="87">
        <v>7938</v>
      </c>
      <c r="E4" s="88">
        <v>6289</v>
      </c>
      <c r="F4" s="88">
        <v>4812</v>
      </c>
      <c r="G4" s="88">
        <v>4692</v>
      </c>
      <c r="H4" s="88">
        <v>8051</v>
      </c>
    </row>
    <row r="5" spans="1:8" ht="13" x14ac:dyDescent="0.15">
      <c r="A5" s="89" t="s">
        <v>162</v>
      </c>
      <c r="B5" s="90">
        <v>7979</v>
      </c>
      <c r="C5" s="90">
        <v>7204</v>
      </c>
      <c r="D5" s="90">
        <v>5330</v>
      </c>
      <c r="E5" s="91">
        <v>4457</v>
      </c>
      <c r="F5" s="91">
        <v>3609</v>
      </c>
      <c r="G5" s="91">
        <v>3116</v>
      </c>
      <c r="H5" s="91">
        <v>7617</v>
      </c>
    </row>
    <row r="6" spans="1:8" ht="26" x14ac:dyDescent="0.15">
      <c r="A6" s="89" t="s">
        <v>163</v>
      </c>
      <c r="B6" s="90">
        <v>296</v>
      </c>
      <c r="C6" s="90">
        <v>846</v>
      </c>
      <c r="D6" s="90">
        <v>2608</v>
      </c>
      <c r="E6" s="91">
        <v>1832</v>
      </c>
      <c r="F6" s="91">
        <v>1203</v>
      </c>
      <c r="G6" s="91">
        <v>1576</v>
      </c>
      <c r="H6" s="91">
        <v>434</v>
      </c>
    </row>
    <row r="7" spans="1:8" ht="13" x14ac:dyDescent="0.15">
      <c r="A7" s="86" t="s">
        <v>112</v>
      </c>
      <c r="B7" s="87">
        <v>49357</v>
      </c>
      <c r="C7" s="87">
        <v>49572</v>
      </c>
      <c r="D7" s="87">
        <v>60192</v>
      </c>
      <c r="E7" s="88">
        <v>72627</v>
      </c>
      <c r="F7" s="88">
        <v>63983</v>
      </c>
      <c r="G7" s="88">
        <v>59762</v>
      </c>
      <c r="H7" s="88">
        <v>69054</v>
      </c>
    </row>
    <row r="8" spans="1:8" ht="13" x14ac:dyDescent="0.15">
      <c r="A8" s="89" t="s">
        <v>164</v>
      </c>
      <c r="B8" s="90">
        <v>27714</v>
      </c>
      <c r="C8" s="90">
        <v>27422</v>
      </c>
      <c r="D8" s="90">
        <v>32978</v>
      </c>
      <c r="E8" s="91">
        <v>38375</v>
      </c>
      <c r="F8" s="91">
        <v>27439</v>
      </c>
      <c r="G8" s="91">
        <v>19704</v>
      </c>
      <c r="H8" s="91">
        <v>27274</v>
      </c>
    </row>
    <row r="9" spans="1:8" ht="26" x14ac:dyDescent="0.15">
      <c r="A9" s="89" t="s">
        <v>165</v>
      </c>
      <c r="B9" s="92">
        <v>19943</v>
      </c>
      <c r="C9" s="92">
        <v>20849</v>
      </c>
      <c r="D9" s="92">
        <v>24409</v>
      </c>
      <c r="E9" s="93">
        <v>27733</v>
      </c>
      <c r="F9" s="93">
        <v>33400</v>
      </c>
      <c r="G9" s="93">
        <v>37782</v>
      </c>
      <c r="H9" s="93">
        <v>38423</v>
      </c>
    </row>
    <row r="10" spans="1:8" ht="26" x14ac:dyDescent="0.15">
      <c r="A10" s="89" t="s">
        <v>166</v>
      </c>
      <c r="B10" s="92">
        <v>1700</v>
      </c>
      <c r="C10" s="92">
        <v>1301</v>
      </c>
      <c r="D10" s="92">
        <v>2805</v>
      </c>
      <c r="E10" s="93">
        <v>6519</v>
      </c>
      <c r="F10" s="93">
        <v>3144</v>
      </c>
      <c r="G10" s="93">
        <v>2276</v>
      </c>
      <c r="H10" s="93">
        <v>3357</v>
      </c>
    </row>
    <row r="11" spans="1:8" ht="13" x14ac:dyDescent="0.15">
      <c r="A11" s="94" t="s">
        <v>113</v>
      </c>
      <c r="B11" s="95">
        <v>5</v>
      </c>
      <c r="C11" s="95">
        <v>5</v>
      </c>
      <c r="D11" s="95">
        <v>0</v>
      </c>
      <c r="E11" s="96">
        <v>0</v>
      </c>
      <c r="F11" s="96">
        <v>0</v>
      </c>
      <c r="G11" s="96">
        <v>0</v>
      </c>
      <c r="H11" s="96">
        <v>0</v>
      </c>
    </row>
    <row r="12" spans="1:8" ht="26" x14ac:dyDescent="0.15">
      <c r="A12" s="89" t="s">
        <v>87</v>
      </c>
      <c r="B12" s="92">
        <v>5</v>
      </c>
      <c r="C12" s="92">
        <v>5</v>
      </c>
      <c r="D12" s="92">
        <v>0</v>
      </c>
      <c r="E12" s="93">
        <v>0</v>
      </c>
      <c r="F12" s="93">
        <v>0</v>
      </c>
      <c r="G12" s="93">
        <v>0</v>
      </c>
      <c r="H12" s="93">
        <v>0</v>
      </c>
    </row>
    <row r="13" spans="1:8" ht="13" x14ac:dyDescent="0.15">
      <c r="A13" s="83" t="s">
        <v>167</v>
      </c>
      <c r="B13" s="97">
        <v>191553</v>
      </c>
      <c r="C13" s="97">
        <v>201904</v>
      </c>
      <c r="D13" s="97">
        <v>250668</v>
      </c>
      <c r="E13" s="98">
        <v>243865</v>
      </c>
      <c r="F13" s="98">
        <v>284384</v>
      </c>
      <c r="G13" s="98">
        <v>335869</v>
      </c>
      <c r="H13" s="98">
        <v>411301</v>
      </c>
    </row>
    <row r="14" spans="1:8" ht="13" x14ac:dyDescent="0.15">
      <c r="A14" s="86" t="s">
        <v>136</v>
      </c>
      <c r="B14" s="99">
        <v>118667</v>
      </c>
      <c r="C14" s="99">
        <v>116884</v>
      </c>
      <c r="D14" s="99">
        <v>120724</v>
      </c>
      <c r="E14" s="100">
        <v>139589</v>
      </c>
      <c r="F14" s="100">
        <v>142656</v>
      </c>
      <c r="G14" s="100">
        <v>171551</v>
      </c>
      <c r="H14" s="100">
        <v>184020</v>
      </c>
    </row>
    <row r="15" spans="1:8" ht="13" x14ac:dyDescent="0.15">
      <c r="A15" s="89" t="s">
        <v>168</v>
      </c>
      <c r="B15" s="92">
        <v>118667</v>
      </c>
      <c r="C15" s="92">
        <v>116884</v>
      </c>
      <c r="D15" s="92">
        <v>120724</v>
      </c>
      <c r="E15" s="93">
        <v>139589</v>
      </c>
      <c r="F15" s="93">
        <v>142656</v>
      </c>
      <c r="G15" s="93">
        <v>171551</v>
      </c>
      <c r="H15" s="93">
        <v>184020</v>
      </c>
    </row>
    <row r="16" spans="1:8" ht="13" x14ac:dyDescent="0.15">
      <c r="A16" s="86" t="s">
        <v>117</v>
      </c>
      <c r="B16" s="99">
        <v>7556</v>
      </c>
      <c r="C16" s="99">
        <v>9451</v>
      </c>
      <c r="D16" s="99">
        <v>11637</v>
      </c>
      <c r="E16" s="100">
        <v>12330</v>
      </c>
      <c r="F16" s="100">
        <v>16100</v>
      </c>
      <c r="G16" s="100">
        <v>33287</v>
      </c>
      <c r="H16" s="100">
        <v>33682</v>
      </c>
    </row>
    <row r="17" spans="1:8" ht="13" x14ac:dyDescent="0.15">
      <c r="A17" s="89" t="s">
        <v>169</v>
      </c>
      <c r="B17" s="92">
        <v>6669</v>
      </c>
      <c r="C17" s="92">
        <v>6706</v>
      </c>
      <c r="D17" s="92">
        <v>9131</v>
      </c>
      <c r="E17" s="93">
        <v>9457</v>
      </c>
      <c r="F17" s="93">
        <v>9299</v>
      </c>
      <c r="G17" s="93">
        <v>9278</v>
      </c>
      <c r="H17" s="93">
        <v>9254</v>
      </c>
    </row>
    <row r="18" spans="1:8" ht="13" x14ac:dyDescent="0.15">
      <c r="A18" s="89" t="s">
        <v>170</v>
      </c>
      <c r="B18" s="92">
        <v>887</v>
      </c>
      <c r="C18" s="92">
        <v>2745</v>
      </c>
      <c r="D18" s="92">
        <v>2506</v>
      </c>
      <c r="E18" s="93">
        <v>2873</v>
      </c>
      <c r="F18" s="93">
        <v>6801</v>
      </c>
      <c r="G18" s="93">
        <v>24009</v>
      </c>
      <c r="H18" s="93">
        <v>24428</v>
      </c>
    </row>
    <row r="19" spans="1:8" ht="13" x14ac:dyDescent="0.15">
      <c r="A19" s="86" t="s">
        <v>138</v>
      </c>
      <c r="B19" s="99">
        <v>55010</v>
      </c>
      <c r="C19" s="99">
        <v>69321</v>
      </c>
      <c r="D19" s="99">
        <v>56165</v>
      </c>
      <c r="E19" s="100">
        <v>82701</v>
      </c>
      <c r="F19" s="100">
        <v>112051</v>
      </c>
      <c r="G19" s="100">
        <v>120073</v>
      </c>
      <c r="H19" s="100">
        <v>182125</v>
      </c>
    </row>
    <row r="20" spans="1:8" ht="26" x14ac:dyDescent="0.15">
      <c r="A20" s="89" t="s">
        <v>171</v>
      </c>
      <c r="B20" s="92">
        <v>17621</v>
      </c>
      <c r="C20" s="92">
        <v>21539</v>
      </c>
      <c r="D20" s="92">
        <v>10375</v>
      </c>
      <c r="E20" s="93">
        <v>17412</v>
      </c>
      <c r="F20" s="93">
        <v>20648</v>
      </c>
      <c r="G20" s="93">
        <v>14301</v>
      </c>
      <c r="H20" s="93">
        <v>21907</v>
      </c>
    </row>
    <row r="21" spans="1:8" ht="13" x14ac:dyDescent="0.15">
      <c r="A21" s="89" t="s">
        <v>211</v>
      </c>
      <c r="B21" s="92">
        <v>2858</v>
      </c>
      <c r="C21" s="92">
        <v>4</v>
      </c>
      <c r="D21" s="92">
        <v>4</v>
      </c>
      <c r="E21" s="93">
        <v>4</v>
      </c>
      <c r="F21" s="93">
        <v>6</v>
      </c>
      <c r="G21" s="93">
        <v>1321</v>
      </c>
      <c r="H21" s="93">
        <v>5</v>
      </c>
    </row>
    <row r="22" spans="1:8" ht="26" x14ac:dyDescent="0.15">
      <c r="A22" s="89" t="s">
        <v>172</v>
      </c>
      <c r="B22" s="92">
        <v>0</v>
      </c>
      <c r="C22" s="92">
        <v>0</v>
      </c>
      <c r="D22" s="92">
        <v>0</v>
      </c>
      <c r="E22" s="93">
        <v>0</v>
      </c>
      <c r="F22" s="93">
        <v>24351</v>
      </c>
      <c r="G22" s="93">
        <v>22441</v>
      </c>
      <c r="H22" s="93">
        <v>71976</v>
      </c>
    </row>
    <row r="23" spans="1:8" ht="13" x14ac:dyDescent="0.15">
      <c r="A23" s="89" t="s">
        <v>173</v>
      </c>
      <c r="B23" s="92">
        <v>7557</v>
      </c>
      <c r="C23" s="92">
        <v>8884</v>
      </c>
      <c r="D23" s="92">
        <v>6799</v>
      </c>
      <c r="E23" s="93">
        <v>5800</v>
      </c>
      <c r="F23" s="93">
        <v>5596</v>
      </c>
      <c r="G23" s="93">
        <v>10949</v>
      </c>
      <c r="H23" s="93">
        <v>9664</v>
      </c>
    </row>
    <row r="24" spans="1:8" ht="13" x14ac:dyDescent="0.15">
      <c r="A24" s="89" t="s">
        <v>174</v>
      </c>
      <c r="B24" s="92">
        <v>26951</v>
      </c>
      <c r="C24" s="92">
        <v>38894</v>
      </c>
      <c r="D24" s="92">
        <v>38910</v>
      </c>
      <c r="E24" s="93">
        <v>57935</v>
      </c>
      <c r="F24" s="93">
        <v>59664</v>
      </c>
      <c r="G24" s="93">
        <v>66130</v>
      </c>
      <c r="H24" s="93">
        <v>70470</v>
      </c>
    </row>
    <row r="25" spans="1:8" ht="13" x14ac:dyDescent="0.15">
      <c r="A25" s="89" t="s">
        <v>169</v>
      </c>
      <c r="B25" s="92">
        <v>23</v>
      </c>
      <c r="C25" s="92">
        <v>0</v>
      </c>
      <c r="D25" s="92">
        <v>77</v>
      </c>
      <c r="E25" s="93">
        <v>1550</v>
      </c>
      <c r="F25" s="93">
        <v>1786</v>
      </c>
      <c r="G25" s="93">
        <v>4931</v>
      </c>
      <c r="H25" s="93">
        <v>8103</v>
      </c>
    </row>
    <row r="26" spans="1:8" ht="13" x14ac:dyDescent="0.15">
      <c r="A26" s="101" t="s">
        <v>119</v>
      </c>
      <c r="B26" s="102">
        <v>10320</v>
      </c>
      <c r="C26" s="102">
        <v>6248</v>
      </c>
      <c r="D26" s="102">
        <v>62142</v>
      </c>
      <c r="E26" s="103">
        <v>9245</v>
      </c>
      <c r="F26" s="103">
        <v>13577</v>
      </c>
      <c r="G26" s="103">
        <v>10958</v>
      </c>
      <c r="H26" s="103">
        <v>11474</v>
      </c>
    </row>
    <row r="27" spans="1:8" ht="13" x14ac:dyDescent="0.15">
      <c r="A27" s="89" t="s">
        <v>175</v>
      </c>
      <c r="B27" s="91">
        <v>3346</v>
      </c>
      <c r="C27" s="91">
        <v>2040</v>
      </c>
      <c r="D27" s="91">
        <v>4744</v>
      </c>
      <c r="E27" s="91">
        <v>4905</v>
      </c>
      <c r="F27" s="91">
        <v>5759</v>
      </c>
      <c r="G27" s="91">
        <v>4512</v>
      </c>
      <c r="H27" s="91">
        <v>5120</v>
      </c>
    </row>
    <row r="28" spans="1:8" ht="13" x14ac:dyDescent="0.15">
      <c r="A28" s="89" t="s">
        <v>176</v>
      </c>
      <c r="B28" s="91">
        <v>6974</v>
      </c>
      <c r="C28" s="91">
        <v>4208</v>
      </c>
      <c r="D28" s="91">
        <v>57398</v>
      </c>
      <c r="E28" s="91">
        <v>4340</v>
      </c>
      <c r="F28" s="91">
        <v>7818</v>
      </c>
      <c r="G28" s="91">
        <v>6446</v>
      </c>
      <c r="H28" s="91">
        <v>6354</v>
      </c>
    </row>
    <row r="29" spans="1:8" ht="13" x14ac:dyDescent="0.15">
      <c r="A29" s="83" t="s">
        <v>123</v>
      </c>
      <c r="B29" s="85">
        <v>5620</v>
      </c>
      <c r="C29" s="85">
        <v>8747</v>
      </c>
      <c r="D29" s="85">
        <v>6560</v>
      </c>
      <c r="E29" s="85">
        <v>7616</v>
      </c>
      <c r="F29" s="85">
        <v>8037</v>
      </c>
      <c r="G29" s="85">
        <v>8742</v>
      </c>
      <c r="H29" s="85">
        <v>8766</v>
      </c>
    </row>
    <row r="30" spans="1:8" ht="13" x14ac:dyDescent="0.15">
      <c r="A30" s="89" t="s">
        <v>177</v>
      </c>
      <c r="B30" s="91">
        <v>5620</v>
      </c>
      <c r="C30" s="91">
        <v>8747</v>
      </c>
      <c r="D30" s="91">
        <v>6560</v>
      </c>
      <c r="E30" s="91">
        <v>7616</v>
      </c>
      <c r="F30" s="91">
        <v>8037</v>
      </c>
      <c r="G30" s="91">
        <v>8742</v>
      </c>
      <c r="H30" s="91">
        <v>8766</v>
      </c>
    </row>
    <row r="31" spans="1:8" x14ac:dyDescent="0.15">
      <c r="A31" s="104"/>
      <c r="B31" s="105"/>
      <c r="C31" s="105"/>
      <c r="D31" s="105"/>
      <c r="E31" s="105"/>
      <c r="F31" s="105"/>
      <c r="G31" s="105"/>
      <c r="H31" s="105"/>
    </row>
    <row r="32" spans="1:8" x14ac:dyDescent="0.15">
      <c r="A32" s="104"/>
      <c r="B32" s="105"/>
      <c r="C32" s="105"/>
      <c r="D32" s="105"/>
      <c r="E32" s="105"/>
      <c r="F32" s="105"/>
      <c r="G32" s="105"/>
      <c r="H32" s="105"/>
    </row>
    <row r="33" spans="1:8" ht="13" x14ac:dyDescent="0.15">
      <c r="A33" s="78" t="s">
        <v>210</v>
      </c>
      <c r="B33" s="79">
        <v>2011</v>
      </c>
      <c r="C33" s="79">
        <v>2012</v>
      </c>
      <c r="D33" s="79">
        <v>2013</v>
      </c>
      <c r="E33" s="79">
        <v>2014</v>
      </c>
      <c r="F33" s="79">
        <v>2015</v>
      </c>
      <c r="G33" s="79">
        <v>2016</v>
      </c>
      <c r="H33" s="79">
        <v>2017</v>
      </c>
    </row>
    <row r="34" spans="1:8" ht="13" x14ac:dyDescent="0.15">
      <c r="A34" s="78" t="s">
        <v>124</v>
      </c>
      <c r="B34" s="82">
        <v>254810</v>
      </c>
      <c r="C34" s="82">
        <v>268278</v>
      </c>
      <c r="D34" s="82">
        <v>325358</v>
      </c>
      <c r="E34" s="82">
        <v>330397</v>
      </c>
      <c r="F34" s="82">
        <v>361216</v>
      </c>
      <c r="G34" s="82">
        <v>409065</v>
      </c>
      <c r="H34" s="82">
        <v>497172</v>
      </c>
    </row>
    <row r="35" spans="1:8" ht="13" x14ac:dyDescent="0.15">
      <c r="A35" s="83" t="s">
        <v>134</v>
      </c>
      <c r="B35" s="85">
        <v>42672</v>
      </c>
      <c r="C35" s="85">
        <v>75250</v>
      </c>
      <c r="D35" s="85">
        <v>108661</v>
      </c>
      <c r="E35" s="85">
        <v>86252</v>
      </c>
      <c r="F35" s="85">
        <v>125394</v>
      </c>
      <c r="G35" s="85">
        <v>144904</v>
      </c>
      <c r="H35" s="85">
        <v>192515</v>
      </c>
    </row>
    <row r="36" spans="1:8" ht="13" x14ac:dyDescent="0.15">
      <c r="A36" s="86" t="s">
        <v>139</v>
      </c>
      <c r="B36" s="88">
        <v>63200</v>
      </c>
      <c r="C36" s="88">
        <v>63200</v>
      </c>
      <c r="D36" s="88">
        <v>63200</v>
      </c>
      <c r="E36" s="88">
        <v>63200</v>
      </c>
      <c r="F36" s="88">
        <v>63200</v>
      </c>
      <c r="G36" s="88">
        <v>63200</v>
      </c>
      <c r="H36" s="88">
        <v>63200</v>
      </c>
    </row>
    <row r="37" spans="1:8" ht="13" x14ac:dyDescent="0.15">
      <c r="A37" s="106" t="s">
        <v>139</v>
      </c>
      <c r="B37" s="92">
        <v>63200</v>
      </c>
      <c r="C37" s="92">
        <v>63200</v>
      </c>
      <c r="D37" s="92">
        <v>63200</v>
      </c>
      <c r="E37" s="93">
        <v>63200</v>
      </c>
      <c r="F37" s="93">
        <v>63200</v>
      </c>
      <c r="G37" s="93">
        <v>63200</v>
      </c>
      <c r="H37" s="93">
        <v>63200</v>
      </c>
    </row>
    <row r="38" spans="1:8" ht="26" x14ac:dyDescent="0.15">
      <c r="A38" s="86" t="s">
        <v>127</v>
      </c>
      <c r="B38" s="99">
        <v>542</v>
      </c>
      <c r="C38" s="99">
        <v>1544</v>
      </c>
      <c r="D38" s="99">
        <v>3173</v>
      </c>
      <c r="E38" s="100">
        <v>0</v>
      </c>
      <c r="F38" s="100">
        <v>0</v>
      </c>
      <c r="G38" s="100">
        <v>0</v>
      </c>
      <c r="H38" s="100">
        <v>0</v>
      </c>
    </row>
    <row r="39" spans="1:8" ht="26" x14ac:dyDescent="0.15">
      <c r="A39" s="89" t="s">
        <v>178</v>
      </c>
      <c r="B39" s="92">
        <v>542</v>
      </c>
      <c r="C39" s="92">
        <v>1544</v>
      </c>
      <c r="D39" s="92">
        <v>3173</v>
      </c>
      <c r="E39" s="93">
        <v>0</v>
      </c>
      <c r="F39" s="93">
        <v>0</v>
      </c>
      <c r="G39" s="93">
        <v>0</v>
      </c>
      <c r="H39" s="93">
        <v>0</v>
      </c>
    </row>
    <row r="40" spans="1:8" ht="26" x14ac:dyDescent="0.15">
      <c r="A40" s="86" t="s">
        <v>128</v>
      </c>
      <c r="B40" s="99">
        <v>-41096</v>
      </c>
      <c r="C40" s="99">
        <v>-22073</v>
      </c>
      <c r="D40" s="99">
        <v>8877</v>
      </c>
      <c r="E40" s="100">
        <v>-5366</v>
      </c>
      <c r="F40" s="100">
        <v>0</v>
      </c>
      <c r="G40" s="100">
        <v>24681</v>
      </c>
      <c r="H40" s="100">
        <v>81704</v>
      </c>
    </row>
    <row r="41" spans="1:8" ht="13" x14ac:dyDescent="0.15">
      <c r="A41" s="89" t="s">
        <v>179</v>
      </c>
      <c r="B41" s="92">
        <v>0</v>
      </c>
      <c r="C41" s="92">
        <v>0</v>
      </c>
      <c r="D41" s="92">
        <v>8877</v>
      </c>
      <c r="E41" s="93">
        <v>0</v>
      </c>
      <c r="F41" s="93">
        <v>0</v>
      </c>
      <c r="G41" s="93">
        <v>194</v>
      </c>
      <c r="H41" s="93">
        <v>57217</v>
      </c>
    </row>
    <row r="42" spans="1:8" ht="26" x14ac:dyDescent="0.15">
      <c r="A42" s="107" t="s">
        <v>180</v>
      </c>
      <c r="B42" s="92">
        <v>-41096</v>
      </c>
      <c r="C42" s="92">
        <v>-22073</v>
      </c>
      <c r="D42" s="92">
        <v>0</v>
      </c>
      <c r="E42" s="108">
        <v>0</v>
      </c>
      <c r="F42" s="93">
        <v>0</v>
      </c>
      <c r="G42" s="93">
        <v>0</v>
      </c>
      <c r="H42" s="93">
        <v>0</v>
      </c>
    </row>
    <row r="43" spans="1:8" ht="26" x14ac:dyDescent="0.15">
      <c r="A43" s="89" t="s">
        <v>181</v>
      </c>
      <c r="B43" s="92">
        <v>0</v>
      </c>
      <c r="C43" s="92">
        <v>0</v>
      </c>
      <c r="D43" s="92">
        <v>0</v>
      </c>
      <c r="E43" s="108">
        <v>-5366</v>
      </c>
      <c r="F43" s="93">
        <v>0</v>
      </c>
      <c r="G43" s="93">
        <v>24487</v>
      </c>
      <c r="H43" s="93">
        <v>24487</v>
      </c>
    </row>
    <row r="44" spans="1:8" ht="26" x14ac:dyDescent="0.15">
      <c r="A44" s="109" t="s">
        <v>140</v>
      </c>
      <c r="B44" s="110">
        <v>20026</v>
      </c>
      <c r="C44" s="110">
        <v>32579</v>
      </c>
      <c r="D44" s="110">
        <v>33411</v>
      </c>
      <c r="E44" s="111">
        <v>28418</v>
      </c>
      <c r="F44" s="111">
        <v>62194</v>
      </c>
      <c r="G44" s="111">
        <v>57023</v>
      </c>
      <c r="H44" s="111">
        <v>47611</v>
      </c>
    </row>
    <row r="45" spans="1:8" ht="13" x14ac:dyDescent="0.15">
      <c r="A45" s="83" t="s">
        <v>130</v>
      </c>
      <c r="B45" s="97">
        <v>209502</v>
      </c>
      <c r="C45" s="97">
        <v>188304</v>
      </c>
      <c r="D45" s="97">
        <v>209414</v>
      </c>
      <c r="E45" s="98">
        <v>235540</v>
      </c>
      <c r="F45" s="98">
        <v>225988</v>
      </c>
      <c r="G45" s="98">
        <v>258507</v>
      </c>
      <c r="H45" s="98">
        <v>296186</v>
      </c>
    </row>
    <row r="46" spans="1:8" ht="13" x14ac:dyDescent="0.15">
      <c r="A46" s="86" t="s">
        <v>131</v>
      </c>
      <c r="B46" s="99">
        <v>18063</v>
      </c>
      <c r="C46" s="99">
        <v>14930</v>
      </c>
      <c r="D46" s="99">
        <v>13913</v>
      </c>
      <c r="E46" s="100">
        <v>20809</v>
      </c>
      <c r="F46" s="100">
        <v>30282</v>
      </c>
      <c r="G46" s="100">
        <v>27567</v>
      </c>
      <c r="H46" s="100">
        <v>27570</v>
      </c>
    </row>
    <row r="47" spans="1:8" ht="13" x14ac:dyDescent="0.15">
      <c r="A47" s="89" t="s">
        <v>182</v>
      </c>
      <c r="B47" s="92">
        <v>6454</v>
      </c>
      <c r="C47" s="92">
        <v>5366</v>
      </c>
      <c r="D47" s="92">
        <v>1153</v>
      </c>
      <c r="E47" s="93">
        <v>4516</v>
      </c>
      <c r="F47" s="93">
        <v>8249</v>
      </c>
      <c r="G47" s="93">
        <v>1578</v>
      </c>
      <c r="H47" s="93">
        <v>309</v>
      </c>
    </row>
    <row r="48" spans="1:8" ht="13" x14ac:dyDescent="0.15">
      <c r="A48" s="89" t="s">
        <v>183</v>
      </c>
      <c r="B48" s="92">
        <v>11609</v>
      </c>
      <c r="C48" s="92">
        <v>9564</v>
      </c>
      <c r="D48" s="92">
        <v>12760</v>
      </c>
      <c r="E48" s="93">
        <v>16293</v>
      </c>
      <c r="F48" s="93">
        <v>22033</v>
      </c>
      <c r="G48" s="93">
        <v>25989</v>
      </c>
      <c r="H48" s="93">
        <v>27261</v>
      </c>
    </row>
    <row r="49" spans="1:8" ht="13" x14ac:dyDescent="0.15">
      <c r="A49" s="86" t="s">
        <v>132</v>
      </c>
      <c r="B49" s="99">
        <v>137668</v>
      </c>
      <c r="C49" s="99">
        <v>155040</v>
      </c>
      <c r="D49" s="99">
        <v>158365</v>
      </c>
      <c r="E49" s="100">
        <v>214693</v>
      </c>
      <c r="F49" s="100">
        <v>195706</v>
      </c>
      <c r="G49" s="100">
        <v>230940</v>
      </c>
      <c r="H49" s="100">
        <v>268616</v>
      </c>
    </row>
    <row r="50" spans="1:8" ht="26" x14ac:dyDescent="0.15">
      <c r="A50" s="89" t="s">
        <v>184</v>
      </c>
      <c r="B50" s="92">
        <v>80607</v>
      </c>
      <c r="C50" s="92">
        <v>82697</v>
      </c>
      <c r="D50" s="92">
        <v>106016</v>
      </c>
      <c r="E50" s="93">
        <v>122392</v>
      </c>
      <c r="F50" s="93">
        <v>118341</v>
      </c>
      <c r="G50" s="93">
        <v>163775</v>
      </c>
      <c r="H50" s="93">
        <v>163388</v>
      </c>
    </row>
    <row r="51" spans="1:8" ht="13" x14ac:dyDescent="0.15">
      <c r="A51" s="89" t="s">
        <v>185</v>
      </c>
      <c r="B51" s="92">
        <v>4683</v>
      </c>
      <c r="C51" s="92">
        <v>5266</v>
      </c>
      <c r="D51" s="92">
        <v>5337</v>
      </c>
      <c r="E51" s="93">
        <v>4875</v>
      </c>
      <c r="F51" s="93">
        <v>6108</v>
      </c>
      <c r="G51" s="93">
        <v>6618</v>
      </c>
      <c r="H51" s="93">
        <v>6660</v>
      </c>
    </row>
    <row r="52" spans="1:8" ht="39" x14ac:dyDescent="0.15">
      <c r="A52" s="89" t="s">
        <v>186</v>
      </c>
      <c r="B52" s="92">
        <v>2500</v>
      </c>
      <c r="C52" s="92">
        <v>2810</v>
      </c>
      <c r="D52" s="92">
        <v>2636</v>
      </c>
      <c r="E52" s="93">
        <v>2438</v>
      </c>
      <c r="F52" s="93">
        <v>3129</v>
      </c>
      <c r="G52" s="93">
        <v>3527</v>
      </c>
      <c r="H52" s="93">
        <v>3721</v>
      </c>
    </row>
    <row r="53" spans="1:8" ht="26" x14ac:dyDescent="0.15">
      <c r="A53" s="89" t="s">
        <v>212</v>
      </c>
      <c r="B53" s="92">
        <v>16024</v>
      </c>
      <c r="C53" s="92">
        <v>20038</v>
      </c>
      <c r="D53" s="92">
        <v>21321</v>
      </c>
      <c r="E53" s="93">
        <v>17083</v>
      </c>
      <c r="F53" s="93">
        <v>16078</v>
      </c>
      <c r="G53" s="93">
        <v>16465</v>
      </c>
      <c r="H53" s="93">
        <v>23365</v>
      </c>
    </row>
    <row r="54" spans="1:8" ht="26" x14ac:dyDescent="0.15">
      <c r="A54" s="89" t="s">
        <v>187</v>
      </c>
      <c r="B54" s="92">
        <v>0</v>
      </c>
      <c r="C54" s="92">
        <v>0</v>
      </c>
      <c r="D54" s="92">
        <v>0</v>
      </c>
      <c r="E54" s="93">
        <v>28446</v>
      </c>
      <c r="F54" s="93">
        <v>0</v>
      </c>
      <c r="G54" s="93">
        <v>0</v>
      </c>
      <c r="H54" s="93">
        <v>0</v>
      </c>
    </row>
    <row r="55" spans="1:8" ht="13" x14ac:dyDescent="0.15">
      <c r="A55" s="89" t="s">
        <v>188</v>
      </c>
      <c r="B55" s="92">
        <v>33303</v>
      </c>
      <c r="C55" s="92">
        <v>44226</v>
      </c>
      <c r="D55" s="92">
        <v>22925</v>
      </c>
      <c r="E55" s="93">
        <v>39284</v>
      </c>
      <c r="F55" s="93">
        <v>51854</v>
      </c>
      <c r="G55" s="93">
        <v>40316</v>
      </c>
      <c r="H55" s="93">
        <v>71269</v>
      </c>
    </row>
    <row r="56" spans="1:8" ht="13" x14ac:dyDescent="0.15">
      <c r="A56" s="89" t="s">
        <v>189</v>
      </c>
      <c r="B56" s="92">
        <v>551</v>
      </c>
      <c r="C56" s="92">
        <v>3</v>
      </c>
      <c r="D56" s="92">
        <v>130</v>
      </c>
      <c r="E56" s="93">
        <v>175</v>
      </c>
      <c r="F56" s="93">
        <v>196</v>
      </c>
      <c r="G56" s="93">
        <v>239</v>
      </c>
      <c r="H56" s="93">
        <v>213</v>
      </c>
    </row>
    <row r="57" spans="1:8" ht="13" x14ac:dyDescent="0.15">
      <c r="A57" s="86" t="s">
        <v>133</v>
      </c>
      <c r="B57" s="99">
        <v>53771</v>
      </c>
      <c r="C57" s="99">
        <v>18334</v>
      </c>
      <c r="D57" s="99">
        <v>37136</v>
      </c>
      <c r="E57" s="100">
        <v>38</v>
      </c>
      <c r="F57" s="100">
        <v>0</v>
      </c>
      <c r="G57" s="100">
        <v>0</v>
      </c>
      <c r="H57" s="100">
        <v>0</v>
      </c>
    </row>
    <row r="58" spans="1:8" ht="13" x14ac:dyDescent="0.15">
      <c r="A58" s="89" t="s">
        <v>190</v>
      </c>
      <c r="B58" s="92">
        <v>53771</v>
      </c>
      <c r="C58" s="92">
        <v>18334</v>
      </c>
      <c r="D58" s="92">
        <v>37136</v>
      </c>
      <c r="E58" s="93">
        <v>38</v>
      </c>
      <c r="F58" s="93">
        <v>0</v>
      </c>
      <c r="G58" s="93">
        <v>0</v>
      </c>
      <c r="H58" s="93">
        <v>0</v>
      </c>
    </row>
    <row r="59" spans="1:8" ht="13" x14ac:dyDescent="0.15">
      <c r="A59" s="112" t="s">
        <v>123</v>
      </c>
      <c r="B59" s="113">
        <v>2636</v>
      </c>
      <c r="C59" s="113">
        <v>4724</v>
      </c>
      <c r="D59" s="113">
        <v>7283</v>
      </c>
      <c r="E59" s="114">
        <v>8605</v>
      </c>
      <c r="F59" s="114">
        <v>9834</v>
      </c>
      <c r="G59" s="114">
        <v>5654</v>
      </c>
      <c r="H59" s="114">
        <v>8471</v>
      </c>
    </row>
    <row r="60" spans="1:8" ht="13" x14ac:dyDescent="0.15">
      <c r="A60" s="89" t="s">
        <v>191</v>
      </c>
      <c r="B60" s="91">
        <v>0</v>
      </c>
      <c r="C60" s="91">
        <v>0</v>
      </c>
      <c r="D60" s="91">
        <v>806</v>
      </c>
      <c r="E60" s="91">
        <v>0</v>
      </c>
      <c r="F60" s="91">
        <v>2</v>
      </c>
      <c r="G60" s="91">
        <v>2</v>
      </c>
      <c r="H60" s="91">
        <v>0</v>
      </c>
    </row>
    <row r="61" spans="1:8" ht="13" x14ac:dyDescent="0.15">
      <c r="A61" s="89" t="s">
        <v>192</v>
      </c>
      <c r="B61" s="91">
        <v>2636</v>
      </c>
      <c r="C61" s="91">
        <v>4724</v>
      </c>
      <c r="D61" s="91">
        <v>6477</v>
      </c>
      <c r="E61" s="91">
        <v>8605</v>
      </c>
      <c r="F61" s="91">
        <v>9832</v>
      </c>
      <c r="G61" s="91">
        <v>5652</v>
      </c>
      <c r="H61" s="91">
        <v>8471</v>
      </c>
    </row>
    <row r="62" spans="1:8" x14ac:dyDescent="0.15">
      <c r="A62" s="104"/>
      <c r="B62" s="105"/>
      <c r="C62" s="105"/>
      <c r="D62" s="105"/>
      <c r="E62" s="105"/>
      <c r="F62" s="105"/>
      <c r="G62" s="105"/>
      <c r="H62" s="105"/>
    </row>
    <row r="63" spans="1:8" x14ac:dyDescent="0.15">
      <c r="A63" s="104"/>
      <c r="B63" s="105"/>
      <c r="C63" s="105"/>
      <c r="D63" s="105"/>
      <c r="E63" s="105"/>
      <c r="F63" s="105"/>
      <c r="G63" s="105"/>
      <c r="H63" s="105"/>
    </row>
    <row r="64" spans="1:8" ht="13" x14ac:dyDescent="0.15">
      <c r="A64" s="78" t="s">
        <v>213</v>
      </c>
      <c r="B64" s="79">
        <v>2011</v>
      </c>
      <c r="C64" s="79">
        <v>2012</v>
      </c>
      <c r="D64" s="79">
        <v>2013</v>
      </c>
      <c r="E64" s="79">
        <v>2014</v>
      </c>
      <c r="F64" s="79">
        <v>2015</v>
      </c>
      <c r="G64" s="79">
        <v>2016</v>
      </c>
      <c r="H64" s="79">
        <v>2017</v>
      </c>
    </row>
    <row r="65" spans="1:8" ht="13" x14ac:dyDescent="0.15">
      <c r="A65" s="115" t="s">
        <v>142</v>
      </c>
      <c r="B65" s="116">
        <v>580879</v>
      </c>
      <c r="C65" s="116">
        <v>633500</v>
      </c>
      <c r="D65" s="116">
        <v>678968</v>
      </c>
      <c r="E65" s="116">
        <v>712468</v>
      </c>
      <c r="F65" s="116">
        <v>795420</v>
      </c>
      <c r="G65" s="116">
        <v>865024</v>
      </c>
      <c r="H65" s="116">
        <v>923655</v>
      </c>
    </row>
    <row r="66" spans="1:8" ht="26" x14ac:dyDescent="0.15">
      <c r="A66" s="89" t="s">
        <v>143</v>
      </c>
      <c r="B66" s="91">
        <v>303801</v>
      </c>
      <c r="C66" s="91">
        <v>329977</v>
      </c>
      <c r="D66" s="91">
        <v>345697</v>
      </c>
      <c r="E66" s="91">
        <v>357674</v>
      </c>
      <c r="F66" s="91">
        <v>385759</v>
      </c>
      <c r="G66" s="91">
        <v>409494</v>
      </c>
      <c r="H66" s="91">
        <v>441222</v>
      </c>
    </row>
    <row r="67" spans="1:8" ht="13" x14ac:dyDescent="0.15">
      <c r="A67" s="83" t="s">
        <v>144</v>
      </c>
      <c r="B67" s="85">
        <v>277078</v>
      </c>
      <c r="C67" s="85">
        <v>303523</v>
      </c>
      <c r="D67" s="85">
        <v>333271</v>
      </c>
      <c r="E67" s="85">
        <v>354794</v>
      </c>
      <c r="F67" s="85">
        <v>409661</v>
      </c>
      <c r="G67" s="85">
        <v>455530</v>
      </c>
      <c r="H67" s="85">
        <v>482433</v>
      </c>
    </row>
    <row r="68" spans="1:8" ht="13" x14ac:dyDescent="0.15">
      <c r="A68" s="117" t="s">
        <v>145</v>
      </c>
      <c r="B68" s="99">
        <v>30248</v>
      </c>
      <c r="C68" s="99">
        <v>35503</v>
      </c>
      <c r="D68" s="99">
        <v>26472</v>
      </c>
      <c r="E68" s="100">
        <v>29823</v>
      </c>
      <c r="F68" s="100">
        <v>34457</v>
      </c>
      <c r="G68" s="100">
        <f>G69</f>
        <v>34755</v>
      </c>
      <c r="H68" s="100">
        <f>H69</f>
        <v>34392</v>
      </c>
    </row>
    <row r="69" spans="1:8" ht="26" x14ac:dyDescent="0.15">
      <c r="A69" s="89" t="s">
        <v>193</v>
      </c>
      <c r="B69" s="92">
        <v>30248</v>
      </c>
      <c r="C69" s="92">
        <v>35503</v>
      </c>
      <c r="D69" s="92">
        <v>26472</v>
      </c>
      <c r="E69" s="93">
        <v>29823</v>
      </c>
      <c r="F69" s="93">
        <v>34457</v>
      </c>
      <c r="G69" s="93">
        <v>34755</v>
      </c>
      <c r="H69" s="93">
        <v>34392</v>
      </c>
    </row>
    <row r="70" spans="1:8" ht="13" x14ac:dyDescent="0.15">
      <c r="A70" s="86" t="s">
        <v>146</v>
      </c>
      <c r="B70" s="99">
        <v>183160</v>
      </c>
      <c r="C70" s="99">
        <v>191074</v>
      </c>
      <c r="D70" s="99">
        <v>197590</v>
      </c>
      <c r="E70" s="100">
        <v>210969</v>
      </c>
      <c r="F70" s="100">
        <v>234756</v>
      </c>
      <c r="G70" s="100">
        <v>270365</v>
      </c>
      <c r="H70" s="100">
        <v>288448</v>
      </c>
    </row>
    <row r="71" spans="1:8" ht="13" x14ac:dyDescent="0.15">
      <c r="A71" s="89" t="s">
        <v>194</v>
      </c>
      <c r="B71" s="92">
        <v>18176</v>
      </c>
      <c r="C71" s="92">
        <v>25683</v>
      </c>
      <c r="D71" s="92">
        <v>28965</v>
      </c>
      <c r="E71" s="93">
        <v>25701</v>
      </c>
      <c r="F71" s="93">
        <v>22885</v>
      </c>
      <c r="G71" s="93">
        <v>35193</v>
      </c>
      <c r="H71" s="93">
        <v>30458</v>
      </c>
    </row>
    <row r="72" spans="1:8" ht="13" x14ac:dyDescent="0.15">
      <c r="A72" s="89" t="s">
        <v>195</v>
      </c>
      <c r="B72" s="92">
        <v>164984</v>
      </c>
      <c r="C72" s="92">
        <v>165391</v>
      </c>
      <c r="D72" s="92">
        <v>168625</v>
      </c>
      <c r="E72" s="93">
        <v>185268</v>
      </c>
      <c r="F72" s="93">
        <v>211871</v>
      </c>
      <c r="G72" s="93">
        <v>235172</v>
      </c>
      <c r="H72" s="93">
        <v>257990</v>
      </c>
    </row>
    <row r="73" spans="1:8" ht="13" x14ac:dyDescent="0.15">
      <c r="A73" s="109" t="s">
        <v>147</v>
      </c>
      <c r="B73" s="110">
        <v>124166</v>
      </c>
      <c r="C73" s="110">
        <v>147952</v>
      </c>
      <c r="D73" s="110">
        <v>162153</v>
      </c>
      <c r="E73" s="111">
        <v>173648</v>
      </c>
      <c r="F73" s="111">
        <v>209362</v>
      </c>
      <c r="G73" s="111">
        <v>219920</v>
      </c>
      <c r="H73" s="111">
        <v>228377</v>
      </c>
    </row>
    <row r="74" spans="1:8" ht="13" x14ac:dyDescent="0.15">
      <c r="A74" s="118" t="s">
        <v>148</v>
      </c>
      <c r="B74" s="119">
        <v>70505</v>
      </c>
      <c r="C74" s="119">
        <v>79381</v>
      </c>
      <c r="D74" s="119">
        <v>81645</v>
      </c>
      <c r="E74" s="120">
        <v>82930</v>
      </c>
      <c r="F74" s="120">
        <v>91333</v>
      </c>
      <c r="G74" s="120">
        <v>104251</v>
      </c>
      <c r="H74" s="120">
        <v>116779</v>
      </c>
    </row>
    <row r="75" spans="1:8" ht="13" x14ac:dyDescent="0.15">
      <c r="A75" s="89" t="s">
        <v>196</v>
      </c>
      <c r="B75" s="92">
        <v>53000</v>
      </c>
      <c r="C75" s="92">
        <v>59563</v>
      </c>
      <c r="D75" s="92">
        <v>61153</v>
      </c>
      <c r="E75" s="93">
        <v>62224</v>
      </c>
      <c r="F75" s="93">
        <v>67707</v>
      </c>
      <c r="G75" s="93">
        <v>77368</v>
      </c>
      <c r="H75" s="93">
        <v>87640</v>
      </c>
    </row>
    <row r="76" spans="1:8" ht="39" x14ac:dyDescent="0.15">
      <c r="A76" s="89" t="s">
        <v>197</v>
      </c>
      <c r="B76" s="92">
        <v>16805</v>
      </c>
      <c r="C76" s="92">
        <v>19161</v>
      </c>
      <c r="D76" s="92">
        <v>19866</v>
      </c>
      <c r="E76" s="93">
        <v>19878</v>
      </c>
      <c r="F76" s="93">
        <v>22212</v>
      </c>
      <c r="G76" s="93">
        <v>25165</v>
      </c>
      <c r="H76" s="93">
        <v>28372</v>
      </c>
    </row>
    <row r="77" spans="1:8" ht="13" x14ac:dyDescent="0.15">
      <c r="A77" s="89" t="s">
        <v>198</v>
      </c>
      <c r="B77" s="92">
        <v>700</v>
      </c>
      <c r="C77" s="92">
        <v>658</v>
      </c>
      <c r="D77" s="92">
        <v>626</v>
      </c>
      <c r="E77" s="93">
        <v>828</v>
      </c>
      <c r="F77" s="93">
        <v>1414</v>
      </c>
      <c r="G77" s="93">
        <v>1718</v>
      </c>
      <c r="H77" s="93">
        <v>767</v>
      </c>
    </row>
    <row r="78" spans="1:8" ht="13" x14ac:dyDescent="0.15">
      <c r="A78" s="121" t="s">
        <v>149</v>
      </c>
      <c r="B78" s="92">
        <v>460</v>
      </c>
      <c r="C78" s="92">
        <v>747</v>
      </c>
      <c r="D78" s="92">
        <v>873</v>
      </c>
      <c r="E78" s="93">
        <v>434</v>
      </c>
      <c r="F78" s="93">
        <v>405</v>
      </c>
      <c r="G78" s="93">
        <v>190</v>
      </c>
      <c r="H78" s="93">
        <v>296</v>
      </c>
    </row>
    <row r="79" spans="1:8" ht="39" x14ac:dyDescent="0.15">
      <c r="A79" s="121" t="s">
        <v>150</v>
      </c>
      <c r="B79" s="92">
        <v>18595</v>
      </c>
      <c r="C79" s="92">
        <v>19691</v>
      </c>
      <c r="D79" s="92">
        <v>27164</v>
      </c>
      <c r="E79" s="93">
        <v>25464</v>
      </c>
      <c r="F79" s="93">
        <v>25564</v>
      </c>
      <c r="G79" s="93">
        <v>29304</v>
      </c>
      <c r="H79" s="93">
        <v>34407</v>
      </c>
    </row>
    <row r="80" spans="1:8" ht="26" x14ac:dyDescent="0.15">
      <c r="A80" s="122" t="s">
        <v>199</v>
      </c>
      <c r="B80" s="100">
        <v>0</v>
      </c>
      <c r="C80" s="100">
        <v>0</v>
      </c>
      <c r="D80" s="100">
        <v>0</v>
      </c>
      <c r="E80" s="100">
        <v>0</v>
      </c>
      <c r="F80" s="100">
        <v>0</v>
      </c>
      <c r="G80" s="100">
        <v>1</v>
      </c>
      <c r="H80" s="100">
        <v>24</v>
      </c>
    </row>
    <row r="81" spans="1:8" ht="26" x14ac:dyDescent="0.15">
      <c r="A81" s="123" t="s">
        <v>200</v>
      </c>
      <c r="B81" s="93">
        <v>0</v>
      </c>
      <c r="C81" s="93">
        <v>0</v>
      </c>
      <c r="D81" s="93">
        <v>0</v>
      </c>
      <c r="E81" s="93">
        <v>0</v>
      </c>
      <c r="F81" s="93">
        <v>0</v>
      </c>
      <c r="G81" s="93">
        <v>1</v>
      </c>
      <c r="H81" s="93">
        <v>24</v>
      </c>
    </row>
    <row r="82" spans="1:8" ht="25" customHeight="1" x14ac:dyDescent="0.15">
      <c r="A82" s="122" t="s">
        <v>201</v>
      </c>
      <c r="B82" s="100">
        <v>0</v>
      </c>
      <c r="C82" s="100">
        <v>0</v>
      </c>
      <c r="D82" s="100">
        <v>0</v>
      </c>
      <c r="E82" s="100">
        <v>0</v>
      </c>
      <c r="F82" s="100">
        <v>0</v>
      </c>
      <c r="G82" s="100">
        <v>475</v>
      </c>
      <c r="H82" s="100">
        <v>17</v>
      </c>
    </row>
    <row r="83" spans="1:8" ht="26" x14ac:dyDescent="0.15">
      <c r="A83" s="123" t="s">
        <v>202</v>
      </c>
      <c r="B83" s="93">
        <v>0</v>
      </c>
      <c r="C83" s="93">
        <v>0</v>
      </c>
      <c r="D83" s="93">
        <v>0</v>
      </c>
      <c r="E83" s="93">
        <v>0</v>
      </c>
      <c r="F83" s="93">
        <v>0</v>
      </c>
      <c r="G83" s="93">
        <v>475</v>
      </c>
      <c r="H83" s="93">
        <v>17</v>
      </c>
    </row>
    <row r="84" spans="1:8" ht="39" x14ac:dyDescent="0.15">
      <c r="A84" s="86" t="s">
        <v>151</v>
      </c>
      <c r="B84" s="99">
        <v>1507</v>
      </c>
      <c r="C84" s="99">
        <v>-2767</v>
      </c>
      <c r="D84" s="99">
        <v>-1696</v>
      </c>
      <c r="E84" s="100">
        <v>10920</v>
      </c>
      <c r="F84" s="100">
        <v>7724</v>
      </c>
      <c r="G84" s="100">
        <v>7461</v>
      </c>
      <c r="H84" s="100">
        <v>1268</v>
      </c>
    </row>
    <row r="85" spans="1:8" ht="13" x14ac:dyDescent="0.15">
      <c r="A85" s="89" t="s">
        <v>152</v>
      </c>
      <c r="B85" s="92">
        <v>2817</v>
      </c>
      <c r="C85" s="92">
        <v>4505</v>
      </c>
      <c r="D85" s="92">
        <v>719</v>
      </c>
      <c r="E85" s="93">
        <v>463</v>
      </c>
      <c r="F85" s="93">
        <v>1191</v>
      </c>
      <c r="G85" s="93">
        <v>931</v>
      </c>
      <c r="H85" s="93">
        <v>5260</v>
      </c>
    </row>
    <row r="86" spans="1:8" ht="13" x14ac:dyDescent="0.15">
      <c r="A86" s="89" t="s">
        <v>153</v>
      </c>
      <c r="B86" s="92">
        <v>2888</v>
      </c>
      <c r="C86" s="92">
        <v>4111</v>
      </c>
      <c r="D86" s="92">
        <v>2572</v>
      </c>
      <c r="E86" s="93">
        <v>345</v>
      </c>
      <c r="F86" s="93">
        <v>856</v>
      </c>
      <c r="G86" s="93">
        <v>313</v>
      </c>
      <c r="H86" s="93">
        <v>7754</v>
      </c>
    </row>
    <row r="87" spans="1:8" ht="13" x14ac:dyDescent="0.15">
      <c r="A87" s="124" t="s">
        <v>154</v>
      </c>
      <c r="B87" s="125">
        <v>33028</v>
      </c>
      <c r="C87" s="125">
        <v>51295</v>
      </c>
      <c r="D87" s="125">
        <v>52314</v>
      </c>
      <c r="E87" s="126">
        <v>54018</v>
      </c>
      <c r="F87" s="126">
        <v>84671</v>
      </c>
      <c r="G87" s="126">
        <v>78858</v>
      </c>
      <c r="H87" s="126">
        <v>73140</v>
      </c>
    </row>
    <row r="88" spans="1:8" ht="13" x14ac:dyDescent="0.15">
      <c r="A88" s="89" t="s">
        <v>203</v>
      </c>
      <c r="B88" s="92">
        <v>0</v>
      </c>
      <c r="C88" s="92">
        <v>4</v>
      </c>
      <c r="D88" s="92">
        <v>0</v>
      </c>
      <c r="E88" s="93">
        <v>93</v>
      </c>
      <c r="F88" s="93">
        <v>0</v>
      </c>
      <c r="G88" s="93">
        <v>0</v>
      </c>
      <c r="H88" s="93">
        <v>13</v>
      </c>
    </row>
    <row r="89" spans="1:8" ht="13" x14ac:dyDescent="0.15">
      <c r="A89" s="89" t="s">
        <v>155</v>
      </c>
      <c r="B89" s="92">
        <v>3632</v>
      </c>
      <c r="C89" s="92">
        <v>2802</v>
      </c>
      <c r="D89" s="92">
        <v>1940</v>
      </c>
      <c r="E89" s="93">
        <v>2499</v>
      </c>
      <c r="F89" s="93">
        <v>557</v>
      </c>
      <c r="G89" s="93">
        <v>285</v>
      </c>
      <c r="H89" s="93">
        <v>521</v>
      </c>
    </row>
    <row r="90" spans="1:8" ht="13" x14ac:dyDescent="0.15">
      <c r="A90" s="89" t="s">
        <v>204</v>
      </c>
      <c r="B90" s="92">
        <v>840</v>
      </c>
      <c r="C90" s="92">
        <v>614</v>
      </c>
      <c r="D90" s="92">
        <v>1224</v>
      </c>
      <c r="E90" s="93">
        <v>217</v>
      </c>
      <c r="F90" s="93">
        <v>753</v>
      </c>
      <c r="G90" s="93">
        <v>145</v>
      </c>
      <c r="H90" s="93">
        <v>0</v>
      </c>
    </row>
    <row r="91" spans="1:8" ht="13" x14ac:dyDescent="0.15">
      <c r="A91" s="89" t="s">
        <v>157</v>
      </c>
      <c r="B91" s="92">
        <v>6611</v>
      </c>
      <c r="C91" s="92">
        <v>7715</v>
      </c>
      <c r="D91" s="92">
        <v>10809</v>
      </c>
      <c r="E91" s="93">
        <v>9911</v>
      </c>
      <c r="F91" s="93">
        <v>8267</v>
      </c>
      <c r="G91" s="93">
        <v>7110</v>
      </c>
      <c r="H91" s="93">
        <v>5764</v>
      </c>
    </row>
    <row r="92" spans="1:8" ht="13" x14ac:dyDescent="0.15">
      <c r="A92" s="124" t="s">
        <v>158</v>
      </c>
      <c r="B92" s="125">
        <v>-9403</v>
      </c>
      <c r="C92" s="125">
        <v>-9899</v>
      </c>
      <c r="D92" s="125">
        <v>-11525</v>
      </c>
      <c r="E92" s="126">
        <v>-12100</v>
      </c>
      <c r="F92" s="126">
        <v>-8071</v>
      </c>
      <c r="G92" s="126">
        <v>-7250</v>
      </c>
      <c r="H92" s="126">
        <v>-6272</v>
      </c>
    </row>
    <row r="93" spans="1:8" ht="13" x14ac:dyDescent="0.15">
      <c r="A93" s="127" t="s">
        <v>159</v>
      </c>
      <c r="B93" s="128">
        <v>3599</v>
      </c>
      <c r="C93" s="128">
        <v>8817</v>
      </c>
      <c r="D93" s="128">
        <v>7378</v>
      </c>
      <c r="E93" s="129">
        <v>13500</v>
      </c>
      <c r="F93" s="129">
        <v>14406</v>
      </c>
      <c r="G93" s="129">
        <v>14585</v>
      </c>
      <c r="H93" s="129">
        <v>19257</v>
      </c>
    </row>
    <row r="94" spans="1:8" ht="26" x14ac:dyDescent="0.15">
      <c r="A94" s="89" t="s">
        <v>206</v>
      </c>
      <c r="B94" s="92">
        <v>5633</v>
      </c>
      <c r="C94" s="92">
        <v>10676</v>
      </c>
      <c r="D94" s="92">
        <v>7138</v>
      </c>
      <c r="E94" s="93">
        <v>13867</v>
      </c>
      <c r="F94" s="93">
        <v>18334</v>
      </c>
      <c r="G94" s="93">
        <v>17300</v>
      </c>
      <c r="H94" s="93">
        <v>19676</v>
      </c>
    </row>
    <row r="95" spans="1:8" ht="26" x14ac:dyDescent="0.15">
      <c r="A95" s="89" t="s">
        <v>207</v>
      </c>
      <c r="B95" s="92">
        <v>-2034</v>
      </c>
      <c r="C95" s="92">
        <v>-1859</v>
      </c>
      <c r="D95" s="92">
        <v>240</v>
      </c>
      <c r="E95" s="93">
        <v>-367</v>
      </c>
      <c r="F95" s="93">
        <v>-3928</v>
      </c>
      <c r="G95" s="93">
        <v>-2715</v>
      </c>
      <c r="H95" s="93">
        <v>-419</v>
      </c>
    </row>
    <row r="96" spans="1:8" ht="26" x14ac:dyDescent="0.15">
      <c r="A96" s="89" t="s">
        <v>205</v>
      </c>
      <c r="B96" s="92">
        <v>20026</v>
      </c>
      <c r="C96" s="92">
        <v>32579</v>
      </c>
      <c r="D96" s="92">
        <v>33411</v>
      </c>
      <c r="E96" s="93">
        <v>28418</v>
      </c>
      <c r="F96" s="93">
        <v>62194</v>
      </c>
      <c r="G96" s="93">
        <v>57023</v>
      </c>
      <c r="H96" s="93">
        <v>47611</v>
      </c>
    </row>
    <row r="97" spans="1:8" ht="26" x14ac:dyDescent="0.15">
      <c r="A97" s="124" t="s">
        <v>208</v>
      </c>
      <c r="B97" s="125">
        <v>20026</v>
      </c>
      <c r="C97" s="125">
        <v>32579</v>
      </c>
      <c r="D97" s="125">
        <v>33411</v>
      </c>
      <c r="E97" s="126">
        <v>28418</v>
      </c>
      <c r="F97" s="126">
        <v>62194</v>
      </c>
      <c r="G97" s="126">
        <v>57023</v>
      </c>
      <c r="H97" s="126">
        <v>47611</v>
      </c>
    </row>
    <row r="98" spans="1:8" ht="26" x14ac:dyDescent="0.15">
      <c r="A98" s="127" t="s">
        <v>209</v>
      </c>
      <c r="B98" s="130">
        <v>23625</v>
      </c>
      <c r="C98" s="130">
        <v>41396</v>
      </c>
      <c r="D98" s="130">
        <v>40789</v>
      </c>
      <c r="E98" s="131">
        <v>41918</v>
      </c>
      <c r="F98" s="131">
        <v>76600</v>
      </c>
      <c r="G98" s="131">
        <v>71608</v>
      </c>
      <c r="H98" s="131">
        <v>66868</v>
      </c>
    </row>
    <row r="99" spans="1:8" x14ac:dyDescent="0.15">
      <c r="D99" s="134"/>
      <c r="E99" s="134"/>
    </row>
    <row r="100" spans="1:8" x14ac:dyDescent="0.15">
      <c r="B100" s="134"/>
      <c r="C100" s="134"/>
      <c r="D100" s="134"/>
      <c r="E100" s="134"/>
    </row>
    <row r="101" spans="1:8" x14ac:dyDescent="0.15">
      <c r="D101" s="134"/>
      <c r="E101" s="1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6"/>
  <sheetViews>
    <sheetView topLeftCell="A96" workbookViewId="0">
      <selection activeCell="E122" sqref="E122"/>
    </sheetView>
  </sheetViews>
  <sheetFormatPr baseColWidth="10" defaultColWidth="30.83203125" defaultRowHeight="13" x14ac:dyDescent="0.15"/>
  <cols>
    <col min="1" max="1" width="24.5" style="132" customWidth="1"/>
    <col min="2" max="8" width="8.6640625" style="133" bestFit="1" customWidth="1"/>
    <col min="9" max="16384" width="30.83203125" style="1"/>
  </cols>
  <sheetData>
    <row r="1" spans="1:8" s="5" customFormat="1" x14ac:dyDescent="0.15">
      <c r="A1" s="78" t="s">
        <v>210</v>
      </c>
      <c r="B1" s="79">
        <v>2011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15">
      <c r="A2" s="78" t="s">
        <v>135</v>
      </c>
      <c r="B2" s="82">
        <v>211880</v>
      </c>
      <c r="C2" s="82">
        <v>240553</v>
      </c>
      <c r="D2" s="82">
        <v>255017</v>
      </c>
      <c r="E2" s="82">
        <v>218060</v>
      </c>
      <c r="F2" s="82">
        <v>261753</v>
      </c>
      <c r="G2" s="82">
        <v>313125</v>
      </c>
      <c r="H2" s="82">
        <v>296137</v>
      </c>
    </row>
    <row r="3" spans="1:8" x14ac:dyDescent="0.15">
      <c r="A3" s="83" t="s">
        <v>122</v>
      </c>
      <c r="B3" s="85">
        <v>15371</v>
      </c>
      <c r="C3" s="85">
        <v>15047</v>
      </c>
      <c r="D3" s="85">
        <v>15567</v>
      </c>
      <c r="E3" s="85">
        <v>16644</v>
      </c>
      <c r="F3" s="85">
        <v>15177</v>
      </c>
      <c r="G3" s="85">
        <v>17624</v>
      </c>
      <c r="H3" s="85">
        <v>19501</v>
      </c>
    </row>
    <row r="4" spans="1:8" s="30" customFormat="1" x14ac:dyDescent="0.15">
      <c r="A4" s="86" t="s">
        <v>111</v>
      </c>
      <c r="B4" s="88">
        <v>3786</v>
      </c>
      <c r="C4" s="88">
        <v>0</v>
      </c>
      <c r="D4" s="88">
        <v>0</v>
      </c>
      <c r="E4" s="88">
        <v>0</v>
      </c>
      <c r="F4" s="88">
        <v>0</v>
      </c>
      <c r="G4" s="88">
        <v>0</v>
      </c>
      <c r="H4" s="88">
        <v>0</v>
      </c>
    </row>
    <row r="5" spans="1:8" s="30" customFormat="1" ht="26" x14ac:dyDescent="0.15">
      <c r="A5" s="136" t="s">
        <v>214</v>
      </c>
      <c r="B5" s="91">
        <v>3786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</row>
    <row r="6" spans="1:8" x14ac:dyDescent="0.15">
      <c r="A6" s="86" t="s">
        <v>112</v>
      </c>
      <c r="B6" s="88">
        <v>11585</v>
      </c>
      <c r="C6" s="88">
        <v>15047</v>
      </c>
      <c r="D6" s="88">
        <v>15567</v>
      </c>
      <c r="E6" s="88">
        <v>16644</v>
      </c>
      <c r="F6" s="88">
        <v>15177</v>
      </c>
      <c r="G6" s="88">
        <v>17624</v>
      </c>
      <c r="H6" s="88">
        <v>19501</v>
      </c>
    </row>
    <row r="7" spans="1:8" x14ac:dyDescent="0.15">
      <c r="A7" s="89" t="s">
        <v>164</v>
      </c>
      <c r="B7" s="91">
        <v>7658</v>
      </c>
      <c r="C7" s="91">
        <v>10474</v>
      </c>
      <c r="D7" s="91">
        <v>11193</v>
      </c>
      <c r="E7" s="91">
        <v>12064</v>
      </c>
      <c r="F7" s="91">
        <v>11781</v>
      </c>
      <c r="G7" s="91">
        <v>12621</v>
      </c>
      <c r="H7" s="91">
        <v>15478</v>
      </c>
    </row>
    <row r="8" spans="1:8" ht="26" x14ac:dyDescent="0.15">
      <c r="A8" s="89" t="s">
        <v>165</v>
      </c>
      <c r="B8" s="91">
        <v>3868</v>
      </c>
      <c r="C8" s="91">
        <v>4554</v>
      </c>
      <c r="D8" s="91">
        <v>4280</v>
      </c>
      <c r="E8" s="91">
        <v>4580</v>
      </c>
      <c r="F8" s="91">
        <v>3396</v>
      </c>
      <c r="G8" s="91">
        <v>4475</v>
      </c>
      <c r="H8" s="91">
        <v>3669</v>
      </c>
    </row>
    <row r="9" spans="1:8" ht="26" x14ac:dyDescent="0.15">
      <c r="A9" s="89" t="s">
        <v>166</v>
      </c>
      <c r="B9" s="91">
        <v>59</v>
      </c>
      <c r="C9" s="91">
        <v>19</v>
      </c>
      <c r="D9" s="91">
        <v>94</v>
      </c>
      <c r="E9" s="91">
        <v>0</v>
      </c>
      <c r="F9" s="91">
        <v>0</v>
      </c>
      <c r="G9" s="91">
        <v>528</v>
      </c>
      <c r="H9" s="91">
        <v>354</v>
      </c>
    </row>
    <row r="10" spans="1:8" x14ac:dyDescent="0.15">
      <c r="A10" s="83" t="s">
        <v>167</v>
      </c>
      <c r="B10" s="85">
        <v>176160</v>
      </c>
      <c r="C10" s="85">
        <v>202874</v>
      </c>
      <c r="D10" s="85">
        <v>213164</v>
      </c>
      <c r="E10" s="85">
        <v>182817</v>
      </c>
      <c r="F10" s="85">
        <v>226735</v>
      </c>
      <c r="G10" s="85">
        <v>274134</v>
      </c>
      <c r="H10" s="85">
        <v>259698</v>
      </c>
    </row>
    <row r="11" spans="1:8" x14ac:dyDescent="0.15">
      <c r="A11" s="86" t="s">
        <v>136</v>
      </c>
      <c r="B11" s="88">
        <v>120028</v>
      </c>
      <c r="C11" s="88">
        <v>135524</v>
      </c>
      <c r="D11" s="88">
        <v>145705</v>
      </c>
      <c r="E11" s="88">
        <v>131576</v>
      </c>
      <c r="F11" s="88">
        <v>147904</v>
      </c>
      <c r="G11" s="88">
        <v>165927</v>
      </c>
      <c r="H11" s="88">
        <v>152784</v>
      </c>
    </row>
    <row r="12" spans="1:8" x14ac:dyDescent="0.15">
      <c r="A12" s="136" t="s">
        <v>215</v>
      </c>
      <c r="B12" s="93">
        <v>105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</row>
    <row r="13" spans="1:8" x14ac:dyDescent="0.15">
      <c r="A13" s="123" t="s">
        <v>168</v>
      </c>
      <c r="B13" s="93">
        <v>119923</v>
      </c>
      <c r="C13" s="93">
        <v>135524</v>
      </c>
      <c r="D13" s="93">
        <v>145705</v>
      </c>
      <c r="E13" s="93">
        <v>131576</v>
      </c>
      <c r="F13" s="93">
        <v>147904</v>
      </c>
      <c r="G13" s="93">
        <v>165927</v>
      </c>
      <c r="H13" s="93">
        <v>152784</v>
      </c>
    </row>
    <row r="14" spans="1:8" x14ac:dyDescent="0.15">
      <c r="A14" s="86" t="s">
        <v>117</v>
      </c>
      <c r="B14" s="100">
        <v>278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</row>
    <row r="15" spans="1:8" x14ac:dyDescent="0.15">
      <c r="A15" s="89" t="s">
        <v>169</v>
      </c>
      <c r="B15" s="93">
        <v>278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</row>
    <row r="16" spans="1:8" x14ac:dyDescent="0.15">
      <c r="A16" s="122" t="s">
        <v>138</v>
      </c>
      <c r="B16" s="100">
        <v>14411</v>
      </c>
      <c r="C16" s="100">
        <v>14045</v>
      </c>
      <c r="D16" s="100">
        <v>18920</v>
      </c>
      <c r="E16" s="100">
        <v>12793</v>
      </c>
      <c r="F16" s="100">
        <v>16917</v>
      </c>
      <c r="G16" s="100">
        <v>18544</v>
      </c>
      <c r="H16" s="100">
        <v>18839</v>
      </c>
    </row>
    <row r="17" spans="1:8" ht="26" x14ac:dyDescent="0.15">
      <c r="A17" s="123" t="s">
        <v>171</v>
      </c>
      <c r="B17" s="93">
        <v>7794</v>
      </c>
      <c r="C17" s="93">
        <v>12205</v>
      </c>
      <c r="D17" s="93">
        <v>15630</v>
      </c>
      <c r="E17" s="93">
        <v>10137</v>
      </c>
      <c r="F17" s="93">
        <v>12710</v>
      </c>
      <c r="G17" s="93">
        <v>14609</v>
      </c>
      <c r="H17" s="93">
        <v>13173</v>
      </c>
    </row>
    <row r="18" spans="1:8" x14ac:dyDescent="0.15">
      <c r="A18" s="123" t="s">
        <v>211</v>
      </c>
      <c r="B18" s="93">
        <v>579</v>
      </c>
      <c r="C18" s="93">
        <v>3</v>
      </c>
      <c r="D18" s="93">
        <v>571</v>
      </c>
      <c r="E18" s="93">
        <v>318</v>
      </c>
      <c r="F18" s="93">
        <v>0</v>
      </c>
      <c r="G18" s="93">
        <v>3</v>
      </c>
      <c r="H18" s="93">
        <v>0</v>
      </c>
    </row>
    <row r="19" spans="1:8" x14ac:dyDescent="0.15">
      <c r="A19" s="123" t="s">
        <v>173</v>
      </c>
      <c r="B19" s="93">
        <v>1784</v>
      </c>
      <c r="C19" s="93">
        <v>1579</v>
      </c>
      <c r="D19" s="93">
        <v>2454</v>
      </c>
      <c r="E19" s="93">
        <v>1694</v>
      </c>
      <c r="F19" s="93">
        <v>1632</v>
      </c>
      <c r="G19" s="93">
        <v>1087</v>
      </c>
      <c r="H19" s="93">
        <v>1137</v>
      </c>
    </row>
    <row r="20" spans="1:8" x14ac:dyDescent="0.15">
      <c r="A20" s="123" t="s">
        <v>174</v>
      </c>
      <c r="B20" s="93">
        <v>672</v>
      </c>
      <c r="C20" s="93">
        <v>0</v>
      </c>
      <c r="D20" s="93">
        <v>0</v>
      </c>
      <c r="E20" s="93">
        <v>400</v>
      </c>
      <c r="F20" s="93">
        <v>800</v>
      </c>
      <c r="G20" s="93">
        <v>1058</v>
      </c>
      <c r="H20" s="93">
        <v>2800</v>
      </c>
    </row>
    <row r="21" spans="1:8" x14ac:dyDescent="0.15">
      <c r="A21" s="123" t="s">
        <v>169</v>
      </c>
      <c r="B21" s="93">
        <v>3582</v>
      </c>
      <c r="C21" s="93">
        <v>258</v>
      </c>
      <c r="D21" s="93">
        <v>265</v>
      </c>
      <c r="E21" s="93">
        <v>244</v>
      </c>
      <c r="F21" s="93">
        <v>1775</v>
      </c>
      <c r="G21" s="93">
        <v>1787</v>
      </c>
      <c r="H21" s="93">
        <v>1729</v>
      </c>
    </row>
    <row r="22" spans="1:8" x14ac:dyDescent="0.15">
      <c r="A22" s="122" t="s">
        <v>119</v>
      </c>
      <c r="B22" s="100">
        <v>41443</v>
      </c>
      <c r="C22" s="100">
        <v>53305</v>
      </c>
      <c r="D22" s="100">
        <v>48539</v>
      </c>
      <c r="E22" s="100">
        <v>38448</v>
      </c>
      <c r="F22" s="100">
        <v>61914</v>
      </c>
      <c r="G22" s="100">
        <v>89663</v>
      </c>
      <c r="H22" s="100">
        <v>88075</v>
      </c>
    </row>
    <row r="23" spans="1:8" x14ac:dyDescent="0.15">
      <c r="A23" s="123" t="s">
        <v>175</v>
      </c>
      <c r="B23" s="93">
        <v>144</v>
      </c>
      <c r="C23" s="93">
        <v>105</v>
      </c>
      <c r="D23" s="93">
        <v>210</v>
      </c>
      <c r="E23" s="93">
        <v>136</v>
      </c>
      <c r="F23" s="93">
        <v>277</v>
      </c>
      <c r="G23" s="93">
        <v>286</v>
      </c>
      <c r="H23" s="93">
        <v>327</v>
      </c>
    </row>
    <row r="24" spans="1:8" x14ac:dyDescent="0.15">
      <c r="A24" s="123" t="s">
        <v>176</v>
      </c>
      <c r="B24" s="93">
        <v>41299</v>
      </c>
      <c r="C24" s="93">
        <v>53200</v>
      </c>
      <c r="D24" s="93">
        <v>48329</v>
      </c>
      <c r="E24" s="93">
        <v>38312</v>
      </c>
      <c r="F24" s="93">
        <v>61637</v>
      </c>
      <c r="G24" s="93">
        <v>89377</v>
      </c>
      <c r="H24" s="93">
        <v>87748</v>
      </c>
    </row>
    <row r="25" spans="1:8" x14ac:dyDescent="0.15">
      <c r="A25" s="137" t="s">
        <v>123</v>
      </c>
      <c r="B25" s="114">
        <v>20349</v>
      </c>
      <c r="C25" s="114">
        <v>22632</v>
      </c>
      <c r="D25" s="114">
        <v>26286</v>
      </c>
      <c r="E25" s="114">
        <v>18599</v>
      </c>
      <c r="F25" s="114">
        <v>19841</v>
      </c>
      <c r="G25" s="114">
        <v>21367</v>
      </c>
      <c r="H25" s="114">
        <v>16938</v>
      </c>
    </row>
    <row r="26" spans="1:8" x14ac:dyDescent="0.15">
      <c r="A26" s="89" t="s">
        <v>177</v>
      </c>
      <c r="B26" s="91">
        <v>20348</v>
      </c>
      <c r="C26" s="91">
        <v>22668</v>
      </c>
      <c r="D26" s="91">
        <v>6089</v>
      </c>
      <c r="E26" s="91">
        <v>5351</v>
      </c>
      <c r="F26" s="91">
        <v>4921</v>
      </c>
      <c r="G26" s="91">
        <v>5518</v>
      </c>
      <c r="H26" s="91">
        <v>7888</v>
      </c>
    </row>
    <row r="27" spans="1:8" x14ac:dyDescent="0.15">
      <c r="A27" s="89" t="s">
        <v>216</v>
      </c>
      <c r="B27" s="91">
        <v>1</v>
      </c>
      <c r="C27" s="91">
        <v>-36</v>
      </c>
      <c r="D27" s="91">
        <v>20197</v>
      </c>
      <c r="E27" s="91">
        <v>13248</v>
      </c>
      <c r="F27" s="91">
        <v>14920</v>
      </c>
      <c r="G27" s="91">
        <v>15849</v>
      </c>
      <c r="H27" s="91">
        <v>9050</v>
      </c>
    </row>
    <row r="28" spans="1:8" s="12" customFormat="1" x14ac:dyDescent="0.15">
      <c r="A28" s="104"/>
      <c r="B28" s="105"/>
      <c r="C28" s="105"/>
      <c r="D28" s="105"/>
      <c r="E28" s="105"/>
      <c r="F28" s="105"/>
      <c r="G28" s="105"/>
      <c r="H28" s="105"/>
    </row>
    <row r="29" spans="1:8" s="12" customFormat="1" x14ac:dyDescent="0.15">
      <c r="A29" s="104"/>
      <c r="B29" s="105"/>
      <c r="C29" s="105"/>
      <c r="D29" s="105"/>
      <c r="E29" s="105"/>
      <c r="F29" s="105"/>
      <c r="G29" s="105"/>
      <c r="H29" s="105"/>
    </row>
    <row r="30" spans="1:8" s="12" customFormat="1" x14ac:dyDescent="0.15">
      <c r="A30" s="78" t="s">
        <v>210</v>
      </c>
      <c r="B30" s="79">
        <v>2011</v>
      </c>
      <c r="C30" s="79">
        <v>2012</v>
      </c>
      <c r="D30" s="79">
        <v>2013</v>
      </c>
      <c r="E30" s="79">
        <v>2014</v>
      </c>
      <c r="F30" s="79">
        <v>2015</v>
      </c>
      <c r="G30" s="79">
        <v>2016</v>
      </c>
      <c r="H30" s="79">
        <v>2017</v>
      </c>
    </row>
    <row r="31" spans="1:8" x14ac:dyDescent="0.15">
      <c r="A31" s="78" t="s">
        <v>124</v>
      </c>
      <c r="B31" s="82">
        <v>211880</v>
      </c>
      <c r="C31" s="82">
        <v>240553</v>
      </c>
      <c r="D31" s="82">
        <v>255017</v>
      </c>
      <c r="E31" s="82">
        <v>218060</v>
      </c>
      <c r="F31" s="82">
        <v>261753</v>
      </c>
      <c r="G31" s="82">
        <v>313125</v>
      </c>
      <c r="H31" s="82">
        <v>296137</v>
      </c>
    </row>
    <row r="32" spans="1:8" x14ac:dyDescent="0.15">
      <c r="A32" s="83" t="s">
        <v>134</v>
      </c>
      <c r="B32" s="85">
        <v>138592</v>
      </c>
      <c r="C32" s="85">
        <v>155337</v>
      </c>
      <c r="D32" s="85">
        <v>140419</v>
      </c>
      <c r="E32" s="85">
        <v>143945</v>
      </c>
      <c r="F32" s="85">
        <v>167138</v>
      </c>
      <c r="G32" s="85">
        <v>188132</v>
      </c>
      <c r="H32" s="85">
        <v>116248</v>
      </c>
    </row>
    <row r="33" spans="1:8" x14ac:dyDescent="0.15">
      <c r="A33" s="86" t="s">
        <v>139</v>
      </c>
      <c r="B33" s="88">
        <v>26700</v>
      </c>
      <c r="C33" s="88">
        <v>26700</v>
      </c>
      <c r="D33" s="88">
        <v>26700</v>
      </c>
      <c r="E33" s="88">
        <v>26700</v>
      </c>
      <c r="F33" s="88">
        <v>26700</v>
      </c>
      <c r="G33" s="88">
        <v>26700</v>
      </c>
      <c r="H33" s="88">
        <v>26700</v>
      </c>
    </row>
    <row r="34" spans="1:8" x14ac:dyDescent="0.15">
      <c r="A34" s="89" t="s">
        <v>139</v>
      </c>
      <c r="B34" s="91">
        <v>26700</v>
      </c>
      <c r="C34" s="91">
        <v>26700</v>
      </c>
      <c r="D34" s="91">
        <v>26700</v>
      </c>
      <c r="E34" s="91">
        <v>26700</v>
      </c>
      <c r="F34" s="91">
        <v>26700</v>
      </c>
      <c r="G34" s="91">
        <v>26700</v>
      </c>
      <c r="H34" s="91">
        <v>26700</v>
      </c>
    </row>
    <row r="35" spans="1:8" x14ac:dyDescent="0.15">
      <c r="A35" s="86" t="s">
        <v>217</v>
      </c>
      <c r="B35" s="88">
        <v>80</v>
      </c>
      <c r="C35" s="88">
        <v>80</v>
      </c>
      <c r="D35" s="88">
        <v>80</v>
      </c>
      <c r="E35" s="88">
        <v>80</v>
      </c>
      <c r="F35" s="88">
        <v>80</v>
      </c>
      <c r="G35" s="88">
        <v>0</v>
      </c>
      <c r="H35" s="88">
        <v>0</v>
      </c>
    </row>
    <row r="36" spans="1:8" x14ac:dyDescent="0.15">
      <c r="A36" s="89" t="s">
        <v>218</v>
      </c>
      <c r="B36" s="91">
        <v>80</v>
      </c>
      <c r="C36" s="91">
        <v>80</v>
      </c>
      <c r="D36" s="91">
        <v>80</v>
      </c>
      <c r="E36" s="91">
        <v>80</v>
      </c>
      <c r="F36" s="91">
        <v>80</v>
      </c>
      <c r="G36" s="91">
        <v>0</v>
      </c>
      <c r="H36" s="91">
        <v>0</v>
      </c>
    </row>
    <row r="37" spans="1:8" ht="26" x14ac:dyDescent="0.15">
      <c r="A37" s="86" t="s">
        <v>127</v>
      </c>
      <c r="B37" s="88">
        <v>5340</v>
      </c>
      <c r="C37" s="88">
        <v>5340</v>
      </c>
      <c r="D37" s="88">
        <v>5340</v>
      </c>
      <c r="E37" s="88">
        <v>5340</v>
      </c>
      <c r="F37" s="88">
        <v>5340</v>
      </c>
      <c r="G37" s="88">
        <v>0</v>
      </c>
      <c r="H37" s="88">
        <v>0</v>
      </c>
    </row>
    <row r="38" spans="1:8" ht="26" x14ac:dyDescent="0.15">
      <c r="A38" s="123" t="s">
        <v>178</v>
      </c>
      <c r="B38" s="93">
        <v>5340</v>
      </c>
      <c r="C38" s="93">
        <v>5340</v>
      </c>
      <c r="D38" s="93">
        <v>5340</v>
      </c>
      <c r="E38" s="93">
        <v>5340</v>
      </c>
      <c r="F38" s="93">
        <v>5340</v>
      </c>
      <c r="G38" s="93">
        <v>0</v>
      </c>
      <c r="H38" s="93">
        <v>0</v>
      </c>
    </row>
    <row r="39" spans="1:8" x14ac:dyDescent="0.15">
      <c r="A39" s="122" t="s">
        <v>128</v>
      </c>
      <c r="B39" s="100">
        <v>98737</v>
      </c>
      <c r="C39" s="100">
        <v>106472</v>
      </c>
      <c r="D39" s="100">
        <v>96193</v>
      </c>
      <c r="E39" s="100">
        <v>100298</v>
      </c>
      <c r="F39" s="100">
        <v>109826</v>
      </c>
      <c r="G39" s="100">
        <v>133437</v>
      </c>
      <c r="H39" s="100">
        <v>61432</v>
      </c>
    </row>
    <row r="40" spans="1:8" x14ac:dyDescent="0.15">
      <c r="A40" s="123" t="s">
        <v>179</v>
      </c>
      <c r="B40" s="93">
        <v>98737</v>
      </c>
      <c r="C40" s="93">
        <v>106472</v>
      </c>
      <c r="D40" s="93">
        <v>96193</v>
      </c>
      <c r="E40" s="93">
        <v>100298</v>
      </c>
      <c r="F40" s="93">
        <v>109826</v>
      </c>
      <c r="G40" s="93">
        <v>133437</v>
      </c>
      <c r="H40" s="93">
        <v>61432</v>
      </c>
    </row>
    <row r="41" spans="1:8" ht="26" x14ac:dyDescent="0.15">
      <c r="A41" s="138" t="s">
        <v>140</v>
      </c>
      <c r="B41" s="111">
        <v>7735</v>
      </c>
      <c r="C41" s="111">
        <v>16745</v>
      </c>
      <c r="D41" s="111">
        <v>12106</v>
      </c>
      <c r="E41" s="111">
        <v>11527</v>
      </c>
      <c r="F41" s="111">
        <v>25192</v>
      </c>
      <c r="G41" s="111">
        <v>27995</v>
      </c>
      <c r="H41" s="111">
        <v>28116</v>
      </c>
    </row>
    <row r="42" spans="1:8" x14ac:dyDescent="0.15">
      <c r="A42" s="139" t="s">
        <v>130</v>
      </c>
      <c r="B42" s="98">
        <v>73288</v>
      </c>
      <c r="C42" s="98">
        <v>85216</v>
      </c>
      <c r="D42" s="98">
        <v>114592</v>
      </c>
      <c r="E42" s="98">
        <v>74105</v>
      </c>
      <c r="F42" s="98">
        <v>94533</v>
      </c>
      <c r="G42" s="98">
        <v>121711</v>
      </c>
      <c r="H42" s="98">
        <v>178604</v>
      </c>
    </row>
    <row r="43" spans="1:8" x14ac:dyDescent="0.15">
      <c r="A43" s="122" t="s">
        <v>219</v>
      </c>
      <c r="B43" s="100">
        <v>0</v>
      </c>
      <c r="C43" s="100">
        <v>0</v>
      </c>
      <c r="D43" s="100">
        <v>0</v>
      </c>
      <c r="E43" s="100">
        <v>0</v>
      </c>
      <c r="F43" s="100">
        <v>0</v>
      </c>
      <c r="G43" s="100">
        <v>47000</v>
      </c>
      <c r="H43" s="100">
        <v>0</v>
      </c>
    </row>
    <row r="44" spans="1:8" x14ac:dyDescent="0.15">
      <c r="A44" s="123" t="s">
        <v>189</v>
      </c>
      <c r="B44" s="93">
        <v>0</v>
      </c>
      <c r="C44" s="93">
        <v>0</v>
      </c>
      <c r="D44" s="93">
        <v>0</v>
      </c>
      <c r="E44" s="93">
        <v>0</v>
      </c>
      <c r="F44" s="93">
        <v>0</v>
      </c>
      <c r="G44" s="93">
        <v>47000</v>
      </c>
      <c r="H44" s="93">
        <v>0</v>
      </c>
    </row>
    <row r="45" spans="1:8" x14ac:dyDescent="0.15">
      <c r="A45" s="122" t="s">
        <v>132</v>
      </c>
      <c r="B45" s="100">
        <v>73288</v>
      </c>
      <c r="C45" s="100">
        <v>85216</v>
      </c>
      <c r="D45" s="100">
        <v>114592</v>
      </c>
      <c r="E45" s="100">
        <v>73461</v>
      </c>
      <c r="F45" s="100">
        <v>94116</v>
      </c>
      <c r="G45" s="100">
        <v>74529</v>
      </c>
      <c r="H45" s="100">
        <v>93604</v>
      </c>
    </row>
    <row r="46" spans="1:8" ht="26" x14ac:dyDescent="0.15">
      <c r="A46" s="123" t="s">
        <v>184</v>
      </c>
      <c r="B46" s="93">
        <v>60261</v>
      </c>
      <c r="C46" s="93">
        <v>71319</v>
      </c>
      <c r="D46" s="93">
        <v>89289</v>
      </c>
      <c r="E46" s="93">
        <v>60713</v>
      </c>
      <c r="F46" s="93">
        <v>79612</v>
      </c>
      <c r="G46" s="93">
        <v>61162</v>
      </c>
      <c r="H46" s="93">
        <v>75095</v>
      </c>
    </row>
    <row r="47" spans="1:8" x14ac:dyDescent="0.15">
      <c r="A47" s="123" t="s">
        <v>185</v>
      </c>
      <c r="B47" s="93">
        <v>3089</v>
      </c>
      <c r="C47" s="93">
        <v>3197</v>
      </c>
      <c r="D47" s="93">
        <v>3180</v>
      </c>
      <c r="E47" s="93">
        <v>2566</v>
      </c>
      <c r="F47" s="93">
        <v>2712</v>
      </c>
      <c r="G47" s="93">
        <v>2660</v>
      </c>
      <c r="H47" s="93">
        <v>3212</v>
      </c>
    </row>
    <row r="48" spans="1:8" ht="39" x14ac:dyDescent="0.15">
      <c r="A48" s="123" t="s">
        <v>186</v>
      </c>
      <c r="B48" s="93">
        <v>1626</v>
      </c>
      <c r="C48" s="93">
        <v>1682</v>
      </c>
      <c r="D48" s="93">
        <v>1662</v>
      </c>
      <c r="E48" s="93">
        <v>1249</v>
      </c>
      <c r="F48" s="93">
        <v>1308</v>
      </c>
      <c r="G48" s="93">
        <v>1297</v>
      </c>
      <c r="H48" s="93">
        <v>1617</v>
      </c>
    </row>
    <row r="49" spans="1:8" x14ac:dyDescent="0.15">
      <c r="A49" s="123" t="s">
        <v>212</v>
      </c>
      <c r="B49" s="93">
        <v>7902</v>
      </c>
      <c r="C49" s="93">
        <v>8609</v>
      </c>
      <c r="D49" s="93">
        <v>5138</v>
      </c>
      <c r="E49" s="93">
        <v>8491</v>
      </c>
      <c r="F49" s="93">
        <v>10119</v>
      </c>
      <c r="G49" s="93">
        <v>8205</v>
      </c>
      <c r="H49" s="93">
        <v>12280</v>
      </c>
    </row>
    <row r="50" spans="1:8" x14ac:dyDescent="0.15">
      <c r="A50" s="136" t="s">
        <v>220</v>
      </c>
      <c r="B50" s="93">
        <v>283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</row>
    <row r="51" spans="1:8" x14ac:dyDescent="0.15">
      <c r="A51" s="123" t="s">
        <v>188</v>
      </c>
      <c r="B51" s="93">
        <v>102</v>
      </c>
      <c r="C51" s="93">
        <v>409</v>
      </c>
      <c r="D51" s="93">
        <v>320</v>
      </c>
      <c r="E51" s="93">
        <v>434</v>
      </c>
      <c r="F51" s="93">
        <v>365</v>
      </c>
      <c r="G51" s="93">
        <v>1202</v>
      </c>
      <c r="H51" s="93">
        <v>1400</v>
      </c>
    </row>
    <row r="52" spans="1:8" x14ac:dyDescent="0.15">
      <c r="A52" s="123" t="s">
        <v>189</v>
      </c>
      <c r="B52" s="93">
        <v>25</v>
      </c>
      <c r="C52" s="93">
        <v>0</v>
      </c>
      <c r="D52" s="93">
        <v>15003</v>
      </c>
      <c r="E52" s="93">
        <v>8</v>
      </c>
      <c r="F52" s="93">
        <v>0</v>
      </c>
      <c r="G52" s="93">
        <v>3</v>
      </c>
      <c r="H52" s="93">
        <v>0</v>
      </c>
    </row>
    <row r="53" spans="1:8" x14ac:dyDescent="0.15">
      <c r="A53" s="122" t="s">
        <v>133</v>
      </c>
      <c r="B53" s="100">
        <v>0</v>
      </c>
      <c r="C53" s="100">
        <v>0</v>
      </c>
      <c r="D53" s="100">
        <v>0</v>
      </c>
      <c r="E53" s="100">
        <v>644</v>
      </c>
      <c r="F53" s="100">
        <v>417</v>
      </c>
      <c r="G53" s="100">
        <v>182</v>
      </c>
      <c r="H53" s="100">
        <v>85000</v>
      </c>
    </row>
    <row r="54" spans="1:8" x14ac:dyDescent="0.15">
      <c r="A54" s="123" t="s">
        <v>221</v>
      </c>
      <c r="B54" s="93">
        <v>0</v>
      </c>
      <c r="C54" s="93">
        <v>0</v>
      </c>
      <c r="D54" s="93">
        <v>0</v>
      </c>
      <c r="E54" s="93">
        <v>644</v>
      </c>
      <c r="F54" s="93">
        <v>417</v>
      </c>
      <c r="G54" s="93">
        <v>182</v>
      </c>
      <c r="H54" s="93">
        <v>0</v>
      </c>
    </row>
    <row r="55" spans="1:8" x14ac:dyDescent="0.15">
      <c r="A55" s="89" t="s">
        <v>190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85000</v>
      </c>
    </row>
    <row r="56" spans="1:8" x14ac:dyDescent="0.15">
      <c r="A56" s="137" t="s">
        <v>123</v>
      </c>
      <c r="B56" s="114">
        <v>0</v>
      </c>
      <c r="C56" s="114">
        <v>0</v>
      </c>
      <c r="D56" s="114">
        <v>6</v>
      </c>
      <c r="E56" s="114">
        <v>10</v>
      </c>
      <c r="F56" s="114">
        <v>82</v>
      </c>
      <c r="G56" s="114">
        <v>3282</v>
      </c>
      <c r="H56" s="114">
        <v>1285</v>
      </c>
    </row>
    <row r="57" spans="1:8" x14ac:dyDescent="0.15">
      <c r="A57" s="89" t="s">
        <v>191</v>
      </c>
      <c r="B57" s="91">
        <v>0</v>
      </c>
      <c r="C57" s="91">
        <v>0</v>
      </c>
      <c r="D57" s="91">
        <v>6</v>
      </c>
      <c r="E57" s="91">
        <v>10</v>
      </c>
      <c r="F57" s="91">
        <v>5</v>
      </c>
      <c r="G57" s="91">
        <v>3251</v>
      </c>
      <c r="H57" s="91">
        <v>1260</v>
      </c>
    </row>
    <row r="58" spans="1:8" x14ac:dyDescent="0.15">
      <c r="A58" s="89" t="s">
        <v>192</v>
      </c>
      <c r="B58" s="91">
        <v>0</v>
      </c>
      <c r="C58" s="91">
        <v>0</v>
      </c>
      <c r="D58" s="91">
        <v>0</v>
      </c>
      <c r="E58" s="91">
        <v>0</v>
      </c>
      <c r="F58" s="91">
        <v>77</v>
      </c>
      <c r="G58" s="91">
        <v>31</v>
      </c>
      <c r="H58" s="91">
        <v>25</v>
      </c>
    </row>
    <row r="59" spans="1:8" s="12" customFormat="1" x14ac:dyDescent="0.15">
      <c r="A59" s="104"/>
      <c r="B59" s="105"/>
      <c r="C59" s="105"/>
      <c r="D59" s="105"/>
      <c r="E59" s="105"/>
      <c r="F59" s="105"/>
      <c r="G59" s="105"/>
      <c r="H59" s="105"/>
    </row>
    <row r="60" spans="1:8" s="12" customFormat="1" x14ac:dyDescent="0.15">
      <c r="A60" s="104"/>
      <c r="B60" s="105"/>
      <c r="C60" s="105"/>
      <c r="D60" s="105"/>
      <c r="E60" s="105"/>
      <c r="F60" s="105"/>
      <c r="G60" s="105"/>
      <c r="H60" s="105"/>
    </row>
    <row r="61" spans="1:8" s="12" customFormat="1" x14ac:dyDescent="0.15">
      <c r="A61" s="78" t="s">
        <v>213</v>
      </c>
      <c r="B61" s="79">
        <v>2011</v>
      </c>
      <c r="C61" s="79">
        <v>2012</v>
      </c>
      <c r="D61" s="79">
        <v>2013</v>
      </c>
      <c r="E61" s="79">
        <v>2014</v>
      </c>
      <c r="F61" s="79">
        <v>2015</v>
      </c>
      <c r="G61" s="79">
        <v>2016</v>
      </c>
      <c r="H61" s="79">
        <v>2017</v>
      </c>
    </row>
    <row r="62" spans="1:8" x14ac:dyDescent="0.15">
      <c r="A62" s="115" t="s">
        <v>142</v>
      </c>
      <c r="B62" s="116">
        <v>321145</v>
      </c>
      <c r="C62" s="116">
        <v>335542</v>
      </c>
      <c r="D62" s="116">
        <v>341220</v>
      </c>
      <c r="E62" s="116">
        <v>355036</v>
      </c>
      <c r="F62" s="116">
        <v>375818</v>
      </c>
      <c r="G62" s="116">
        <v>386850</v>
      </c>
      <c r="H62" s="116">
        <v>388738</v>
      </c>
    </row>
    <row r="63" spans="1:8" ht="26" x14ac:dyDescent="0.15">
      <c r="A63" s="89" t="s">
        <v>143</v>
      </c>
      <c r="B63" s="91">
        <v>203494</v>
      </c>
      <c r="C63" s="91">
        <v>208995</v>
      </c>
      <c r="D63" s="91">
        <v>221237</v>
      </c>
      <c r="E63" s="91">
        <v>216040</v>
      </c>
      <c r="F63" s="91">
        <v>228409</v>
      </c>
      <c r="G63" s="91">
        <v>229469</v>
      </c>
      <c r="H63" s="91">
        <v>229554</v>
      </c>
    </row>
    <row r="64" spans="1:8" x14ac:dyDescent="0.15">
      <c r="A64" s="83" t="s">
        <v>144</v>
      </c>
      <c r="B64" s="85">
        <v>117651</v>
      </c>
      <c r="C64" s="85">
        <v>126547</v>
      </c>
      <c r="D64" s="85">
        <v>119983</v>
      </c>
      <c r="E64" s="85">
        <v>138996</v>
      </c>
      <c r="F64" s="85">
        <v>147409</v>
      </c>
      <c r="G64" s="85">
        <v>157381</v>
      </c>
      <c r="H64" s="85">
        <v>159184</v>
      </c>
    </row>
    <row r="65" spans="1:8" x14ac:dyDescent="0.15">
      <c r="A65" s="122" t="s">
        <v>145</v>
      </c>
      <c r="B65" s="100">
        <v>36374</v>
      </c>
      <c r="C65" s="100">
        <v>42000</v>
      </c>
      <c r="D65" s="100">
        <v>45843</v>
      </c>
      <c r="E65" s="100">
        <v>29128</v>
      </c>
      <c r="F65" s="100">
        <v>30467</v>
      </c>
      <c r="G65" s="100">
        <f>G66</f>
        <v>36990</v>
      </c>
      <c r="H65" s="100">
        <f>H66</f>
        <v>34195</v>
      </c>
    </row>
    <row r="66" spans="1:8" ht="26" x14ac:dyDescent="0.15">
      <c r="A66" s="123" t="s">
        <v>193</v>
      </c>
      <c r="B66" s="93">
        <v>36374</v>
      </c>
      <c r="C66" s="93">
        <v>42000</v>
      </c>
      <c r="D66" s="93">
        <v>45843</v>
      </c>
      <c r="E66" s="93">
        <v>29128</v>
      </c>
      <c r="F66" s="93">
        <v>30467</v>
      </c>
      <c r="G66" s="93">
        <v>36990</v>
      </c>
      <c r="H66" s="93">
        <v>34195</v>
      </c>
    </row>
    <row r="67" spans="1:8" x14ac:dyDescent="0.15">
      <c r="A67" s="122" t="s">
        <v>146</v>
      </c>
      <c r="B67" s="100">
        <v>98472</v>
      </c>
      <c r="C67" s="100">
        <v>95568</v>
      </c>
      <c r="D67" s="100">
        <v>101175</v>
      </c>
      <c r="E67" s="100">
        <v>116655</v>
      </c>
      <c r="F67" s="100">
        <v>108749</v>
      </c>
      <c r="G67" s="100">
        <v>121284</v>
      </c>
      <c r="H67" s="100">
        <v>114002</v>
      </c>
    </row>
    <row r="68" spans="1:8" x14ac:dyDescent="0.15">
      <c r="A68" s="123" t="s">
        <v>194</v>
      </c>
      <c r="B68" s="93">
        <v>14182</v>
      </c>
      <c r="C68" s="93">
        <v>13897</v>
      </c>
      <c r="D68" s="93">
        <v>14623</v>
      </c>
      <c r="E68" s="93">
        <v>12853</v>
      </c>
      <c r="F68" s="93">
        <v>10853</v>
      </c>
      <c r="G68" s="93">
        <v>12265</v>
      </c>
      <c r="H68" s="93">
        <v>12306</v>
      </c>
    </row>
    <row r="69" spans="1:8" x14ac:dyDescent="0.15">
      <c r="A69" s="123" t="s">
        <v>195</v>
      </c>
      <c r="B69" s="93">
        <v>84290</v>
      </c>
      <c r="C69" s="93">
        <v>81671</v>
      </c>
      <c r="D69" s="93">
        <v>86552</v>
      </c>
      <c r="E69" s="93">
        <v>103802</v>
      </c>
      <c r="F69" s="93">
        <v>97896</v>
      </c>
      <c r="G69" s="93">
        <v>109019</v>
      </c>
      <c r="H69" s="93">
        <v>101696</v>
      </c>
    </row>
    <row r="70" spans="1:8" x14ac:dyDescent="0.15">
      <c r="A70" s="138" t="s">
        <v>147</v>
      </c>
      <c r="B70" s="111">
        <v>55553</v>
      </c>
      <c r="C70" s="111">
        <v>72979</v>
      </c>
      <c r="D70" s="111">
        <v>64651</v>
      </c>
      <c r="E70" s="111">
        <v>51469</v>
      </c>
      <c r="F70" s="111">
        <v>69127</v>
      </c>
      <c r="G70" s="111">
        <v>73087</v>
      </c>
      <c r="H70" s="111">
        <v>79377</v>
      </c>
    </row>
    <row r="71" spans="1:8" x14ac:dyDescent="0.15">
      <c r="A71" s="140" t="s">
        <v>148</v>
      </c>
      <c r="B71" s="120">
        <v>39607</v>
      </c>
      <c r="C71" s="120">
        <v>43644</v>
      </c>
      <c r="D71" s="120">
        <v>43168</v>
      </c>
      <c r="E71" s="120">
        <v>31921</v>
      </c>
      <c r="F71" s="120">
        <v>32537</v>
      </c>
      <c r="G71" s="120">
        <v>34407</v>
      </c>
      <c r="H71" s="120">
        <v>38692</v>
      </c>
    </row>
    <row r="72" spans="1:8" x14ac:dyDescent="0.15">
      <c r="A72" s="123" t="s">
        <v>196</v>
      </c>
      <c r="B72" s="93">
        <v>28860</v>
      </c>
      <c r="C72" s="93">
        <v>31795</v>
      </c>
      <c r="D72" s="93">
        <v>31561</v>
      </c>
      <c r="E72" s="93">
        <v>23813</v>
      </c>
      <c r="F72" s="93">
        <v>24393</v>
      </c>
      <c r="G72" s="93">
        <v>25885</v>
      </c>
      <c r="H72" s="93">
        <v>29089</v>
      </c>
    </row>
    <row r="73" spans="1:8" ht="26" x14ac:dyDescent="0.15">
      <c r="A73" s="123" t="s">
        <v>197</v>
      </c>
      <c r="B73" s="93">
        <v>9231</v>
      </c>
      <c r="C73" s="93">
        <v>10297</v>
      </c>
      <c r="D73" s="93">
        <v>10060</v>
      </c>
      <c r="E73" s="93">
        <v>7348</v>
      </c>
      <c r="F73" s="93">
        <v>7370</v>
      </c>
      <c r="G73" s="93">
        <v>7866</v>
      </c>
      <c r="H73" s="93">
        <v>8867</v>
      </c>
    </row>
    <row r="74" spans="1:8" x14ac:dyDescent="0.15">
      <c r="A74" s="123" t="s">
        <v>198</v>
      </c>
      <c r="B74" s="93">
        <v>1516</v>
      </c>
      <c r="C74" s="93">
        <v>1552</v>
      </c>
      <c r="D74" s="93">
        <v>1547</v>
      </c>
      <c r="E74" s="93">
        <v>760</v>
      </c>
      <c r="F74" s="93">
        <v>774</v>
      </c>
      <c r="G74" s="93">
        <v>656</v>
      </c>
      <c r="H74" s="93">
        <v>736</v>
      </c>
    </row>
    <row r="75" spans="1:8" x14ac:dyDescent="0.15">
      <c r="A75" s="123" t="s">
        <v>149</v>
      </c>
      <c r="B75" s="93">
        <v>168</v>
      </c>
      <c r="C75" s="93">
        <v>35</v>
      </c>
      <c r="D75" s="93">
        <v>15</v>
      </c>
      <c r="E75" s="93">
        <v>29</v>
      </c>
      <c r="F75" s="93">
        <v>144</v>
      </c>
      <c r="G75" s="93">
        <v>123</v>
      </c>
      <c r="H75" s="93">
        <v>150</v>
      </c>
    </row>
    <row r="76" spans="1:8" ht="26" x14ac:dyDescent="0.15">
      <c r="A76" s="123" t="s">
        <v>150</v>
      </c>
      <c r="B76" s="93">
        <v>5088</v>
      </c>
      <c r="C76" s="93">
        <v>5071</v>
      </c>
      <c r="D76" s="93">
        <v>1461</v>
      </c>
      <c r="E76" s="93">
        <v>1534</v>
      </c>
      <c r="F76" s="93">
        <v>1585</v>
      </c>
      <c r="G76" s="93">
        <v>1686</v>
      </c>
      <c r="H76" s="93">
        <v>1867</v>
      </c>
    </row>
    <row r="77" spans="1:8" ht="26" x14ac:dyDescent="0.15">
      <c r="A77" s="122" t="s">
        <v>199</v>
      </c>
      <c r="B77" s="100">
        <v>71</v>
      </c>
      <c r="C77" s="100">
        <v>25</v>
      </c>
      <c r="D77" s="100">
        <v>0</v>
      </c>
      <c r="E77" s="100">
        <v>393</v>
      </c>
      <c r="F77" s="100">
        <v>55</v>
      </c>
      <c r="G77" s="100">
        <v>128</v>
      </c>
      <c r="H77" s="100">
        <v>277</v>
      </c>
    </row>
    <row r="78" spans="1:8" ht="26" x14ac:dyDescent="0.15">
      <c r="A78" s="123" t="s">
        <v>200</v>
      </c>
      <c r="B78" s="93">
        <v>71</v>
      </c>
      <c r="C78" s="93">
        <v>25</v>
      </c>
      <c r="D78" s="93">
        <v>0</v>
      </c>
      <c r="E78" s="93">
        <v>393</v>
      </c>
      <c r="F78" s="93">
        <v>55</v>
      </c>
      <c r="G78" s="93">
        <v>128</v>
      </c>
      <c r="H78" s="93">
        <v>277</v>
      </c>
    </row>
    <row r="79" spans="1:8" ht="26" x14ac:dyDescent="0.15">
      <c r="A79" s="122" t="s">
        <v>201</v>
      </c>
      <c r="B79" s="100">
        <v>0</v>
      </c>
      <c r="C79" s="100">
        <v>0</v>
      </c>
      <c r="D79" s="100">
        <v>0</v>
      </c>
      <c r="E79" s="100">
        <v>186</v>
      </c>
      <c r="F79" s="100">
        <v>46</v>
      </c>
      <c r="G79" s="100">
        <v>0</v>
      </c>
      <c r="H79" s="100">
        <v>467</v>
      </c>
    </row>
    <row r="80" spans="1:8" ht="26" x14ac:dyDescent="0.15">
      <c r="A80" s="123" t="s">
        <v>202</v>
      </c>
      <c r="B80" s="93">
        <v>0</v>
      </c>
      <c r="C80" s="93">
        <v>0</v>
      </c>
      <c r="D80" s="93">
        <v>0</v>
      </c>
      <c r="E80" s="93">
        <v>186</v>
      </c>
      <c r="F80" s="93">
        <v>46</v>
      </c>
      <c r="G80" s="93">
        <v>0</v>
      </c>
      <c r="H80" s="93">
        <v>467</v>
      </c>
    </row>
    <row r="81" spans="1:8" ht="26" x14ac:dyDescent="0.15">
      <c r="A81" s="122" t="s">
        <v>151</v>
      </c>
      <c r="B81" s="100">
        <v>-36</v>
      </c>
      <c r="C81" s="100">
        <v>-16</v>
      </c>
      <c r="D81" s="100">
        <v>0</v>
      </c>
      <c r="E81" s="100">
        <v>10</v>
      </c>
      <c r="F81" s="100">
        <v>-10</v>
      </c>
      <c r="G81" s="100">
        <v>0</v>
      </c>
      <c r="H81" s="100">
        <v>0</v>
      </c>
    </row>
    <row r="82" spans="1:8" x14ac:dyDescent="0.15">
      <c r="A82" s="123" t="s">
        <v>152</v>
      </c>
      <c r="B82" s="93">
        <v>2028</v>
      </c>
      <c r="C82" s="93">
        <v>589</v>
      </c>
      <c r="D82" s="93">
        <v>76</v>
      </c>
      <c r="E82" s="93">
        <v>99</v>
      </c>
      <c r="F82" s="93">
        <v>133</v>
      </c>
      <c r="G82" s="93">
        <v>434</v>
      </c>
      <c r="H82" s="93">
        <v>825</v>
      </c>
    </row>
    <row r="83" spans="1:8" x14ac:dyDescent="0.15">
      <c r="A83" s="123" t="s">
        <v>153</v>
      </c>
      <c r="B83" s="93">
        <v>76</v>
      </c>
      <c r="C83" s="93">
        <v>181</v>
      </c>
      <c r="D83" s="93">
        <v>1488</v>
      </c>
      <c r="E83" s="93">
        <v>838</v>
      </c>
      <c r="F83" s="93">
        <v>794</v>
      </c>
      <c r="G83" s="93">
        <v>420</v>
      </c>
      <c r="H83" s="93">
        <v>695</v>
      </c>
    </row>
    <row r="84" spans="1:8" x14ac:dyDescent="0.15">
      <c r="A84" s="141" t="s">
        <v>154</v>
      </c>
      <c r="B84" s="126">
        <v>12749</v>
      </c>
      <c r="C84" s="126">
        <v>24678</v>
      </c>
      <c r="D84" s="126">
        <v>18595</v>
      </c>
      <c r="E84" s="126">
        <v>17443</v>
      </c>
      <c r="F84" s="126">
        <v>34219</v>
      </c>
      <c r="G84" s="126">
        <v>37013</v>
      </c>
      <c r="H84" s="126">
        <v>38608</v>
      </c>
    </row>
    <row r="85" spans="1:8" x14ac:dyDescent="0.15">
      <c r="A85" s="123" t="s">
        <v>203</v>
      </c>
      <c r="B85" s="93">
        <v>5</v>
      </c>
      <c r="C85" s="93">
        <v>11</v>
      </c>
      <c r="D85" s="93">
        <v>1</v>
      </c>
      <c r="E85" s="93">
        <v>4</v>
      </c>
      <c r="F85" s="93">
        <v>25</v>
      </c>
      <c r="G85" s="93">
        <v>31</v>
      </c>
      <c r="H85" s="93">
        <v>184</v>
      </c>
    </row>
    <row r="86" spans="1:8" x14ac:dyDescent="0.15">
      <c r="A86" s="123" t="s">
        <v>155</v>
      </c>
      <c r="B86" s="93">
        <v>0</v>
      </c>
      <c r="C86" s="93">
        <v>0</v>
      </c>
      <c r="D86" s="93">
        <v>0</v>
      </c>
      <c r="E86" s="93">
        <v>149</v>
      </c>
      <c r="F86" s="93">
        <v>184</v>
      </c>
      <c r="G86" s="93">
        <v>239</v>
      </c>
      <c r="H86" s="93">
        <v>1644</v>
      </c>
    </row>
    <row r="87" spans="1:8" x14ac:dyDescent="0.15">
      <c r="A87" s="123" t="s">
        <v>204</v>
      </c>
      <c r="B87" s="93">
        <v>448</v>
      </c>
      <c r="C87" s="93">
        <v>324</v>
      </c>
      <c r="D87" s="93">
        <v>300</v>
      </c>
      <c r="E87" s="93">
        <v>16</v>
      </c>
      <c r="F87" s="93">
        <v>130</v>
      </c>
      <c r="G87" s="93">
        <v>10</v>
      </c>
      <c r="H87" s="93">
        <v>41</v>
      </c>
    </row>
    <row r="88" spans="1:8" x14ac:dyDescent="0.15">
      <c r="A88" s="123" t="s">
        <v>157</v>
      </c>
      <c r="B88" s="93">
        <v>2588</v>
      </c>
      <c r="C88" s="93">
        <v>3305</v>
      </c>
      <c r="D88" s="93">
        <v>3441</v>
      </c>
      <c r="E88" s="93">
        <v>3133</v>
      </c>
      <c r="F88" s="93">
        <v>2739</v>
      </c>
      <c r="G88" s="93">
        <v>2021</v>
      </c>
      <c r="H88" s="93">
        <v>2307</v>
      </c>
    </row>
    <row r="89" spans="1:8" x14ac:dyDescent="0.15">
      <c r="A89" s="141" t="s">
        <v>158</v>
      </c>
      <c r="B89" s="126">
        <v>-2135</v>
      </c>
      <c r="C89" s="126">
        <v>-2970</v>
      </c>
      <c r="D89" s="126">
        <v>-3140</v>
      </c>
      <c r="E89" s="126">
        <v>-3262</v>
      </c>
      <c r="F89" s="126">
        <v>-2768</v>
      </c>
      <c r="G89" s="126">
        <v>-2219</v>
      </c>
      <c r="H89" s="126">
        <v>-3726</v>
      </c>
    </row>
    <row r="90" spans="1:8" x14ac:dyDescent="0.15">
      <c r="A90" s="142" t="s">
        <v>159</v>
      </c>
      <c r="B90" s="129">
        <v>2879</v>
      </c>
      <c r="C90" s="129">
        <v>4963</v>
      </c>
      <c r="D90" s="129">
        <v>3349</v>
      </c>
      <c r="E90" s="129">
        <v>2881</v>
      </c>
      <c r="F90" s="129">
        <v>6259</v>
      </c>
      <c r="G90" s="129">
        <v>6799</v>
      </c>
      <c r="H90" s="129">
        <v>6766</v>
      </c>
    </row>
    <row r="91" spans="1:8" ht="26" x14ac:dyDescent="0.15">
      <c r="A91" s="123" t="s">
        <v>206</v>
      </c>
      <c r="B91" s="93">
        <v>2879</v>
      </c>
      <c r="C91" s="93">
        <v>4963</v>
      </c>
      <c r="D91" s="93">
        <v>3349</v>
      </c>
      <c r="E91" s="93">
        <v>2881</v>
      </c>
      <c r="F91" s="93">
        <v>6259</v>
      </c>
      <c r="G91" s="93">
        <v>6799</v>
      </c>
      <c r="H91" s="93">
        <v>6766</v>
      </c>
    </row>
    <row r="92" spans="1:8" ht="26" x14ac:dyDescent="0.15">
      <c r="A92" s="123" t="s">
        <v>205</v>
      </c>
      <c r="B92" s="93">
        <v>7735</v>
      </c>
      <c r="C92" s="93">
        <v>16745</v>
      </c>
      <c r="D92" s="93">
        <v>12106</v>
      </c>
      <c r="E92" s="93">
        <v>11300</v>
      </c>
      <c r="F92" s="93">
        <v>25192</v>
      </c>
      <c r="G92" s="93">
        <v>27995</v>
      </c>
      <c r="H92" s="93">
        <v>28116</v>
      </c>
    </row>
    <row r="93" spans="1:8" x14ac:dyDescent="0.15">
      <c r="A93" s="123" t="s">
        <v>222</v>
      </c>
      <c r="B93" s="93">
        <v>0</v>
      </c>
      <c r="C93" s="93">
        <v>0</v>
      </c>
      <c r="D93" s="93">
        <v>0</v>
      </c>
      <c r="E93" s="93">
        <v>227</v>
      </c>
      <c r="F93" s="93">
        <v>0</v>
      </c>
      <c r="G93" s="93">
        <v>0</v>
      </c>
      <c r="H93" s="93">
        <v>0</v>
      </c>
    </row>
    <row r="94" spans="1:8" x14ac:dyDescent="0.15">
      <c r="A94" s="142" t="s">
        <v>223</v>
      </c>
      <c r="B94" s="129">
        <v>0</v>
      </c>
      <c r="C94" s="129">
        <v>0</v>
      </c>
      <c r="D94" s="129">
        <v>0</v>
      </c>
      <c r="E94" s="129">
        <v>227</v>
      </c>
      <c r="F94" s="129">
        <v>0</v>
      </c>
      <c r="G94" s="129">
        <v>0</v>
      </c>
      <c r="H94" s="129">
        <v>0</v>
      </c>
    </row>
    <row r="95" spans="1:8" ht="26" x14ac:dyDescent="0.15">
      <c r="A95" s="141" t="s">
        <v>208</v>
      </c>
      <c r="B95" s="126">
        <v>7735</v>
      </c>
      <c r="C95" s="126">
        <v>16745</v>
      </c>
      <c r="D95" s="126">
        <v>12106</v>
      </c>
      <c r="E95" s="126">
        <v>11527</v>
      </c>
      <c r="F95" s="126">
        <v>25192</v>
      </c>
      <c r="G95" s="126">
        <v>27995</v>
      </c>
      <c r="H95" s="126">
        <v>28116</v>
      </c>
    </row>
    <row r="96" spans="1:8" ht="26" x14ac:dyDescent="0.15">
      <c r="A96" s="143" t="s">
        <v>209</v>
      </c>
      <c r="B96" s="144">
        <v>10610</v>
      </c>
      <c r="C96" s="144">
        <v>21708</v>
      </c>
      <c r="D96" s="144">
        <v>15455</v>
      </c>
      <c r="E96" s="144">
        <v>14408</v>
      </c>
      <c r="F96" s="144">
        <v>31451</v>
      </c>
      <c r="G96" s="144">
        <v>34794</v>
      </c>
      <c r="H96" s="144">
        <v>34882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5"/>
  <sheetViews>
    <sheetView topLeftCell="A68" workbookViewId="0">
      <selection activeCell="E93" sqref="E93"/>
    </sheetView>
  </sheetViews>
  <sheetFormatPr baseColWidth="10" defaultColWidth="30.83203125" defaultRowHeight="13" x14ac:dyDescent="0.15"/>
  <cols>
    <col min="1" max="1" width="24.6640625" style="132" customWidth="1"/>
    <col min="2" max="4" width="9.1640625" style="133" bestFit="1" customWidth="1"/>
    <col min="5" max="6" width="9.33203125" style="133" bestFit="1" customWidth="1"/>
    <col min="7" max="8" width="9.1640625" style="133" bestFit="1" customWidth="1"/>
    <col min="9" max="16384" width="30.83203125" style="1"/>
  </cols>
  <sheetData>
    <row r="1" spans="1:8" s="5" customFormat="1" x14ac:dyDescent="0.15">
      <c r="A1" s="78" t="s">
        <v>210</v>
      </c>
      <c r="B1" s="79">
        <v>2011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15">
      <c r="A2" s="78" t="s">
        <v>135</v>
      </c>
      <c r="B2" s="82">
        <v>283343</v>
      </c>
      <c r="C2" s="82">
        <v>284642</v>
      </c>
      <c r="D2" s="82">
        <v>280878</v>
      </c>
      <c r="E2" s="82">
        <v>304108</v>
      </c>
      <c r="F2" s="82">
        <v>282799</v>
      </c>
      <c r="G2" s="82">
        <v>264674</v>
      </c>
      <c r="H2" s="82">
        <v>297730</v>
      </c>
    </row>
    <row r="3" spans="1:8" x14ac:dyDescent="0.15">
      <c r="A3" s="83" t="s">
        <v>122</v>
      </c>
      <c r="B3" s="85">
        <v>32218</v>
      </c>
      <c r="C3" s="85">
        <v>35181</v>
      </c>
      <c r="D3" s="85">
        <v>29142</v>
      </c>
      <c r="E3" s="85">
        <v>26661</v>
      </c>
      <c r="F3" s="85">
        <v>26052</v>
      </c>
      <c r="G3" s="85">
        <v>28344</v>
      </c>
      <c r="H3" s="85">
        <v>20895</v>
      </c>
    </row>
    <row r="4" spans="1:8" x14ac:dyDescent="0.15">
      <c r="A4" s="86" t="s">
        <v>111</v>
      </c>
      <c r="B4" s="88">
        <v>17510</v>
      </c>
      <c r="C4" s="88">
        <v>11456</v>
      </c>
      <c r="D4" s="88">
        <v>6707</v>
      </c>
      <c r="E4" s="88">
        <v>2888</v>
      </c>
      <c r="F4" s="88">
        <v>2025</v>
      </c>
      <c r="G4" s="88">
        <v>1013</v>
      </c>
      <c r="H4" s="88">
        <v>571</v>
      </c>
    </row>
    <row r="5" spans="1:8" x14ac:dyDescent="0.15">
      <c r="A5" s="89" t="s">
        <v>162</v>
      </c>
      <c r="B5" s="91">
        <v>13170</v>
      </c>
      <c r="C5" s="91">
        <v>9631</v>
      </c>
      <c r="D5" s="91">
        <v>6699</v>
      </c>
      <c r="E5" s="91">
        <v>2888</v>
      </c>
      <c r="F5" s="91">
        <v>2025</v>
      </c>
      <c r="G5" s="91">
        <v>1013</v>
      </c>
      <c r="H5" s="91">
        <v>571</v>
      </c>
    </row>
    <row r="6" spans="1:8" x14ac:dyDescent="0.15">
      <c r="A6" s="89" t="s">
        <v>224</v>
      </c>
      <c r="B6" s="91">
        <v>3747</v>
      </c>
      <c r="C6" s="91">
        <v>754</v>
      </c>
      <c r="D6" s="91">
        <v>8</v>
      </c>
      <c r="E6" s="91">
        <v>0</v>
      </c>
      <c r="F6" s="91">
        <v>0</v>
      </c>
      <c r="G6" s="91">
        <v>0</v>
      </c>
      <c r="H6" s="91">
        <v>0</v>
      </c>
    </row>
    <row r="7" spans="1:8" ht="26" x14ac:dyDescent="0.15">
      <c r="A7" s="89" t="s">
        <v>163</v>
      </c>
      <c r="B7" s="91">
        <v>593</v>
      </c>
      <c r="C7" s="91">
        <v>1071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</row>
    <row r="8" spans="1:8" x14ac:dyDescent="0.15">
      <c r="A8" s="86" t="s">
        <v>112</v>
      </c>
      <c r="B8" s="88">
        <v>14708</v>
      </c>
      <c r="C8" s="88">
        <v>23725</v>
      </c>
      <c r="D8" s="88">
        <v>22435</v>
      </c>
      <c r="E8" s="88">
        <v>23773</v>
      </c>
      <c r="F8" s="88">
        <v>24027</v>
      </c>
      <c r="G8" s="88">
        <v>27331</v>
      </c>
      <c r="H8" s="88">
        <v>20324</v>
      </c>
    </row>
    <row r="9" spans="1:8" x14ac:dyDescent="0.15">
      <c r="A9" s="89" t="s">
        <v>164</v>
      </c>
      <c r="B9" s="91">
        <v>4298</v>
      </c>
      <c r="C9" s="91">
        <v>8373</v>
      </c>
      <c r="D9" s="91">
        <v>6272</v>
      </c>
      <c r="E9" s="91">
        <v>10092</v>
      </c>
      <c r="F9" s="91">
        <v>11235</v>
      </c>
      <c r="G9" s="91">
        <v>15112</v>
      </c>
      <c r="H9" s="91">
        <v>11473</v>
      </c>
    </row>
    <row r="10" spans="1:8" ht="26" x14ac:dyDescent="0.15">
      <c r="A10" s="89" t="s">
        <v>165</v>
      </c>
      <c r="B10" s="91">
        <v>10410</v>
      </c>
      <c r="C10" s="91">
        <v>14841</v>
      </c>
      <c r="D10" s="91">
        <v>11910</v>
      </c>
      <c r="E10" s="91">
        <v>13401</v>
      </c>
      <c r="F10" s="91">
        <v>12602</v>
      </c>
      <c r="G10" s="91">
        <v>12077</v>
      </c>
      <c r="H10" s="91">
        <v>8663</v>
      </c>
    </row>
    <row r="11" spans="1:8" x14ac:dyDescent="0.15">
      <c r="A11" s="89" t="s">
        <v>225</v>
      </c>
      <c r="B11" s="91">
        <v>0</v>
      </c>
      <c r="C11" s="91">
        <v>0</v>
      </c>
      <c r="D11" s="91">
        <v>0</v>
      </c>
      <c r="E11" s="91">
        <v>0</v>
      </c>
      <c r="F11" s="91">
        <v>190</v>
      </c>
      <c r="G11" s="91">
        <v>142</v>
      </c>
      <c r="H11" s="91">
        <v>188</v>
      </c>
    </row>
    <row r="12" spans="1:8" ht="26" x14ac:dyDescent="0.15">
      <c r="A12" s="89" t="s">
        <v>166</v>
      </c>
      <c r="B12" s="91">
        <v>0</v>
      </c>
      <c r="C12" s="91">
        <v>511</v>
      </c>
      <c r="D12" s="91">
        <v>4253</v>
      </c>
      <c r="E12" s="91">
        <v>280</v>
      </c>
      <c r="F12" s="91">
        <v>0</v>
      </c>
      <c r="G12" s="91">
        <v>0</v>
      </c>
      <c r="H12" s="91">
        <v>0</v>
      </c>
    </row>
    <row r="13" spans="1:8" x14ac:dyDescent="0.15">
      <c r="A13" s="83" t="s">
        <v>167</v>
      </c>
      <c r="B13" s="85">
        <v>249019</v>
      </c>
      <c r="C13" s="85">
        <v>247202</v>
      </c>
      <c r="D13" s="85">
        <v>249710</v>
      </c>
      <c r="E13" s="85">
        <v>273551</v>
      </c>
      <c r="F13" s="85">
        <v>254512</v>
      </c>
      <c r="G13" s="85">
        <v>234975</v>
      </c>
      <c r="H13" s="85">
        <v>272819</v>
      </c>
    </row>
    <row r="14" spans="1:8" x14ac:dyDescent="0.15">
      <c r="A14" s="122" t="s">
        <v>136</v>
      </c>
      <c r="B14" s="100">
        <v>128777</v>
      </c>
      <c r="C14" s="100">
        <v>107324</v>
      </c>
      <c r="D14" s="100">
        <v>120016</v>
      </c>
      <c r="E14" s="100">
        <v>135900</v>
      </c>
      <c r="F14" s="100">
        <v>130776</v>
      </c>
      <c r="G14" s="100">
        <v>123483</v>
      </c>
      <c r="H14" s="100">
        <v>131221</v>
      </c>
    </row>
    <row r="15" spans="1:8" x14ac:dyDescent="0.15">
      <c r="A15" s="123" t="s">
        <v>168</v>
      </c>
      <c r="B15" s="93">
        <v>128777</v>
      </c>
      <c r="C15" s="93">
        <v>107324</v>
      </c>
      <c r="D15" s="93">
        <v>120016</v>
      </c>
      <c r="E15" s="93">
        <v>135900</v>
      </c>
      <c r="F15" s="93">
        <v>130776</v>
      </c>
      <c r="G15" s="93">
        <v>123483</v>
      </c>
      <c r="H15" s="93">
        <v>131221</v>
      </c>
    </row>
    <row r="16" spans="1:8" x14ac:dyDescent="0.15">
      <c r="A16" s="122" t="s">
        <v>117</v>
      </c>
      <c r="B16" s="100">
        <v>15742</v>
      </c>
      <c r="C16" s="100">
        <v>12201</v>
      </c>
      <c r="D16" s="100">
        <v>10567</v>
      </c>
      <c r="E16" s="100">
        <v>13479</v>
      </c>
      <c r="F16" s="100">
        <v>10146</v>
      </c>
      <c r="G16" s="100">
        <v>11890</v>
      </c>
      <c r="H16" s="100">
        <v>12829</v>
      </c>
    </row>
    <row r="17" spans="1:8" x14ac:dyDescent="0.15">
      <c r="A17" s="123" t="s">
        <v>226</v>
      </c>
      <c r="B17" s="93">
        <v>15742</v>
      </c>
      <c r="C17" s="93">
        <v>12201</v>
      </c>
      <c r="D17" s="93">
        <v>10567</v>
      </c>
      <c r="E17" s="93">
        <v>0</v>
      </c>
      <c r="F17" s="93">
        <v>0</v>
      </c>
      <c r="G17" s="93">
        <v>11890</v>
      </c>
      <c r="H17" s="93">
        <v>12829</v>
      </c>
    </row>
    <row r="18" spans="1:8" x14ac:dyDescent="0.15">
      <c r="A18" s="122" t="s">
        <v>138</v>
      </c>
      <c r="B18" s="100">
        <v>46572</v>
      </c>
      <c r="C18" s="100">
        <v>37042</v>
      </c>
      <c r="D18" s="100">
        <v>54301</v>
      </c>
      <c r="E18" s="100">
        <v>52946</v>
      </c>
      <c r="F18" s="100">
        <v>45668</v>
      </c>
      <c r="G18" s="100">
        <v>56454</v>
      </c>
      <c r="H18" s="100">
        <v>46900</v>
      </c>
    </row>
    <row r="19" spans="1:8" ht="26" x14ac:dyDescent="0.15">
      <c r="A19" s="123" t="s">
        <v>171</v>
      </c>
      <c r="B19" s="93">
        <v>17955</v>
      </c>
      <c r="C19" s="93">
        <v>17977</v>
      </c>
      <c r="D19" s="93">
        <v>16362</v>
      </c>
      <c r="E19" s="93">
        <v>20995</v>
      </c>
      <c r="F19" s="93">
        <v>12262</v>
      </c>
      <c r="G19" s="93">
        <v>19592</v>
      </c>
      <c r="H19" s="93">
        <v>15722</v>
      </c>
    </row>
    <row r="20" spans="1:8" x14ac:dyDescent="0.15">
      <c r="A20" s="123" t="s">
        <v>211</v>
      </c>
      <c r="B20" s="93">
        <v>0</v>
      </c>
      <c r="C20" s="93">
        <v>0</v>
      </c>
      <c r="D20" s="93">
        <v>7</v>
      </c>
      <c r="E20" s="93">
        <v>3</v>
      </c>
      <c r="F20" s="93">
        <v>0</v>
      </c>
      <c r="G20" s="93">
        <v>0</v>
      </c>
      <c r="H20" s="93">
        <v>0</v>
      </c>
    </row>
    <row r="21" spans="1:8" x14ac:dyDescent="0.15">
      <c r="A21" s="123" t="s">
        <v>173</v>
      </c>
      <c r="B21" s="93">
        <v>6838</v>
      </c>
      <c r="C21" s="93">
        <v>8062</v>
      </c>
      <c r="D21" s="93">
        <v>6875</v>
      </c>
      <c r="E21" s="93">
        <v>7070</v>
      </c>
      <c r="F21" s="93">
        <v>10367</v>
      </c>
      <c r="G21" s="93">
        <v>8284</v>
      </c>
      <c r="H21" s="93">
        <v>6914</v>
      </c>
    </row>
    <row r="22" spans="1:8" x14ac:dyDescent="0.15">
      <c r="A22" s="123" t="s">
        <v>174</v>
      </c>
      <c r="B22" s="93">
        <v>21730</v>
      </c>
      <c r="C22" s="93">
        <v>10985</v>
      </c>
      <c r="D22" s="93">
        <v>30553</v>
      </c>
      <c r="E22" s="93">
        <v>24467</v>
      </c>
      <c r="F22" s="93">
        <v>22502</v>
      </c>
      <c r="G22" s="93">
        <v>28061</v>
      </c>
      <c r="H22" s="93">
        <v>23753</v>
      </c>
    </row>
    <row r="23" spans="1:8" x14ac:dyDescent="0.15">
      <c r="A23" s="123" t="s">
        <v>169</v>
      </c>
      <c r="B23" s="93">
        <v>49</v>
      </c>
      <c r="C23" s="93">
        <v>18</v>
      </c>
      <c r="D23" s="93">
        <v>504</v>
      </c>
      <c r="E23" s="93">
        <v>411</v>
      </c>
      <c r="F23" s="93">
        <v>537</v>
      </c>
      <c r="G23" s="93">
        <v>517</v>
      </c>
      <c r="H23" s="93">
        <v>511</v>
      </c>
    </row>
    <row r="24" spans="1:8" x14ac:dyDescent="0.15">
      <c r="A24" s="122" t="s">
        <v>119</v>
      </c>
      <c r="B24" s="100">
        <v>57928</v>
      </c>
      <c r="C24" s="100">
        <v>90635</v>
      </c>
      <c r="D24" s="100">
        <v>64826</v>
      </c>
      <c r="E24" s="100">
        <v>71226</v>
      </c>
      <c r="F24" s="100">
        <v>67922</v>
      </c>
      <c r="G24" s="100">
        <v>43148</v>
      </c>
      <c r="H24" s="100">
        <v>81869</v>
      </c>
    </row>
    <row r="25" spans="1:8" x14ac:dyDescent="0.15">
      <c r="A25" s="123" t="s">
        <v>175</v>
      </c>
      <c r="B25" s="93">
        <v>2262</v>
      </c>
      <c r="C25" s="93">
        <v>2974</v>
      </c>
      <c r="D25" s="93">
        <v>1628</v>
      </c>
      <c r="E25" s="93">
        <v>2109</v>
      </c>
      <c r="F25" s="93">
        <v>2460</v>
      </c>
      <c r="G25" s="93">
        <v>3142</v>
      </c>
      <c r="H25" s="93">
        <v>3148</v>
      </c>
    </row>
    <row r="26" spans="1:8" x14ac:dyDescent="0.15">
      <c r="A26" s="107" t="s">
        <v>176</v>
      </c>
      <c r="B26" s="145">
        <v>55666</v>
      </c>
      <c r="C26" s="145">
        <v>87661</v>
      </c>
      <c r="D26" s="145">
        <v>63198</v>
      </c>
      <c r="E26" s="145">
        <v>69117</v>
      </c>
      <c r="F26" s="145">
        <v>65462</v>
      </c>
      <c r="G26" s="145">
        <v>40006</v>
      </c>
      <c r="H26" s="145">
        <v>78721</v>
      </c>
    </row>
    <row r="27" spans="1:8" x14ac:dyDescent="0.15">
      <c r="A27" s="83" t="s">
        <v>123</v>
      </c>
      <c r="B27" s="85">
        <v>2106</v>
      </c>
      <c r="C27" s="85">
        <v>2259</v>
      </c>
      <c r="D27" s="85">
        <v>2026</v>
      </c>
      <c r="E27" s="85">
        <v>3896</v>
      </c>
      <c r="F27" s="85">
        <v>2235</v>
      </c>
      <c r="G27" s="85">
        <v>1355</v>
      </c>
      <c r="H27" s="85">
        <v>4016</v>
      </c>
    </row>
    <row r="28" spans="1:8" x14ac:dyDescent="0.15">
      <c r="A28" s="89" t="s">
        <v>177</v>
      </c>
      <c r="B28" s="91">
        <v>2106</v>
      </c>
      <c r="C28" s="91">
        <v>2259</v>
      </c>
      <c r="D28" s="91">
        <v>2026</v>
      </c>
      <c r="E28" s="91">
        <v>3896</v>
      </c>
      <c r="F28" s="91">
        <v>2235</v>
      </c>
      <c r="G28" s="91">
        <v>1355</v>
      </c>
      <c r="H28" s="91">
        <v>2716</v>
      </c>
    </row>
    <row r="29" spans="1:8" s="12" customFormat="1" x14ac:dyDescent="0.15">
      <c r="A29" s="89" t="s">
        <v>216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1300</v>
      </c>
    </row>
    <row r="30" spans="1:8" s="12" customFormat="1" x14ac:dyDescent="0.15">
      <c r="A30" s="104"/>
      <c r="B30" s="105"/>
      <c r="C30" s="105"/>
      <c r="D30" s="105"/>
      <c r="E30" s="105"/>
      <c r="F30" s="105"/>
      <c r="G30" s="105"/>
      <c r="H30" s="105"/>
    </row>
    <row r="31" spans="1:8" s="12" customFormat="1" x14ac:dyDescent="0.15">
      <c r="A31" s="78" t="s">
        <v>210</v>
      </c>
      <c r="B31" s="79">
        <v>2011</v>
      </c>
      <c r="C31" s="79">
        <v>2012</v>
      </c>
      <c r="D31" s="79">
        <v>2013</v>
      </c>
      <c r="E31" s="79">
        <v>2014</v>
      </c>
      <c r="F31" s="79">
        <v>2015</v>
      </c>
      <c r="G31" s="79">
        <v>2016</v>
      </c>
      <c r="H31" s="79">
        <v>2017</v>
      </c>
    </row>
    <row r="32" spans="1:8" x14ac:dyDescent="0.15">
      <c r="A32" s="78" t="s">
        <v>124</v>
      </c>
      <c r="B32" s="82">
        <v>283343</v>
      </c>
      <c r="C32" s="82">
        <v>284642</v>
      </c>
      <c r="D32" s="82">
        <v>280878</v>
      </c>
      <c r="E32" s="82">
        <v>304108</v>
      </c>
      <c r="F32" s="82">
        <v>282799</v>
      </c>
      <c r="G32" s="82">
        <v>264674</v>
      </c>
      <c r="H32" s="82">
        <v>297730</v>
      </c>
    </row>
    <row r="33" spans="1:8" x14ac:dyDescent="0.15">
      <c r="A33" s="83" t="s">
        <v>134</v>
      </c>
      <c r="B33" s="85">
        <v>-305920</v>
      </c>
      <c r="C33" s="85">
        <v>-419994</v>
      </c>
      <c r="D33" s="85">
        <v>-612430</v>
      </c>
      <c r="E33" s="85">
        <v>-722933</v>
      </c>
      <c r="F33" s="85">
        <v>-792456</v>
      </c>
      <c r="G33" s="85">
        <v>-298827</v>
      </c>
      <c r="H33" s="85">
        <v>-326050</v>
      </c>
    </row>
    <row r="34" spans="1:8" x14ac:dyDescent="0.15">
      <c r="A34" s="86" t="s">
        <v>139</v>
      </c>
      <c r="B34" s="88">
        <v>100</v>
      </c>
      <c r="C34" s="88">
        <v>100</v>
      </c>
      <c r="D34" s="88">
        <v>100</v>
      </c>
      <c r="E34" s="88">
        <v>100</v>
      </c>
      <c r="F34" s="88">
        <v>100</v>
      </c>
      <c r="G34" s="88">
        <v>568778</v>
      </c>
      <c r="H34" s="88">
        <v>568778</v>
      </c>
    </row>
    <row r="35" spans="1:8" x14ac:dyDescent="0.15">
      <c r="A35" s="123" t="s">
        <v>139</v>
      </c>
      <c r="B35" s="93">
        <v>100</v>
      </c>
      <c r="C35" s="93">
        <v>100</v>
      </c>
      <c r="D35" s="93">
        <v>100</v>
      </c>
      <c r="E35" s="93">
        <v>100</v>
      </c>
      <c r="F35" s="93">
        <v>100</v>
      </c>
      <c r="G35" s="93">
        <v>568778</v>
      </c>
      <c r="H35" s="93">
        <v>568778</v>
      </c>
    </row>
    <row r="36" spans="1:8" ht="26" x14ac:dyDescent="0.15">
      <c r="A36" s="122" t="s">
        <v>127</v>
      </c>
      <c r="B36" s="100">
        <v>1453</v>
      </c>
      <c r="C36" s="100">
        <v>1453</v>
      </c>
      <c r="D36" s="100">
        <v>1453</v>
      </c>
      <c r="E36" s="100">
        <v>1453</v>
      </c>
      <c r="F36" s="100">
        <v>1453</v>
      </c>
      <c r="G36" s="100">
        <v>0</v>
      </c>
      <c r="H36" s="100">
        <v>0</v>
      </c>
    </row>
    <row r="37" spans="1:8" ht="26" x14ac:dyDescent="0.15">
      <c r="A37" s="123" t="s">
        <v>178</v>
      </c>
      <c r="B37" s="93">
        <v>1453</v>
      </c>
      <c r="C37" s="93">
        <v>1453</v>
      </c>
      <c r="D37" s="93">
        <v>1453</v>
      </c>
      <c r="E37" s="93">
        <v>1453</v>
      </c>
      <c r="F37" s="93">
        <v>1453</v>
      </c>
      <c r="G37" s="93">
        <v>0</v>
      </c>
      <c r="H37" s="93">
        <v>0</v>
      </c>
    </row>
    <row r="38" spans="1:8" x14ac:dyDescent="0.15">
      <c r="A38" s="122" t="s">
        <v>128</v>
      </c>
      <c r="B38" s="100">
        <v>-171620</v>
      </c>
      <c r="C38" s="100">
        <v>-307473</v>
      </c>
      <c r="D38" s="100">
        <v>-421547</v>
      </c>
      <c r="E38" s="100">
        <v>-613983</v>
      </c>
      <c r="F38" s="100">
        <v>-724486</v>
      </c>
      <c r="G38" s="100">
        <v>-792556</v>
      </c>
      <c r="H38" s="100">
        <v>-867605</v>
      </c>
    </row>
    <row r="39" spans="1:8" x14ac:dyDescent="0.15">
      <c r="A39" s="123" t="s">
        <v>180</v>
      </c>
      <c r="B39" s="93">
        <v>-171620</v>
      </c>
      <c r="C39" s="93">
        <v>-307473</v>
      </c>
      <c r="D39" s="93">
        <v>-421547</v>
      </c>
      <c r="E39" s="93">
        <v>-613983</v>
      </c>
      <c r="F39" s="93">
        <v>-724486</v>
      </c>
      <c r="G39" s="93">
        <v>-792556</v>
      </c>
      <c r="H39" s="93">
        <v>-867605</v>
      </c>
    </row>
    <row r="40" spans="1:8" ht="26" x14ac:dyDescent="0.15">
      <c r="A40" s="138" t="s">
        <v>140</v>
      </c>
      <c r="B40" s="111">
        <v>-135853</v>
      </c>
      <c r="C40" s="111">
        <v>-114074</v>
      </c>
      <c r="D40" s="111">
        <v>-192436</v>
      </c>
      <c r="E40" s="111">
        <v>-110503</v>
      </c>
      <c r="F40" s="111">
        <v>-69523</v>
      </c>
      <c r="G40" s="111">
        <v>-75049</v>
      </c>
      <c r="H40" s="111">
        <v>-27223</v>
      </c>
    </row>
    <row r="41" spans="1:8" x14ac:dyDescent="0.15">
      <c r="A41" s="139" t="s">
        <v>130</v>
      </c>
      <c r="B41" s="98">
        <v>587694</v>
      </c>
      <c r="C41" s="98">
        <v>702885</v>
      </c>
      <c r="D41" s="98">
        <v>890357</v>
      </c>
      <c r="E41" s="98">
        <v>1024552</v>
      </c>
      <c r="F41" s="98">
        <v>1072407</v>
      </c>
      <c r="G41" s="98">
        <v>559404</v>
      </c>
      <c r="H41" s="98">
        <v>619864</v>
      </c>
    </row>
    <row r="42" spans="1:8" x14ac:dyDescent="0.15">
      <c r="A42" s="122" t="s">
        <v>131</v>
      </c>
      <c r="B42" s="100">
        <v>28108</v>
      </c>
      <c r="C42" s="100">
        <v>17772</v>
      </c>
      <c r="D42" s="100">
        <v>22116</v>
      </c>
      <c r="E42" s="100">
        <v>15981</v>
      </c>
      <c r="F42" s="100">
        <v>14643</v>
      </c>
      <c r="G42" s="100">
        <v>12973</v>
      </c>
      <c r="H42" s="100">
        <v>12920</v>
      </c>
    </row>
    <row r="43" spans="1:8" x14ac:dyDescent="0.15">
      <c r="A43" s="123" t="s">
        <v>183</v>
      </c>
      <c r="B43" s="93">
        <v>28108</v>
      </c>
      <c r="C43" s="93">
        <v>17772</v>
      </c>
      <c r="D43" s="93">
        <v>22116</v>
      </c>
      <c r="E43" s="93">
        <v>15981</v>
      </c>
      <c r="F43" s="93">
        <v>14643</v>
      </c>
      <c r="G43" s="93">
        <v>12973</v>
      </c>
      <c r="H43" s="93">
        <v>12920</v>
      </c>
    </row>
    <row r="44" spans="1:8" x14ac:dyDescent="0.15">
      <c r="A44" s="122" t="s">
        <v>219</v>
      </c>
      <c r="B44" s="100">
        <v>150156</v>
      </c>
      <c r="C44" s="100">
        <v>234078</v>
      </c>
      <c r="D44" s="100">
        <v>219400</v>
      </c>
      <c r="E44" s="100">
        <v>246753</v>
      </c>
      <c r="F44" s="100">
        <v>388319</v>
      </c>
      <c r="G44" s="100">
        <v>251757</v>
      </c>
      <c r="H44" s="100">
        <v>298548</v>
      </c>
    </row>
    <row r="45" spans="1:8" ht="26" x14ac:dyDescent="0.15">
      <c r="A45" s="123" t="s">
        <v>227</v>
      </c>
      <c r="B45" s="93">
        <v>150156</v>
      </c>
      <c r="C45" s="93">
        <v>234078</v>
      </c>
      <c r="D45" s="93">
        <v>219400</v>
      </c>
      <c r="E45" s="93">
        <v>246753</v>
      </c>
      <c r="F45" s="93">
        <v>388319</v>
      </c>
      <c r="G45" s="93">
        <v>251757</v>
      </c>
      <c r="H45" s="93">
        <v>298548</v>
      </c>
    </row>
    <row r="46" spans="1:8" x14ac:dyDescent="0.15">
      <c r="A46" s="122" t="s">
        <v>132</v>
      </c>
      <c r="B46" s="100">
        <v>409430</v>
      </c>
      <c r="C46" s="100">
        <v>451035</v>
      </c>
      <c r="D46" s="100">
        <v>648841</v>
      </c>
      <c r="E46" s="100">
        <v>761818</v>
      </c>
      <c r="F46" s="100">
        <v>669445</v>
      </c>
      <c r="G46" s="100">
        <v>294674</v>
      </c>
      <c r="H46" s="100">
        <v>308396</v>
      </c>
    </row>
    <row r="47" spans="1:8" ht="26" x14ac:dyDescent="0.15">
      <c r="A47" s="123" t="s">
        <v>184</v>
      </c>
      <c r="B47" s="93">
        <v>141843</v>
      </c>
      <c r="C47" s="93">
        <v>141455</v>
      </c>
      <c r="D47" s="93">
        <v>112635</v>
      </c>
      <c r="E47" s="93">
        <v>114383</v>
      </c>
      <c r="F47" s="93">
        <v>111481</v>
      </c>
      <c r="G47" s="93">
        <v>90913</v>
      </c>
      <c r="H47" s="93">
        <v>104003</v>
      </c>
    </row>
    <row r="48" spans="1:8" x14ac:dyDescent="0.15">
      <c r="A48" s="123" t="s">
        <v>185</v>
      </c>
      <c r="B48" s="93">
        <v>5050</v>
      </c>
      <c r="C48" s="93">
        <v>5665</v>
      </c>
      <c r="D48" s="93">
        <v>5405</v>
      </c>
      <c r="E48" s="93">
        <v>5677</v>
      </c>
      <c r="F48" s="93">
        <v>6089</v>
      </c>
      <c r="G48" s="93">
        <v>5588</v>
      </c>
      <c r="H48" s="93">
        <v>5701</v>
      </c>
    </row>
    <row r="49" spans="1:8" ht="39" x14ac:dyDescent="0.15">
      <c r="A49" s="123" t="s">
        <v>186</v>
      </c>
      <c r="B49" s="93">
        <v>2634</v>
      </c>
      <c r="C49" s="93">
        <v>3335</v>
      </c>
      <c r="D49" s="93">
        <v>2819</v>
      </c>
      <c r="E49" s="93">
        <v>2956</v>
      </c>
      <c r="F49" s="93">
        <v>3182</v>
      </c>
      <c r="G49" s="93">
        <v>2841</v>
      </c>
      <c r="H49" s="93">
        <v>2936</v>
      </c>
    </row>
    <row r="50" spans="1:8" x14ac:dyDescent="0.15">
      <c r="A50" s="123" t="s">
        <v>212</v>
      </c>
      <c r="B50" s="93">
        <v>7709</v>
      </c>
      <c r="C50" s="93">
        <v>11856</v>
      </c>
      <c r="D50" s="93">
        <v>12039</v>
      </c>
      <c r="E50" s="93">
        <v>9553</v>
      </c>
      <c r="F50" s="93">
        <v>11860</v>
      </c>
      <c r="G50" s="93">
        <v>10916</v>
      </c>
      <c r="H50" s="93">
        <v>14079</v>
      </c>
    </row>
    <row r="51" spans="1:8" ht="26" x14ac:dyDescent="0.15">
      <c r="A51" s="123" t="s">
        <v>187</v>
      </c>
      <c r="B51" s="93">
        <v>232318</v>
      </c>
      <c r="C51" s="93">
        <v>276510</v>
      </c>
      <c r="D51" s="93">
        <v>498420</v>
      </c>
      <c r="E51" s="93">
        <v>611958</v>
      </c>
      <c r="F51" s="93">
        <v>524968</v>
      </c>
      <c r="G51" s="93">
        <v>157789</v>
      </c>
      <c r="H51" s="93">
        <v>147133</v>
      </c>
    </row>
    <row r="52" spans="1:8" x14ac:dyDescent="0.15">
      <c r="A52" s="123" t="s">
        <v>188</v>
      </c>
      <c r="B52" s="93">
        <v>19876</v>
      </c>
      <c r="C52" s="93">
        <v>12093</v>
      </c>
      <c r="D52" s="93">
        <v>17407</v>
      </c>
      <c r="E52" s="93">
        <v>17157</v>
      </c>
      <c r="F52" s="93">
        <v>11730</v>
      </c>
      <c r="G52" s="93">
        <v>26516</v>
      </c>
      <c r="H52" s="93">
        <v>34410</v>
      </c>
    </row>
    <row r="53" spans="1:8" x14ac:dyDescent="0.15">
      <c r="A53" s="107" t="s">
        <v>189</v>
      </c>
      <c r="B53" s="145">
        <v>0</v>
      </c>
      <c r="C53" s="145">
        <v>121</v>
      </c>
      <c r="D53" s="145">
        <v>116</v>
      </c>
      <c r="E53" s="145">
        <v>134</v>
      </c>
      <c r="F53" s="145">
        <v>135</v>
      </c>
      <c r="G53" s="145">
        <v>111</v>
      </c>
      <c r="H53" s="145">
        <v>134</v>
      </c>
    </row>
    <row r="54" spans="1:8" x14ac:dyDescent="0.15">
      <c r="A54" s="83" t="s">
        <v>123</v>
      </c>
      <c r="B54" s="85">
        <v>1569</v>
      </c>
      <c r="C54" s="85">
        <v>1751</v>
      </c>
      <c r="D54" s="85">
        <v>2951</v>
      </c>
      <c r="E54" s="85">
        <v>2489</v>
      </c>
      <c r="F54" s="85">
        <v>2848</v>
      </c>
      <c r="G54" s="85">
        <v>4097</v>
      </c>
      <c r="H54" s="85">
        <v>3916</v>
      </c>
    </row>
    <row r="55" spans="1:8" x14ac:dyDescent="0.15">
      <c r="A55" s="89" t="s">
        <v>192</v>
      </c>
      <c r="B55" s="91">
        <v>1569</v>
      </c>
      <c r="C55" s="91">
        <v>1751</v>
      </c>
      <c r="D55" s="91">
        <v>2951</v>
      </c>
      <c r="E55" s="91">
        <v>2489</v>
      </c>
      <c r="F55" s="91">
        <v>2848</v>
      </c>
      <c r="G55" s="91">
        <v>4097</v>
      </c>
      <c r="H55" s="91">
        <v>3916</v>
      </c>
    </row>
    <row r="56" spans="1:8" s="12" customFormat="1" x14ac:dyDescent="0.15">
      <c r="A56" s="104"/>
      <c r="B56" s="105"/>
      <c r="C56" s="105"/>
      <c r="D56" s="105"/>
      <c r="E56" s="105"/>
      <c r="F56" s="105"/>
      <c r="G56" s="105"/>
      <c r="H56" s="105"/>
    </row>
    <row r="57" spans="1:8" s="12" customFormat="1" x14ac:dyDescent="0.15">
      <c r="A57" s="104"/>
      <c r="B57" s="105"/>
      <c r="C57" s="105"/>
      <c r="D57" s="105"/>
      <c r="E57" s="105"/>
      <c r="F57" s="105"/>
      <c r="G57" s="105"/>
      <c r="H57" s="105"/>
    </row>
    <row r="58" spans="1:8" s="12" customFormat="1" x14ac:dyDescent="0.15">
      <c r="A58" s="78" t="s">
        <v>213</v>
      </c>
      <c r="B58" s="79">
        <v>2011</v>
      </c>
      <c r="C58" s="79">
        <v>2012</v>
      </c>
      <c r="D58" s="79">
        <v>2013</v>
      </c>
      <c r="E58" s="79">
        <v>2014</v>
      </c>
      <c r="F58" s="79">
        <v>2015</v>
      </c>
      <c r="G58" s="79">
        <v>2016</v>
      </c>
      <c r="H58" s="79">
        <v>2017</v>
      </c>
    </row>
    <row r="59" spans="1:8" x14ac:dyDescent="0.15">
      <c r="A59" s="115" t="s">
        <v>142</v>
      </c>
      <c r="B59" s="116">
        <v>418673</v>
      </c>
      <c r="C59" s="116">
        <v>398931</v>
      </c>
      <c r="D59" s="116">
        <v>367340</v>
      </c>
      <c r="E59" s="116">
        <v>377709</v>
      </c>
      <c r="F59" s="116">
        <v>401050</v>
      </c>
      <c r="G59" s="116">
        <v>408448</v>
      </c>
      <c r="H59" s="116">
        <v>407912</v>
      </c>
    </row>
    <row r="60" spans="1:8" ht="26" x14ac:dyDescent="0.15">
      <c r="A60" s="89" t="s">
        <v>143</v>
      </c>
      <c r="B60" s="91">
        <v>268175</v>
      </c>
      <c r="C60" s="91">
        <v>263439</v>
      </c>
      <c r="D60" s="91">
        <v>234611</v>
      </c>
      <c r="E60" s="91">
        <v>234692</v>
      </c>
      <c r="F60" s="91">
        <v>244983</v>
      </c>
      <c r="G60" s="91">
        <v>252541</v>
      </c>
      <c r="H60" s="91">
        <v>245138</v>
      </c>
    </row>
    <row r="61" spans="1:8" x14ac:dyDescent="0.15">
      <c r="A61" s="139" t="s">
        <v>144</v>
      </c>
      <c r="B61" s="98">
        <v>150498</v>
      </c>
      <c r="C61" s="98">
        <v>135492</v>
      </c>
      <c r="D61" s="98">
        <v>132729</v>
      </c>
      <c r="E61" s="98">
        <v>143017</v>
      </c>
      <c r="F61" s="98">
        <v>156067</v>
      </c>
      <c r="G61" s="98">
        <v>155907</v>
      </c>
      <c r="H61" s="98">
        <v>162774</v>
      </c>
    </row>
    <row r="62" spans="1:8" x14ac:dyDescent="0.15">
      <c r="A62" s="122" t="s">
        <v>145</v>
      </c>
      <c r="B62" s="100">
        <v>23141</v>
      </c>
      <c r="C62" s="100">
        <v>21441</v>
      </c>
      <c r="D62" s="100">
        <v>19321</v>
      </c>
      <c r="E62" s="100">
        <v>18141</v>
      </c>
      <c r="F62" s="100">
        <v>18198</v>
      </c>
      <c r="G62" s="100">
        <f>G63</f>
        <v>38567</v>
      </c>
      <c r="H62" s="100">
        <f>H63</f>
        <v>41223</v>
      </c>
    </row>
    <row r="63" spans="1:8" ht="26" x14ac:dyDescent="0.15">
      <c r="A63" s="123" t="s">
        <v>193</v>
      </c>
      <c r="B63" s="93">
        <v>23141</v>
      </c>
      <c r="C63" s="93">
        <v>21441</v>
      </c>
      <c r="D63" s="93">
        <v>19321</v>
      </c>
      <c r="E63" s="93">
        <v>18141</v>
      </c>
      <c r="F63" s="93">
        <v>18198</v>
      </c>
      <c r="G63" s="93">
        <v>38567</v>
      </c>
      <c r="H63" s="93">
        <v>41223</v>
      </c>
    </row>
    <row r="64" spans="1:8" x14ac:dyDescent="0.15">
      <c r="A64" s="122" t="s">
        <v>146</v>
      </c>
      <c r="B64" s="100">
        <v>162631</v>
      </c>
      <c r="C64" s="100">
        <v>162591</v>
      </c>
      <c r="D64" s="100">
        <v>150174</v>
      </c>
      <c r="E64" s="100">
        <v>140169</v>
      </c>
      <c r="F64" s="100">
        <v>139459</v>
      </c>
      <c r="G64" s="100">
        <v>132000</v>
      </c>
      <c r="H64" s="100">
        <v>126962</v>
      </c>
    </row>
    <row r="65" spans="1:8" x14ac:dyDescent="0.15">
      <c r="A65" s="123" t="s">
        <v>194</v>
      </c>
      <c r="B65" s="93">
        <v>10779</v>
      </c>
      <c r="C65" s="93">
        <v>8207</v>
      </c>
      <c r="D65" s="93">
        <v>9935</v>
      </c>
      <c r="E65" s="93">
        <v>9134</v>
      </c>
      <c r="F65" s="93">
        <v>9088</v>
      </c>
      <c r="G65" s="93">
        <v>7955</v>
      </c>
      <c r="H65" s="93">
        <v>6116</v>
      </c>
    </row>
    <row r="66" spans="1:8" x14ac:dyDescent="0.15">
      <c r="A66" s="123" t="s">
        <v>195</v>
      </c>
      <c r="B66" s="93">
        <v>151852</v>
      </c>
      <c r="C66" s="93">
        <v>154384</v>
      </c>
      <c r="D66" s="93">
        <v>140239</v>
      </c>
      <c r="E66" s="93">
        <v>131035</v>
      </c>
      <c r="F66" s="93">
        <v>130371</v>
      </c>
      <c r="G66" s="93">
        <v>124045</v>
      </c>
      <c r="H66" s="93">
        <v>120846</v>
      </c>
    </row>
    <row r="67" spans="1:8" x14ac:dyDescent="0.15">
      <c r="A67" s="138" t="s">
        <v>147</v>
      </c>
      <c r="B67" s="111">
        <v>11008</v>
      </c>
      <c r="C67" s="111">
        <v>-5658</v>
      </c>
      <c r="D67" s="111">
        <v>1876</v>
      </c>
      <c r="E67" s="111">
        <v>20989</v>
      </c>
      <c r="F67" s="111">
        <v>34806</v>
      </c>
      <c r="G67" s="111">
        <v>62474</v>
      </c>
      <c r="H67" s="111">
        <v>77035</v>
      </c>
    </row>
    <row r="68" spans="1:8" x14ac:dyDescent="0.15">
      <c r="A68" s="140" t="s">
        <v>148</v>
      </c>
      <c r="B68" s="120">
        <v>74904</v>
      </c>
      <c r="C68" s="120">
        <v>85677</v>
      </c>
      <c r="D68" s="120">
        <v>91198</v>
      </c>
      <c r="E68" s="120">
        <v>98956</v>
      </c>
      <c r="F68" s="120">
        <v>101628</v>
      </c>
      <c r="G68" s="120">
        <v>101705</v>
      </c>
      <c r="H68" s="120">
        <v>105600</v>
      </c>
    </row>
    <row r="69" spans="1:8" x14ac:dyDescent="0.15">
      <c r="A69" s="123" t="s">
        <v>196</v>
      </c>
      <c r="B69" s="93">
        <v>54958</v>
      </c>
      <c r="C69" s="93">
        <v>63321</v>
      </c>
      <c r="D69" s="93">
        <v>67997</v>
      </c>
      <c r="E69" s="93">
        <v>74654</v>
      </c>
      <c r="F69" s="93">
        <v>76263</v>
      </c>
      <c r="G69" s="93">
        <v>75812</v>
      </c>
      <c r="H69" s="93">
        <v>78762</v>
      </c>
    </row>
    <row r="70" spans="1:8" ht="26" x14ac:dyDescent="0.15">
      <c r="A70" s="123" t="s">
        <v>197</v>
      </c>
      <c r="B70" s="93">
        <v>18591</v>
      </c>
      <c r="C70" s="93">
        <v>21067</v>
      </c>
      <c r="D70" s="93">
        <v>22138</v>
      </c>
      <c r="E70" s="93">
        <v>23249</v>
      </c>
      <c r="F70" s="93">
        <v>24191</v>
      </c>
      <c r="G70" s="93">
        <v>24226</v>
      </c>
      <c r="H70" s="93">
        <v>25015</v>
      </c>
    </row>
    <row r="71" spans="1:8" x14ac:dyDescent="0.15">
      <c r="A71" s="123" t="s">
        <v>198</v>
      </c>
      <c r="B71" s="93">
        <v>1355</v>
      </c>
      <c r="C71" s="93">
        <v>1289</v>
      </c>
      <c r="D71" s="93">
        <v>1063</v>
      </c>
      <c r="E71" s="93">
        <v>1053</v>
      </c>
      <c r="F71" s="93">
        <v>1174</v>
      </c>
      <c r="G71" s="93">
        <v>1667</v>
      </c>
      <c r="H71" s="93">
        <v>1823</v>
      </c>
    </row>
    <row r="72" spans="1:8" x14ac:dyDescent="0.15">
      <c r="A72" s="123" t="s">
        <v>149</v>
      </c>
      <c r="B72" s="93">
        <v>289</v>
      </c>
      <c r="C72" s="93">
        <v>219</v>
      </c>
      <c r="D72" s="93">
        <v>34</v>
      </c>
      <c r="E72" s="93">
        <v>108</v>
      </c>
      <c r="F72" s="93">
        <v>93</v>
      </c>
      <c r="G72" s="93">
        <v>35</v>
      </c>
      <c r="H72" s="93">
        <v>41</v>
      </c>
    </row>
    <row r="73" spans="1:8" ht="26" x14ac:dyDescent="0.15">
      <c r="A73" s="123" t="s">
        <v>150</v>
      </c>
      <c r="B73" s="93">
        <v>18527</v>
      </c>
      <c r="C73" s="93">
        <v>15608</v>
      </c>
      <c r="D73" s="93">
        <v>13806</v>
      </c>
      <c r="E73" s="93">
        <v>12762</v>
      </c>
      <c r="F73" s="93">
        <v>11416</v>
      </c>
      <c r="G73" s="93">
        <v>9815</v>
      </c>
      <c r="H73" s="93">
        <v>11500</v>
      </c>
    </row>
    <row r="74" spans="1:8" ht="26" x14ac:dyDescent="0.15">
      <c r="A74" s="122" t="s">
        <v>199</v>
      </c>
      <c r="B74" s="100">
        <v>0</v>
      </c>
      <c r="C74" s="100">
        <v>367</v>
      </c>
      <c r="D74" s="100">
        <v>132</v>
      </c>
      <c r="E74" s="100">
        <v>175</v>
      </c>
      <c r="F74" s="100">
        <v>1</v>
      </c>
      <c r="G74" s="100">
        <v>90</v>
      </c>
      <c r="H74" s="100">
        <v>0</v>
      </c>
    </row>
    <row r="75" spans="1:8" ht="26" x14ac:dyDescent="0.15">
      <c r="A75" s="123" t="s">
        <v>200</v>
      </c>
      <c r="B75" s="93">
        <v>0</v>
      </c>
      <c r="C75" s="93">
        <v>367</v>
      </c>
      <c r="D75" s="93">
        <v>132</v>
      </c>
      <c r="E75" s="93">
        <v>175</v>
      </c>
      <c r="F75" s="93">
        <v>1</v>
      </c>
      <c r="G75" s="93">
        <v>90</v>
      </c>
      <c r="H75" s="93">
        <v>0</v>
      </c>
    </row>
    <row r="76" spans="1:8" ht="26" x14ac:dyDescent="0.15">
      <c r="A76" s="122" t="s">
        <v>201</v>
      </c>
      <c r="B76" s="100">
        <v>0</v>
      </c>
      <c r="C76" s="100">
        <v>404</v>
      </c>
      <c r="D76" s="100">
        <v>0</v>
      </c>
      <c r="E76" s="100">
        <v>2</v>
      </c>
      <c r="F76" s="100">
        <v>0</v>
      </c>
      <c r="G76" s="100">
        <v>0</v>
      </c>
      <c r="H76" s="100">
        <v>0</v>
      </c>
    </row>
    <row r="77" spans="1:8" ht="26" x14ac:dyDescent="0.15">
      <c r="A77" s="123" t="s">
        <v>202</v>
      </c>
      <c r="B77" s="93">
        <v>0</v>
      </c>
      <c r="C77" s="93">
        <v>404</v>
      </c>
      <c r="D77" s="93">
        <v>0</v>
      </c>
      <c r="E77" s="93">
        <v>2</v>
      </c>
      <c r="F77" s="93">
        <v>0</v>
      </c>
      <c r="G77" s="93">
        <v>0</v>
      </c>
      <c r="H77" s="93">
        <v>0</v>
      </c>
    </row>
    <row r="78" spans="1:8" ht="26" x14ac:dyDescent="0.15">
      <c r="A78" s="122" t="s">
        <v>151</v>
      </c>
      <c r="B78" s="100">
        <v>-12187</v>
      </c>
      <c r="C78" s="100">
        <v>-10887</v>
      </c>
      <c r="D78" s="100">
        <v>727</v>
      </c>
      <c r="E78" s="100">
        <v>-15008</v>
      </c>
      <c r="F78" s="100">
        <v>-2076</v>
      </c>
      <c r="G78" s="100">
        <v>-1670</v>
      </c>
      <c r="H78" s="100">
        <v>-53</v>
      </c>
    </row>
    <row r="79" spans="1:8" x14ac:dyDescent="0.15">
      <c r="A79" s="123" t="s">
        <v>152</v>
      </c>
      <c r="B79" s="93">
        <v>1346</v>
      </c>
      <c r="C79" s="93">
        <v>15539</v>
      </c>
      <c r="D79" s="93">
        <v>12988</v>
      </c>
      <c r="E79" s="93">
        <v>14219</v>
      </c>
      <c r="F79" s="93">
        <v>19689</v>
      </c>
      <c r="G79" s="93">
        <v>4108</v>
      </c>
      <c r="H79" s="93">
        <v>3488</v>
      </c>
    </row>
    <row r="80" spans="1:8" x14ac:dyDescent="0.15">
      <c r="A80" s="123" t="s">
        <v>153</v>
      </c>
      <c r="B80" s="93">
        <v>4720</v>
      </c>
      <c r="C80" s="93">
        <v>11287</v>
      </c>
      <c r="D80" s="93">
        <v>5604</v>
      </c>
      <c r="E80" s="93">
        <v>3630</v>
      </c>
      <c r="F80" s="93">
        <v>4010</v>
      </c>
      <c r="G80" s="93">
        <v>2118</v>
      </c>
      <c r="H80" s="93">
        <v>2450</v>
      </c>
    </row>
    <row r="81" spans="1:8" x14ac:dyDescent="0.15">
      <c r="A81" s="141" t="s">
        <v>154</v>
      </c>
      <c r="B81" s="126">
        <v>-73899</v>
      </c>
      <c r="C81" s="126">
        <v>-92060</v>
      </c>
      <c r="D81" s="126">
        <v>-96373</v>
      </c>
      <c r="E81" s="126">
        <v>-65067</v>
      </c>
      <c r="F81" s="126">
        <v>-60575</v>
      </c>
      <c r="G81" s="126">
        <v>-45331</v>
      </c>
      <c r="H81" s="126">
        <v>-39015</v>
      </c>
    </row>
    <row r="82" spans="1:8" x14ac:dyDescent="0.15">
      <c r="A82" s="123" t="s">
        <v>203</v>
      </c>
      <c r="B82" s="93">
        <v>16</v>
      </c>
      <c r="C82" s="93">
        <v>3</v>
      </c>
      <c r="D82" s="93">
        <v>2</v>
      </c>
      <c r="E82" s="93">
        <v>2</v>
      </c>
      <c r="F82" s="93">
        <v>2</v>
      </c>
      <c r="G82" s="93">
        <v>2</v>
      </c>
      <c r="H82" s="93">
        <v>0</v>
      </c>
    </row>
    <row r="83" spans="1:8" x14ac:dyDescent="0.15">
      <c r="A83" s="123" t="s">
        <v>155</v>
      </c>
      <c r="B83" s="93">
        <v>12049</v>
      </c>
      <c r="C83" s="93">
        <v>25021</v>
      </c>
      <c r="D83" s="93">
        <v>35386</v>
      </c>
      <c r="E83" s="93">
        <v>29792</v>
      </c>
      <c r="F83" s="93">
        <v>25116</v>
      </c>
      <c r="G83" s="93">
        <v>24248</v>
      </c>
      <c r="H83" s="93">
        <v>7688</v>
      </c>
    </row>
    <row r="84" spans="1:8" x14ac:dyDescent="0.15">
      <c r="A84" s="123" t="s">
        <v>204</v>
      </c>
      <c r="B84" s="93">
        <v>0</v>
      </c>
      <c r="C84" s="93">
        <v>7517</v>
      </c>
      <c r="D84" s="93">
        <v>0</v>
      </c>
      <c r="E84" s="93">
        <v>0</v>
      </c>
      <c r="F84" s="93">
        <v>20846</v>
      </c>
      <c r="G84" s="93">
        <v>0</v>
      </c>
      <c r="H84" s="93">
        <v>22894</v>
      </c>
    </row>
    <row r="85" spans="1:8" x14ac:dyDescent="0.15">
      <c r="A85" s="123" t="s">
        <v>157</v>
      </c>
      <c r="B85" s="93">
        <v>21428</v>
      </c>
      <c r="C85" s="93">
        <v>4513</v>
      </c>
      <c r="D85" s="93">
        <v>60679</v>
      </c>
      <c r="E85" s="93">
        <v>15646</v>
      </c>
      <c r="F85" s="93">
        <v>4680</v>
      </c>
      <c r="G85" s="93">
        <v>5472</v>
      </c>
      <c r="H85" s="93">
        <v>3414</v>
      </c>
    </row>
    <row r="86" spans="1:8" x14ac:dyDescent="0.15">
      <c r="A86" s="141" t="s">
        <v>158</v>
      </c>
      <c r="B86" s="126">
        <v>-33461</v>
      </c>
      <c r="C86" s="126">
        <v>-22014</v>
      </c>
      <c r="D86" s="126">
        <v>-96063</v>
      </c>
      <c r="E86" s="126">
        <v>-45436</v>
      </c>
      <c r="F86" s="126">
        <v>-8948</v>
      </c>
      <c r="G86" s="126">
        <v>-29718</v>
      </c>
      <c r="H86" s="126">
        <v>11792</v>
      </c>
    </row>
    <row r="87" spans="1:8" ht="26" x14ac:dyDescent="0.15">
      <c r="A87" s="123" t="s">
        <v>205</v>
      </c>
      <c r="B87" s="93">
        <v>-107360</v>
      </c>
      <c r="C87" s="93">
        <v>-114074</v>
      </c>
      <c r="D87" s="93">
        <v>-192436</v>
      </c>
      <c r="E87" s="93">
        <v>-110503</v>
      </c>
      <c r="F87" s="93">
        <v>-69523</v>
      </c>
      <c r="G87" s="93">
        <v>-75049</v>
      </c>
      <c r="H87" s="93">
        <v>-27223</v>
      </c>
    </row>
    <row r="88" spans="1:8" x14ac:dyDescent="0.15">
      <c r="A88" s="123" t="s">
        <v>228</v>
      </c>
      <c r="B88" s="93">
        <v>28493</v>
      </c>
      <c r="C88" s="93">
        <v>0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</row>
    <row r="89" spans="1:8" x14ac:dyDescent="0.15">
      <c r="A89" s="142" t="s">
        <v>223</v>
      </c>
      <c r="B89" s="135">
        <v>-28493</v>
      </c>
      <c r="C89" s="135">
        <v>0</v>
      </c>
      <c r="D89" s="135">
        <v>0</v>
      </c>
      <c r="E89" s="135">
        <v>0</v>
      </c>
      <c r="F89" s="135">
        <v>0</v>
      </c>
      <c r="G89" s="135">
        <v>0</v>
      </c>
      <c r="H89" s="135">
        <v>0</v>
      </c>
    </row>
    <row r="90" spans="1:8" ht="26" x14ac:dyDescent="0.15">
      <c r="A90" s="148" t="s">
        <v>208</v>
      </c>
      <c r="B90" s="146">
        <v>-135853</v>
      </c>
      <c r="C90" s="146">
        <v>-114074</v>
      </c>
      <c r="D90" s="146">
        <v>-192436</v>
      </c>
      <c r="E90" s="146">
        <v>-110503</v>
      </c>
      <c r="F90" s="146">
        <v>-69523</v>
      </c>
      <c r="G90" s="146">
        <v>-75049</v>
      </c>
      <c r="H90" s="146">
        <v>-27223</v>
      </c>
    </row>
    <row r="91" spans="1:8" ht="26" x14ac:dyDescent="0.15">
      <c r="A91" s="149" t="s">
        <v>209</v>
      </c>
      <c r="B91" s="147">
        <v>-135853</v>
      </c>
      <c r="C91" s="147">
        <v>-114074</v>
      </c>
      <c r="D91" s="147">
        <v>-192436</v>
      </c>
      <c r="E91" s="147">
        <v>-110503</v>
      </c>
      <c r="F91" s="147">
        <v>-69523</v>
      </c>
      <c r="G91" s="147">
        <v>-75049</v>
      </c>
      <c r="H91" s="147">
        <v>-27223</v>
      </c>
    </row>
    <row r="93" spans="1:8" ht="12.75" customHeight="1" x14ac:dyDescent="0.15">
      <c r="B93" s="134"/>
      <c r="C93" s="134"/>
      <c r="D93" s="134"/>
      <c r="E93" s="134"/>
    </row>
    <row r="95" spans="1:8" ht="12.75" customHeight="1" x14ac:dyDescent="0.15">
      <c r="B95" s="134"/>
      <c r="C95" s="1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99"/>
  <sheetViews>
    <sheetView topLeftCell="A78" workbookViewId="0">
      <selection activeCell="I101" sqref="I101"/>
    </sheetView>
  </sheetViews>
  <sheetFormatPr baseColWidth="10" defaultColWidth="30.83203125" defaultRowHeight="13" x14ac:dyDescent="0.15"/>
  <cols>
    <col min="1" max="1" width="25.83203125" style="176" customWidth="1"/>
    <col min="2" max="8" width="8.6640625" style="177" bestFit="1" customWidth="1"/>
    <col min="9" max="16384" width="30.83203125" style="4"/>
  </cols>
  <sheetData>
    <row r="1" spans="1:8" s="8" customFormat="1" x14ac:dyDescent="0.15">
      <c r="A1" s="78" t="s">
        <v>210</v>
      </c>
      <c r="B1" s="79">
        <v>2011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15">
      <c r="A2" s="150" t="s">
        <v>135</v>
      </c>
      <c r="B2" s="151">
        <v>149275</v>
      </c>
      <c r="C2" s="151">
        <v>160380</v>
      </c>
      <c r="D2" s="151">
        <v>149709</v>
      </c>
      <c r="E2" s="151">
        <v>167415</v>
      </c>
      <c r="F2" s="151">
        <v>221163</v>
      </c>
      <c r="G2" s="151">
        <v>233883</v>
      </c>
      <c r="H2" s="151">
        <v>239567</v>
      </c>
    </row>
    <row r="3" spans="1:8" x14ac:dyDescent="0.15">
      <c r="A3" s="152" t="s">
        <v>122</v>
      </c>
      <c r="B3" s="153">
        <v>29921</v>
      </c>
      <c r="C3" s="153">
        <v>26805</v>
      </c>
      <c r="D3" s="153">
        <v>26749</v>
      </c>
      <c r="E3" s="153">
        <v>24563</v>
      </c>
      <c r="F3" s="153">
        <v>22679</v>
      </c>
      <c r="G3" s="153">
        <v>32577</v>
      </c>
      <c r="H3" s="153">
        <v>34772</v>
      </c>
    </row>
    <row r="4" spans="1:8" x14ac:dyDescent="0.15">
      <c r="A4" s="154" t="s">
        <v>111</v>
      </c>
      <c r="B4" s="155">
        <v>274</v>
      </c>
      <c r="C4" s="155">
        <v>1075</v>
      </c>
      <c r="D4" s="155">
        <v>4760</v>
      </c>
      <c r="E4" s="155">
        <v>3774</v>
      </c>
      <c r="F4" s="155">
        <v>2789</v>
      </c>
      <c r="G4" s="155">
        <v>1789</v>
      </c>
      <c r="H4" s="155">
        <v>819</v>
      </c>
    </row>
    <row r="5" spans="1:8" x14ac:dyDescent="0.15">
      <c r="A5" s="156" t="s">
        <v>162</v>
      </c>
      <c r="B5" s="157">
        <v>274</v>
      </c>
      <c r="C5" s="157">
        <v>99</v>
      </c>
      <c r="D5" s="157">
        <v>4756</v>
      </c>
      <c r="E5" s="157">
        <v>3727</v>
      </c>
      <c r="F5" s="157">
        <v>2789</v>
      </c>
      <c r="G5" s="157">
        <v>1789</v>
      </c>
      <c r="H5" s="157">
        <v>819</v>
      </c>
    </row>
    <row r="6" spans="1:8" ht="26" x14ac:dyDescent="0.15">
      <c r="A6" s="156" t="s">
        <v>163</v>
      </c>
      <c r="B6" s="157">
        <v>0</v>
      </c>
      <c r="C6" s="157">
        <v>976</v>
      </c>
      <c r="D6" s="157">
        <v>4</v>
      </c>
      <c r="E6" s="157">
        <v>47</v>
      </c>
      <c r="F6" s="157">
        <v>0</v>
      </c>
      <c r="G6" s="157">
        <v>0</v>
      </c>
      <c r="H6" s="157">
        <v>0</v>
      </c>
    </row>
    <row r="7" spans="1:8" x14ac:dyDescent="0.15">
      <c r="A7" s="154" t="s">
        <v>112</v>
      </c>
      <c r="B7" s="155">
        <v>29647</v>
      </c>
      <c r="C7" s="155">
        <v>25730</v>
      </c>
      <c r="D7" s="155">
        <v>21989</v>
      </c>
      <c r="E7" s="155">
        <v>20789</v>
      </c>
      <c r="F7" s="155">
        <v>19890</v>
      </c>
      <c r="G7" s="155">
        <v>30788</v>
      </c>
      <c r="H7" s="155">
        <v>33953</v>
      </c>
    </row>
    <row r="8" spans="1:8" x14ac:dyDescent="0.15">
      <c r="A8" s="156" t="s">
        <v>229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</row>
    <row r="9" spans="1:8" x14ac:dyDescent="0.15">
      <c r="A9" s="136" t="s">
        <v>164</v>
      </c>
      <c r="B9" s="158">
        <v>17314</v>
      </c>
      <c r="C9" s="158">
        <v>15642</v>
      </c>
      <c r="D9" s="158">
        <v>13071</v>
      </c>
      <c r="E9" s="158">
        <v>13087</v>
      </c>
      <c r="F9" s="158">
        <v>11566</v>
      </c>
      <c r="G9" s="158">
        <v>15107</v>
      </c>
      <c r="H9" s="158">
        <v>17534</v>
      </c>
    </row>
    <row r="10" spans="1:8" ht="26" x14ac:dyDescent="0.15">
      <c r="A10" s="136" t="s">
        <v>165</v>
      </c>
      <c r="B10" s="158">
        <v>12011</v>
      </c>
      <c r="C10" s="158">
        <v>9984</v>
      </c>
      <c r="D10" s="158">
        <v>8690</v>
      </c>
      <c r="E10" s="158">
        <v>7411</v>
      </c>
      <c r="F10" s="158">
        <v>8189</v>
      </c>
      <c r="G10" s="158">
        <v>15056</v>
      </c>
      <c r="H10" s="158">
        <v>16213</v>
      </c>
    </row>
    <row r="11" spans="1:8" ht="26" x14ac:dyDescent="0.15">
      <c r="A11" s="136" t="s">
        <v>166</v>
      </c>
      <c r="B11" s="158">
        <v>322</v>
      </c>
      <c r="C11" s="158">
        <v>104</v>
      </c>
      <c r="D11" s="158">
        <v>228</v>
      </c>
      <c r="E11" s="158">
        <v>291</v>
      </c>
      <c r="F11" s="158">
        <v>135</v>
      </c>
      <c r="G11" s="158">
        <v>625</v>
      </c>
      <c r="H11" s="158">
        <v>206</v>
      </c>
    </row>
    <row r="12" spans="1:8" x14ac:dyDescent="0.15">
      <c r="A12" s="160" t="s">
        <v>167</v>
      </c>
      <c r="B12" s="161">
        <v>113365</v>
      </c>
      <c r="C12" s="161">
        <v>129669</v>
      </c>
      <c r="D12" s="161">
        <v>118643</v>
      </c>
      <c r="E12" s="161">
        <v>137408</v>
      </c>
      <c r="F12" s="161">
        <v>194071</v>
      </c>
      <c r="G12" s="161">
        <v>193634</v>
      </c>
      <c r="H12" s="161">
        <v>198094</v>
      </c>
    </row>
    <row r="13" spans="1:8" x14ac:dyDescent="0.15">
      <c r="A13" s="94" t="s">
        <v>136</v>
      </c>
      <c r="B13" s="159">
        <v>18915</v>
      </c>
      <c r="C13" s="159">
        <v>20946</v>
      </c>
      <c r="D13" s="159">
        <v>30760</v>
      </c>
      <c r="E13" s="159">
        <v>33375</v>
      </c>
      <c r="F13" s="159">
        <v>51998</v>
      </c>
      <c r="G13" s="159">
        <v>55101</v>
      </c>
      <c r="H13" s="159">
        <v>54139</v>
      </c>
    </row>
    <row r="14" spans="1:8" x14ac:dyDescent="0.15">
      <c r="A14" s="136" t="s">
        <v>215</v>
      </c>
      <c r="B14" s="158">
        <v>0</v>
      </c>
      <c r="C14" s="158">
        <v>113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</row>
    <row r="15" spans="1:8" x14ac:dyDescent="0.15">
      <c r="A15" s="136" t="s">
        <v>168</v>
      </c>
      <c r="B15" s="158">
        <v>18915</v>
      </c>
      <c r="C15" s="158">
        <v>20833</v>
      </c>
      <c r="D15" s="158">
        <v>30760</v>
      </c>
      <c r="E15" s="158">
        <v>33375</v>
      </c>
      <c r="F15" s="158">
        <v>51998</v>
      </c>
      <c r="G15" s="158">
        <v>55101</v>
      </c>
      <c r="H15" s="158">
        <v>54139</v>
      </c>
    </row>
    <row r="16" spans="1:8" x14ac:dyDescent="0.15">
      <c r="A16" s="94" t="s">
        <v>117</v>
      </c>
      <c r="B16" s="159">
        <v>10690</v>
      </c>
      <c r="C16" s="159">
        <v>12134</v>
      </c>
      <c r="D16" s="159">
        <v>8665</v>
      </c>
      <c r="E16" s="159">
        <v>14526</v>
      </c>
      <c r="F16" s="159">
        <v>13519</v>
      </c>
      <c r="G16" s="159">
        <v>14105</v>
      </c>
      <c r="H16" s="159">
        <v>12573</v>
      </c>
    </row>
    <row r="17" spans="1:8" x14ac:dyDescent="0.15">
      <c r="A17" s="136" t="s">
        <v>226</v>
      </c>
      <c r="B17" s="158">
        <v>0</v>
      </c>
      <c r="C17" s="158">
        <v>65</v>
      </c>
      <c r="D17" s="158">
        <v>0</v>
      </c>
      <c r="E17" s="158">
        <v>4447</v>
      </c>
      <c r="F17" s="158">
        <v>3500</v>
      </c>
      <c r="G17" s="158">
        <v>2122</v>
      </c>
      <c r="H17" s="158">
        <v>3007</v>
      </c>
    </row>
    <row r="18" spans="1:8" x14ac:dyDescent="0.15">
      <c r="A18" s="136" t="s">
        <v>169</v>
      </c>
      <c r="B18" s="158">
        <v>6004</v>
      </c>
      <c r="C18" s="158">
        <v>6314</v>
      </c>
      <c r="D18" s="158">
        <v>6663</v>
      </c>
      <c r="E18" s="158">
        <v>7589</v>
      </c>
      <c r="F18" s="158">
        <v>7396</v>
      </c>
      <c r="G18" s="158">
        <v>7628</v>
      </c>
      <c r="H18" s="158">
        <v>6270</v>
      </c>
    </row>
    <row r="19" spans="1:8" x14ac:dyDescent="0.15">
      <c r="A19" s="136" t="s">
        <v>170</v>
      </c>
      <c r="B19" s="158">
        <v>4686</v>
      </c>
      <c r="C19" s="158">
        <v>5755</v>
      </c>
      <c r="D19" s="158">
        <v>2002</v>
      </c>
      <c r="E19" s="158">
        <v>2490</v>
      </c>
      <c r="F19" s="158">
        <v>2623</v>
      </c>
      <c r="G19" s="158">
        <v>4355</v>
      </c>
      <c r="H19" s="158">
        <v>3296</v>
      </c>
    </row>
    <row r="20" spans="1:8" x14ac:dyDescent="0.15">
      <c r="A20" s="94" t="s">
        <v>138</v>
      </c>
      <c r="B20" s="159">
        <v>45181</v>
      </c>
      <c r="C20" s="159">
        <v>64075</v>
      </c>
      <c r="D20" s="159">
        <v>54146</v>
      </c>
      <c r="E20" s="159">
        <v>67222</v>
      </c>
      <c r="F20" s="159">
        <v>100202</v>
      </c>
      <c r="G20" s="159">
        <v>97660</v>
      </c>
      <c r="H20" s="159">
        <v>92326</v>
      </c>
    </row>
    <row r="21" spans="1:8" ht="26" x14ac:dyDescent="0.15">
      <c r="A21" s="136" t="s">
        <v>171</v>
      </c>
      <c r="B21" s="158">
        <v>23172</v>
      </c>
      <c r="C21" s="158">
        <v>25263</v>
      </c>
      <c r="D21" s="158">
        <v>40948</v>
      </c>
      <c r="E21" s="158">
        <v>50018</v>
      </c>
      <c r="F21" s="158">
        <v>63271</v>
      </c>
      <c r="G21" s="158">
        <v>53169</v>
      </c>
      <c r="H21" s="158">
        <v>51728</v>
      </c>
    </row>
    <row r="22" spans="1:8" x14ac:dyDescent="0.15">
      <c r="A22" s="136" t="s">
        <v>211</v>
      </c>
      <c r="B22" s="158">
        <v>4051</v>
      </c>
      <c r="C22" s="158">
        <v>0</v>
      </c>
      <c r="D22" s="158">
        <v>0</v>
      </c>
      <c r="E22" s="158">
        <v>153</v>
      </c>
      <c r="F22" s="158">
        <v>0</v>
      </c>
      <c r="G22" s="158">
        <v>3867</v>
      </c>
      <c r="H22" s="158">
        <v>4110</v>
      </c>
    </row>
    <row r="23" spans="1:8" ht="26" x14ac:dyDescent="0.15">
      <c r="A23" s="136" t="s">
        <v>172</v>
      </c>
      <c r="B23" s="158">
        <v>15001</v>
      </c>
      <c r="C23" s="158">
        <v>36000</v>
      </c>
      <c r="D23" s="158">
        <v>10005</v>
      </c>
      <c r="E23" s="158">
        <v>13987</v>
      </c>
      <c r="F23" s="158">
        <v>33529</v>
      </c>
      <c r="G23" s="158">
        <v>36572</v>
      </c>
      <c r="H23" s="158">
        <v>31841</v>
      </c>
    </row>
    <row r="24" spans="1:8" x14ac:dyDescent="0.15">
      <c r="A24" s="136" t="s">
        <v>173</v>
      </c>
      <c r="B24" s="158">
        <v>2832</v>
      </c>
      <c r="C24" s="158">
        <v>2807</v>
      </c>
      <c r="D24" s="158">
        <v>3174</v>
      </c>
      <c r="E24" s="158">
        <v>3059</v>
      </c>
      <c r="F24" s="158">
        <v>3382</v>
      </c>
      <c r="G24" s="158">
        <v>3793</v>
      </c>
      <c r="H24" s="158">
        <v>4421</v>
      </c>
    </row>
    <row r="25" spans="1:8" x14ac:dyDescent="0.15">
      <c r="A25" s="136" t="s">
        <v>174</v>
      </c>
      <c r="B25" s="158">
        <v>122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</row>
    <row r="26" spans="1:8" x14ac:dyDescent="0.15">
      <c r="A26" s="136" t="s">
        <v>169</v>
      </c>
      <c r="B26" s="158">
        <v>3</v>
      </c>
      <c r="C26" s="158">
        <v>5</v>
      </c>
      <c r="D26" s="158">
        <v>19</v>
      </c>
      <c r="E26" s="158">
        <v>5</v>
      </c>
      <c r="F26" s="158">
        <v>20</v>
      </c>
      <c r="G26" s="158">
        <v>259</v>
      </c>
      <c r="H26" s="158">
        <v>226</v>
      </c>
    </row>
    <row r="27" spans="1:8" x14ac:dyDescent="0.15">
      <c r="A27" s="94" t="s">
        <v>119</v>
      </c>
      <c r="B27" s="159">
        <v>38579</v>
      </c>
      <c r="C27" s="159">
        <v>32514</v>
      </c>
      <c r="D27" s="159">
        <v>25072</v>
      </c>
      <c r="E27" s="159">
        <v>22285</v>
      </c>
      <c r="F27" s="159">
        <v>28352</v>
      </c>
      <c r="G27" s="159">
        <v>26768</v>
      </c>
      <c r="H27" s="159">
        <v>39056</v>
      </c>
    </row>
    <row r="28" spans="1:8" x14ac:dyDescent="0.15">
      <c r="A28" s="136" t="s">
        <v>175</v>
      </c>
      <c r="B28" s="158">
        <v>2214</v>
      </c>
      <c r="C28" s="158">
        <v>3029</v>
      </c>
      <c r="D28" s="158">
        <v>3477</v>
      </c>
      <c r="E28" s="158">
        <v>1626</v>
      </c>
      <c r="F28" s="158">
        <v>1884</v>
      </c>
      <c r="G28" s="158">
        <v>2367</v>
      </c>
      <c r="H28" s="158">
        <v>3780</v>
      </c>
    </row>
    <row r="29" spans="1:8" x14ac:dyDescent="0.15">
      <c r="A29" s="136" t="s">
        <v>176</v>
      </c>
      <c r="B29" s="158">
        <v>36365</v>
      </c>
      <c r="C29" s="158">
        <v>29485</v>
      </c>
      <c r="D29" s="158">
        <v>21595</v>
      </c>
      <c r="E29" s="158">
        <v>20659</v>
      </c>
      <c r="F29" s="158">
        <v>26468</v>
      </c>
      <c r="G29" s="158">
        <v>24401</v>
      </c>
      <c r="H29" s="158">
        <v>35276</v>
      </c>
    </row>
    <row r="30" spans="1:8" x14ac:dyDescent="0.15">
      <c r="A30" s="162" t="s">
        <v>123</v>
      </c>
      <c r="B30" s="163">
        <v>5989</v>
      </c>
      <c r="C30" s="163">
        <v>3906</v>
      </c>
      <c r="D30" s="163">
        <v>4317</v>
      </c>
      <c r="E30" s="163">
        <v>5444</v>
      </c>
      <c r="F30" s="163">
        <v>4413</v>
      </c>
      <c r="G30" s="163">
        <v>7672</v>
      </c>
      <c r="H30" s="163">
        <v>6701</v>
      </c>
    </row>
    <row r="31" spans="1:8" x14ac:dyDescent="0.15">
      <c r="A31" s="156" t="s">
        <v>177</v>
      </c>
      <c r="B31" s="157">
        <v>5989</v>
      </c>
      <c r="C31" s="157">
        <v>3906</v>
      </c>
      <c r="D31" s="157">
        <v>4317</v>
      </c>
      <c r="E31" s="157">
        <v>5444</v>
      </c>
      <c r="F31" s="157">
        <v>4413</v>
      </c>
      <c r="G31" s="157">
        <v>7672</v>
      </c>
      <c r="H31" s="157">
        <v>6701</v>
      </c>
    </row>
    <row r="32" spans="1:8" s="9" customFormat="1" x14ac:dyDescent="0.15">
      <c r="A32" s="164"/>
      <c r="B32" s="165"/>
      <c r="C32" s="165"/>
      <c r="D32" s="165"/>
      <c r="E32" s="165"/>
      <c r="F32" s="165"/>
      <c r="G32" s="165"/>
      <c r="H32" s="165"/>
    </row>
    <row r="33" spans="1:8" s="9" customFormat="1" x14ac:dyDescent="0.15">
      <c r="A33" s="164"/>
      <c r="B33" s="165"/>
      <c r="C33" s="165"/>
      <c r="D33" s="165"/>
      <c r="E33" s="165"/>
      <c r="F33" s="165"/>
      <c r="G33" s="165"/>
      <c r="H33" s="165"/>
    </row>
    <row r="34" spans="1:8" s="9" customFormat="1" x14ac:dyDescent="0.15">
      <c r="A34" s="78" t="s">
        <v>210</v>
      </c>
      <c r="B34" s="79">
        <v>2011</v>
      </c>
      <c r="C34" s="79">
        <v>2012</v>
      </c>
      <c r="D34" s="79">
        <v>2013</v>
      </c>
      <c r="E34" s="79">
        <v>2014</v>
      </c>
      <c r="F34" s="79">
        <v>2015</v>
      </c>
      <c r="G34" s="79">
        <v>2016</v>
      </c>
      <c r="H34" s="79">
        <v>2017</v>
      </c>
    </row>
    <row r="35" spans="1:8" x14ac:dyDescent="0.15">
      <c r="A35" s="150" t="s">
        <v>124</v>
      </c>
      <c r="B35" s="151">
        <v>149275</v>
      </c>
      <c r="C35" s="151">
        <v>160380</v>
      </c>
      <c r="D35" s="151">
        <v>149709</v>
      </c>
      <c r="E35" s="151">
        <v>167415</v>
      </c>
      <c r="F35" s="151">
        <v>221163</v>
      </c>
      <c r="G35" s="151">
        <v>233883</v>
      </c>
      <c r="H35" s="151">
        <v>239567</v>
      </c>
    </row>
    <row r="36" spans="1:8" x14ac:dyDescent="0.15">
      <c r="A36" s="152" t="s">
        <v>134</v>
      </c>
      <c r="B36" s="153">
        <v>96591</v>
      </c>
      <c r="C36" s="153">
        <v>106842</v>
      </c>
      <c r="D36" s="153">
        <v>95669</v>
      </c>
      <c r="E36" s="153">
        <v>104262</v>
      </c>
      <c r="F36" s="153">
        <v>131929</v>
      </c>
      <c r="G36" s="153">
        <v>129852</v>
      </c>
      <c r="H36" s="153">
        <v>139835</v>
      </c>
    </row>
    <row r="37" spans="1:8" x14ac:dyDescent="0.15">
      <c r="A37" s="154" t="s">
        <v>139</v>
      </c>
      <c r="B37" s="155">
        <v>100</v>
      </c>
      <c r="C37" s="155">
        <v>100</v>
      </c>
      <c r="D37" s="155">
        <v>100</v>
      </c>
      <c r="E37" s="155">
        <v>100</v>
      </c>
      <c r="F37" s="155">
        <v>100</v>
      </c>
      <c r="G37" s="155">
        <v>100</v>
      </c>
      <c r="H37" s="155">
        <v>100</v>
      </c>
    </row>
    <row r="38" spans="1:8" x14ac:dyDescent="0.15">
      <c r="A38" s="156" t="s">
        <v>139</v>
      </c>
      <c r="B38" s="157">
        <v>100</v>
      </c>
      <c r="C38" s="157">
        <v>100</v>
      </c>
      <c r="D38" s="157">
        <v>100</v>
      </c>
      <c r="E38" s="157">
        <v>100</v>
      </c>
      <c r="F38" s="157">
        <v>100</v>
      </c>
      <c r="G38" s="157">
        <v>100</v>
      </c>
      <c r="H38" s="157">
        <v>100</v>
      </c>
    </row>
    <row r="39" spans="1:8" ht="26" x14ac:dyDescent="0.15">
      <c r="A39" s="154" t="s">
        <v>127</v>
      </c>
      <c r="B39" s="155">
        <v>1839</v>
      </c>
      <c r="C39" s="155">
        <v>1993</v>
      </c>
      <c r="D39" s="155">
        <v>2147</v>
      </c>
      <c r="E39" s="155">
        <v>2368</v>
      </c>
      <c r="F39" s="155">
        <v>2291</v>
      </c>
      <c r="G39" s="155">
        <v>2248</v>
      </c>
      <c r="H39" s="155">
        <v>1806</v>
      </c>
    </row>
    <row r="40" spans="1:8" ht="26" x14ac:dyDescent="0.15">
      <c r="A40" s="136" t="s">
        <v>178</v>
      </c>
      <c r="B40" s="158">
        <v>70</v>
      </c>
      <c r="C40" s="158">
        <v>70</v>
      </c>
      <c r="D40" s="158">
        <v>70</v>
      </c>
      <c r="E40" s="158">
        <v>70</v>
      </c>
      <c r="F40" s="158">
        <v>70</v>
      </c>
      <c r="G40" s="158">
        <v>0</v>
      </c>
      <c r="H40" s="158">
        <v>0</v>
      </c>
    </row>
    <row r="41" spans="1:8" x14ac:dyDescent="0.15">
      <c r="A41" s="136" t="s">
        <v>231</v>
      </c>
      <c r="B41" s="158">
        <v>1769</v>
      </c>
      <c r="C41" s="158">
        <v>1923</v>
      </c>
      <c r="D41" s="158">
        <v>2077</v>
      </c>
      <c r="E41" s="158">
        <v>2298</v>
      </c>
      <c r="F41" s="158">
        <v>2221</v>
      </c>
      <c r="G41" s="158">
        <v>2248</v>
      </c>
      <c r="H41" s="158">
        <v>1806</v>
      </c>
    </row>
    <row r="42" spans="1:8" x14ac:dyDescent="0.15">
      <c r="A42" s="94" t="s">
        <v>128</v>
      </c>
      <c r="B42" s="159">
        <v>74338</v>
      </c>
      <c r="C42" s="159">
        <v>80052</v>
      </c>
      <c r="D42" s="159">
        <v>64148</v>
      </c>
      <c r="E42" s="159">
        <v>72822</v>
      </c>
      <c r="F42" s="159">
        <v>89194</v>
      </c>
      <c r="G42" s="159">
        <v>114007</v>
      </c>
      <c r="H42" s="159">
        <v>121205</v>
      </c>
    </row>
    <row r="43" spans="1:8" x14ac:dyDescent="0.15">
      <c r="A43" s="136" t="s">
        <v>179</v>
      </c>
      <c r="B43" s="158">
        <v>74338</v>
      </c>
      <c r="C43" s="158">
        <v>80052</v>
      </c>
      <c r="D43" s="158">
        <v>64148</v>
      </c>
      <c r="E43" s="158">
        <v>72822</v>
      </c>
      <c r="F43" s="158">
        <v>89194</v>
      </c>
      <c r="G43" s="158">
        <v>114007</v>
      </c>
      <c r="H43" s="158">
        <v>121205</v>
      </c>
    </row>
    <row r="44" spans="1:8" ht="26" x14ac:dyDescent="0.15">
      <c r="A44" s="166" t="s">
        <v>140</v>
      </c>
      <c r="B44" s="167">
        <v>20314</v>
      </c>
      <c r="C44" s="167">
        <v>24697</v>
      </c>
      <c r="D44" s="167">
        <v>29274</v>
      </c>
      <c r="E44" s="167">
        <v>28972</v>
      </c>
      <c r="F44" s="167">
        <v>40344</v>
      </c>
      <c r="G44" s="167">
        <v>13497</v>
      </c>
      <c r="H44" s="167">
        <v>16724</v>
      </c>
    </row>
    <row r="45" spans="1:8" x14ac:dyDescent="0.15">
      <c r="A45" s="160" t="s">
        <v>130</v>
      </c>
      <c r="B45" s="161">
        <v>52684</v>
      </c>
      <c r="C45" s="161">
        <v>53538</v>
      </c>
      <c r="D45" s="161">
        <v>54040</v>
      </c>
      <c r="E45" s="161">
        <v>61938</v>
      </c>
      <c r="F45" s="161">
        <v>88305</v>
      </c>
      <c r="G45" s="161">
        <v>103387</v>
      </c>
      <c r="H45" s="161">
        <v>99375</v>
      </c>
    </row>
    <row r="46" spans="1:8" x14ac:dyDescent="0.15">
      <c r="A46" s="94" t="s">
        <v>131</v>
      </c>
      <c r="B46" s="159">
        <v>9743</v>
      </c>
      <c r="C46" s="159">
        <v>4349</v>
      </c>
      <c r="D46" s="159">
        <v>3263</v>
      </c>
      <c r="E46" s="159">
        <v>3368</v>
      </c>
      <c r="F46" s="159">
        <v>4000</v>
      </c>
      <c r="G46" s="159">
        <v>12283</v>
      </c>
      <c r="H46" s="159">
        <v>6127</v>
      </c>
    </row>
    <row r="47" spans="1:8" x14ac:dyDescent="0.15">
      <c r="A47" s="136" t="s">
        <v>182</v>
      </c>
      <c r="B47" s="158">
        <v>5819</v>
      </c>
      <c r="C47" s="158">
        <v>0</v>
      </c>
      <c r="D47" s="158">
        <v>0</v>
      </c>
      <c r="E47" s="158">
        <v>0</v>
      </c>
      <c r="F47" s="158">
        <v>0</v>
      </c>
      <c r="G47" s="158">
        <v>0</v>
      </c>
      <c r="H47" s="158">
        <v>0</v>
      </c>
    </row>
    <row r="48" spans="1:8" x14ac:dyDescent="0.15">
      <c r="A48" s="136" t="s">
        <v>183</v>
      </c>
      <c r="B48" s="158">
        <v>3924</v>
      </c>
      <c r="C48" s="158">
        <v>4349</v>
      </c>
      <c r="D48" s="158">
        <v>3263</v>
      </c>
      <c r="E48" s="158">
        <v>3368</v>
      </c>
      <c r="F48" s="158">
        <v>4000</v>
      </c>
      <c r="G48" s="158">
        <v>12283</v>
      </c>
      <c r="H48" s="158">
        <v>6127</v>
      </c>
    </row>
    <row r="49" spans="1:8" x14ac:dyDescent="0.15">
      <c r="A49" s="94" t="s">
        <v>219</v>
      </c>
      <c r="B49" s="159">
        <v>37</v>
      </c>
      <c r="C49" s="159">
        <v>0</v>
      </c>
      <c r="D49" s="159">
        <v>0</v>
      </c>
      <c r="E49" s="159">
        <v>0</v>
      </c>
      <c r="F49" s="159">
        <v>0</v>
      </c>
      <c r="G49" s="159">
        <v>0</v>
      </c>
      <c r="H49" s="159">
        <v>0</v>
      </c>
    </row>
    <row r="50" spans="1:8" x14ac:dyDescent="0.15">
      <c r="A50" s="123" t="s">
        <v>189</v>
      </c>
      <c r="B50" s="158">
        <v>37</v>
      </c>
      <c r="C50" s="158">
        <v>0</v>
      </c>
      <c r="D50" s="158">
        <v>0</v>
      </c>
      <c r="E50" s="158">
        <v>0</v>
      </c>
      <c r="F50" s="158">
        <v>0</v>
      </c>
      <c r="G50" s="158">
        <v>0</v>
      </c>
      <c r="H50" s="158">
        <v>0</v>
      </c>
    </row>
    <row r="51" spans="1:8" x14ac:dyDescent="0.15">
      <c r="A51" s="94" t="s">
        <v>132</v>
      </c>
      <c r="B51" s="159">
        <v>42904</v>
      </c>
      <c r="C51" s="159">
        <v>49189</v>
      </c>
      <c r="D51" s="159">
        <v>50777</v>
      </c>
      <c r="E51" s="159">
        <v>58570</v>
      </c>
      <c r="F51" s="159">
        <v>84305</v>
      </c>
      <c r="G51" s="159">
        <v>91104</v>
      </c>
      <c r="H51" s="159">
        <v>93248</v>
      </c>
    </row>
    <row r="52" spans="1:8" ht="26" x14ac:dyDescent="0.15">
      <c r="A52" s="136" t="s">
        <v>184</v>
      </c>
      <c r="B52" s="158">
        <v>22440</v>
      </c>
      <c r="C52" s="158">
        <v>25810</v>
      </c>
      <c r="D52" s="158">
        <v>25193</v>
      </c>
      <c r="E52" s="158">
        <v>32989</v>
      </c>
      <c r="F52" s="158">
        <v>55460</v>
      </c>
      <c r="G52" s="158">
        <v>50980</v>
      </c>
      <c r="H52" s="158">
        <v>49712</v>
      </c>
    </row>
    <row r="53" spans="1:8" x14ac:dyDescent="0.15">
      <c r="A53" s="136" t="s">
        <v>185</v>
      </c>
      <c r="B53" s="158">
        <v>3813</v>
      </c>
      <c r="C53" s="158">
        <v>4031</v>
      </c>
      <c r="D53" s="158">
        <v>3438</v>
      </c>
      <c r="E53" s="158">
        <v>3940</v>
      </c>
      <c r="F53" s="158">
        <v>4560</v>
      </c>
      <c r="G53" s="158">
        <v>6112</v>
      </c>
      <c r="H53" s="158">
        <v>6244</v>
      </c>
    </row>
    <row r="54" spans="1:8" ht="39" x14ac:dyDescent="0.15">
      <c r="A54" s="136" t="s">
        <v>186</v>
      </c>
      <c r="B54" s="158">
        <v>2288</v>
      </c>
      <c r="C54" s="158">
        <v>2340</v>
      </c>
      <c r="D54" s="158">
        <v>1957</v>
      </c>
      <c r="E54" s="158">
        <v>2168</v>
      </c>
      <c r="F54" s="158">
        <v>2672</v>
      </c>
      <c r="G54" s="158">
        <v>3414</v>
      </c>
      <c r="H54" s="158">
        <v>3747</v>
      </c>
    </row>
    <row r="55" spans="1:8" x14ac:dyDescent="0.15">
      <c r="A55" s="136" t="s">
        <v>212</v>
      </c>
      <c r="B55" s="158">
        <v>7867</v>
      </c>
      <c r="C55" s="158">
        <v>10505</v>
      </c>
      <c r="D55" s="158">
        <v>12086</v>
      </c>
      <c r="E55" s="158">
        <v>10867</v>
      </c>
      <c r="F55" s="158">
        <v>14117</v>
      </c>
      <c r="G55" s="158">
        <v>14488</v>
      </c>
      <c r="H55" s="158">
        <v>17044</v>
      </c>
    </row>
    <row r="56" spans="1:8" x14ac:dyDescent="0.15">
      <c r="A56" s="136" t="s">
        <v>220</v>
      </c>
      <c r="B56" s="158">
        <v>1140</v>
      </c>
      <c r="C56" s="158">
        <v>388</v>
      </c>
      <c r="D56" s="158">
        <v>471</v>
      </c>
      <c r="E56" s="158">
        <v>600</v>
      </c>
      <c r="F56" s="158">
        <v>750</v>
      </c>
      <c r="G56" s="158">
        <v>993</v>
      </c>
      <c r="H56" s="158">
        <v>595</v>
      </c>
    </row>
    <row r="57" spans="1:8" x14ac:dyDescent="0.15">
      <c r="A57" s="136" t="s">
        <v>188</v>
      </c>
      <c r="B57" s="158">
        <v>4295</v>
      </c>
      <c r="C57" s="158">
        <v>5234</v>
      </c>
      <c r="D57" s="158">
        <v>6417</v>
      </c>
      <c r="E57" s="158">
        <v>6652</v>
      </c>
      <c r="F57" s="158">
        <v>5243</v>
      </c>
      <c r="G57" s="158">
        <v>13248</v>
      </c>
      <c r="H57" s="158">
        <v>13328</v>
      </c>
    </row>
    <row r="58" spans="1:8" x14ac:dyDescent="0.15">
      <c r="A58" s="136" t="s">
        <v>189</v>
      </c>
      <c r="B58" s="158">
        <v>1061</v>
      </c>
      <c r="C58" s="158">
        <v>881</v>
      </c>
      <c r="D58" s="158">
        <v>1215</v>
      </c>
      <c r="E58" s="158">
        <v>1354</v>
      </c>
      <c r="F58" s="158">
        <v>1503</v>
      </c>
      <c r="G58" s="158">
        <v>1869</v>
      </c>
      <c r="H58" s="158">
        <v>2578</v>
      </c>
    </row>
    <row r="59" spans="1:8" x14ac:dyDescent="0.15">
      <c r="A59" s="162" t="s">
        <v>123</v>
      </c>
      <c r="B59" s="163">
        <v>0</v>
      </c>
      <c r="C59" s="163">
        <v>0</v>
      </c>
      <c r="D59" s="163">
        <v>0</v>
      </c>
      <c r="E59" s="163">
        <v>1215</v>
      </c>
      <c r="F59" s="163">
        <v>929</v>
      </c>
      <c r="G59" s="163">
        <v>644</v>
      </c>
      <c r="H59" s="163">
        <v>357</v>
      </c>
    </row>
    <row r="60" spans="1:8" x14ac:dyDescent="0.15">
      <c r="A60" s="156" t="s">
        <v>191</v>
      </c>
      <c r="B60" s="157">
        <v>0</v>
      </c>
      <c r="C60" s="157">
        <v>0</v>
      </c>
      <c r="D60" s="157">
        <v>0</v>
      </c>
      <c r="E60" s="157">
        <v>1215</v>
      </c>
      <c r="F60" s="157">
        <v>929</v>
      </c>
      <c r="G60" s="157">
        <v>644</v>
      </c>
      <c r="H60" s="157">
        <v>357</v>
      </c>
    </row>
    <row r="61" spans="1:8" s="9" customFormat="1" x14ac:dyDescent="0.15">
      <c r="A61" s="164"/>
      <c r="B61" s="165"/>
      <c r="C61" s="165"/>
      <c r="D61" s="165"/>
      <c r="E61" s="165"/>
      <c r="F61" s="165"/>
      <c r="G61" s="165"/>
      <c r="H61" s="165"/>
    </row>
    <row r="62" spans="1:8" s="9" customFormat="1" x14ac:dyDescent="0.15">
      <c r="A62" s="164"/>
      <c r="B62" s="165"/>
      <c r="C62" s="165"/>
      <c r="D62" s="165"/>
      <c r="E62" s="165"/>
      <c r="F62" s="165"/>
      <c r="G62" s="165"/>
      <c r="H62" s="165"/>
    </row>
    <row r="63" spans="1:8" s="9" customFormat="1" x14ac:dyDescent="0.15">
      <c r="A63" s="78" t="s">
        <v>213</v>
      </c>
      <c r="B63" s="79">
        <v>2011</v>
      </c>
      <c r="C63" s="79">
        <v>2012</v>
      </c>
      <c r="D63" s="79">
        <v>2013</v>
      </c>
      <c r="E63" s="79">
        <v>2014</v>
      </c>
      <c r="F63" s="79">
        <v>2015</v>
      </c>
      <c r="G63" s="79">
        <v>2016</v>
      </c>
      <c r="H63" s="79">
        <v>2017</v>
      </c>
    </row>
    <row r="64" spans="1:8" x14ac:dyDescent="0.15">
      <c r="A64" s="168" t="s">
        <v>142</v>
      </c>
      <c r="B64" s="169">
        <v>285949</v>
      </c>
      <c r="C64" s="169">
        <v>304725</v>
      </c>
      <c r="D64" s="169">
        <v>347349</v>
      </c>
      <c r="E64" s="169">
        <v>393466</v>
      </c>
      <c r="F64" s="169">
        <v>450528</v>
      </c>
      <c r="G64" s="169">
        <v>508586</v>
      </c>
      <c r="H64" s="169">
        <v>585383</v>
      </c>
    </row>
    <row r="65" spans="1:8" ht="26" x14ac:dyDescent="0.15">
      <c r="A65" s="136" t="s">
        <v>143</v>
      </c>
      <c r="B65" s="158">
        <v>74890</v>
      </c>
      <c r="C65" s="158">
        <v>81816</v>
      </c>
      <c r="D65" s="158">
        <v>102476</v>
      </c>
      <c r="E65" s="158">
        <v>135568</v>
      </c>
      <c r="F65" s="158">
        <v>154769</v>
      </c>
      <c r="G65" s="158">
        <v>172939</v>
      </c>
      <c r="H65" s="158">
        <v>195879</v>
      </c>
    </row>
    <row r="66" spans="1:8" x14ac:dyDescent="0.15">
      <c r="A66" s="160" t="s">
        <v>144</v>
      </c>
      <c r="B66" s="161">
        <v>211059</v>
      </c>
      <c r="C66" s="161">
        <v>222909</v>
      </c>
      <c r="D66" s="161">
        <v>244873</v>
      </c>
      <c r="E66" s="161">
        <v>257898</v>
      </c>
      <c r="F66" s="161">
        <v>295759</v>
      </c>
      <c r="G66" s="161">
        <v>335647</v>
      </c>
      <c r="H66" s="161">
        <v>389504</v>
      </c>
    </row>
    <row r="67" spans="1:8" x14ac:dyDescent="0.15">
      <c r="A67" s="94" t="s">
        <v>145</v>
      </c>
      <c r="B67" s="159">
        <v>16796</v>
      </c>
      <c r="C67" s="159">
        <v>20076</v>
      </c>
      <c r="D67" s="159">
        <v>20950</v>
      </c>
      <c r="E67" s="159">
        <v>18917</v>
      </c>
      <c r="F67" s="159">
        <v>21683</v>
      </c>
      <c r="G67" s="159">
        <v>22611</v>
      </c>
      <c r="H67" s="159">
        <f>H68</f>
        <v>26673</v>
      </c>
    </row>
    <row r="68" spans="1:8" ht="26" x14ac:dyDescent="0.15">
      <c r="A68" s="136" t="s">
        <v>193</v>
      </c>
      <c r="B68" s="158">
        <v>16796</v>
      </c>
      <c r="C68" s="158">
        <v>20076</v>
      </c>
      <c r="D68" s="158">
        <v>20950</v>
      </c>
      <c r="E68" s="158">
        <v>18917</v>
      </c>
      <c r="F68" s="158">
        <v>21683</v>
      </c>
      <c r="G68" s="158">
        <v>22611</v>
      </c>
      <c r="H68" s="158">
        <v>26673</v>
      </c>
    </row>
    <row r="69" spans="1:8" x14ac:dyDescent="0.15">
      <c r="A69" s="136" t="s">
        <v>235</v>
      </c>
      <c r="B69" s="158">
        <v>0</v>
      </c>
      <c r="C69" s="158">
        <v>0</v>
      </c>
      <c r="D69" s="158">
        <v>0</v>
      </c>
      <c r="E69" s="158">
        <v>0</v>
      </c>
      <c r="F69" s="158">
        <v>0</v>
      </c>
      <c r="G69" s="158">
        <v>0</v>
      </c>
      <c r="H69" s="158">
        <v>0</v>
      </c>
    </row>
    <row r="70" spans="1:8" x14ac:dyDescent="0.15">
      <c r="A70" s="94" t="s">
        <v>146</v>
      </c>
      <c r="B70" s="159">
        <v>112332</v>
      </c>
      <c r="C70" s="159">
        <v>122396</v>
      </c>
      <c r="D70" s="159">
        <v>135904</v>
      </c>
      <c r="E70" s="159">
        <v>149883</v>
      </c>
      <c r="F70" s="159">
        <v>165279</v>
      </c>
      <c r="G70" s="159">
        <v>206110</v>
      </c>
      <c r="H70" s="159">
        <v>237491</v>
      </c>
    </row>
    <row r="71" spans="1:8" x14ac:dyDescent="0.15">
      <c r="A71" s="136" t="s">
        <v>194</v>
      </c>
      <c r="B71" s="158">
        <v>7291</v>
      </c>
      <c r="C71" s="158">
        <v>9562</v>
      </c>
      <c r="D71" s="158">
        <v>11587</v>
      </c>
      <c r="E71" s="158">
        <v>12850</v>
      </c>
      <c r="F71" s="158">
        <v>14048</v>
      </c>
      <c r="G71" s="158">
        <v>15198</v>
      </c>
      <c r="H71" s="158">
        <v>18090</v>
      </c>
    </row>
    <row r="72" spans="1:8" x14ac:dyDescent="0.15">
      <c r="A72" s="136" t="s">
        <v>195</v>
      </c>
      <c r="B72" s="158">
        <v>105041</v>
      </c>
      <c r="C72" s="158">
        <v>112834</v>
      </c>
      <c r="D72" s="158">
        <v>124317</v>
      </c>
      <c r="E72" s="158">
        <v>137033</v>
      </c>
      <c r="F72" s="158">
        <v>151231</v>
      </c>
      <c r="G72" s="158">
        <v>190912</v>
      </c>
      <c r="H72" s="158">
        <v>219401</v>
      </c>
    </row>
    <row r="73" spans="1:8" x14ac:dyDescent="0.15">
      <c r="A73" s="166" t="s">
        <v>147</v>
      </c>
      <c r="B73" s="167">
        <v>115523</v>
      </c>
      <c r="C73" s="167">
        <v>120589</v>
      </c>
      <c r="D73" s="167">
        <v>129920</v>
      </c>
      <c r="E73" s="167">
        <v>126932</v>
      </c>
      <c r="F73" s="167">
        <v>152163</v>
      </c>
      <c r="G73" s="167">
        <v>152148</v>
      </c>
      <c r="H73" s="167">
        <v>178686</v>
      </c>
    </row>
    <row r="74" spans="1:8" x14ac:dyDescent="0.15">
      <c r="A74" s="170" t="s">
        <v>148</v>
      </c>
      <c r="B74" s="171">
        <v>71151</v>
      </c>
      <c r="C74" s="171">
        <v>72643</v>
      </c>
      <c r="D74" s="171">
        <v>77760</v>
      </c>
      <c r="E74" s="171">
        <v>79986</v>
      </c>
      <c r="F74" s="171">
        <v>86569</v>
      </c>
      <c r="G74" s="171">
        <v>105250</v>
      </c>
      <c r="H74" s="171">
        <v>138974</v>
      </c>
    </row>
    <row r="75" spans="1:8" x14ac:dyDescent="0.15">
      <c r="A75" s="136" t="s">
        <v>196</v>
      </c>
      <c r="B75" s="158">
        <v>51054</v>
      </c>
      <c r="C75" s="158">
        <v>52216</v>
      </c>
      <c r="D75" s="158">
        <v>56186</v>
      </c>
      <c r="E75" s="158">
        <v>57788</v>
      </c>
      <c r="F75" s="158">
        <v>62474</v>
      </c>
      <c r="G75" s="158">
        <v>76050</v>
      </c>
      <c r="H75" s="158">
        <v>101667</v>
      </c>
    </row>
    <row r="76" spans="1:8" ht="26" x14ac:dyDescent="0.15">
      <c r="A76" s="136" t="s">
        <v>197</v>
      </c>
      <c r="B76" s="158">
        <v>17181</v>
      </c>
      <c r="C76" s="158">
        <v>17542</v>
      </c>
      <c r="D76" s="158">
        <v>18631</v>
      </c>
      <c r="E76" s="158">
        <v>18537</v>
      </c>
      <c r="F76" s="158">
        <v>20277</v>
      </c>
      <c r="G76" s="158">
        <v>25314</v>
      </c>
      <c r="H76" s="158">
        <v>32366</v>
      </c>
    </row>
    <row r="77" spans="1:8" x14ac:dyDescent="0.15">
      <c r="A77" s="136" t="s">
        <v>198</v>
      </c>
      <c r="B77" s="158">
        <v>2916</v>
      </c>
      <c r="C77" s="158">
        <v>2885</v>
      </c>
      <c r="D77" s="158">
        <v>2943</v>
      </c>
      <c r="E77" s="158">
        <v>3661</v>
      </c>
      <c r="F77" s="158">
        <v>3818</v>
      </c>
      <c r="G77" s="158">
        <v>3886</v>
      </c>
      <c r="H77" s="158">
        <v>4941</v>
      </c>
    </row>
    <row r="78" spans="1:8" x14ac:dyDescent="0.15">
      <c r="A78" s="136" t="s">
        <v>149</v>
      </c>
      <c r="B78" s="158">
        <v>380</v>
      </c>
      <c r="C78" s="158">
        <v>280</v>
      </c>
      <c r="D78" s="158">
        <v>329</v>
      </c>
      <c r="E78" s="158">
        <v>270</v>
      </c>
      <c r="F78" s="158">
        <v>378</v>
      </c>
      <c r="G78" s="158">
        <v>234</v>
      </c>
      <c r="H78" s="158">
        <v>259</v>
      </c>
    </row>
    <row r="79" spans="1:8" ht="26" x14ac:dyDescent="0.15">
      <c r="A79" s="136" t="s">
        <v>150</v>
      </c>
      <c r="B79" s="158">
        <v>11939</v>
      </c>
      <c r="C79" s="158">
        <v>13175</v>
      </c>
      <c r="D79" s="158">
        <v>12895</v>
      </c>
      <c r="E79" s="158">
        <v>12252</v>
      </c>
      <c r="F79" s="158">
        <v>9655</v>
      </c>
      <c r="G79" s="158">
        <v>11302</v>
      </c>
      <c r="H79" s="158">
        <v>12035</v>
      </c>
    </row>
    <row r="80" spans="1:8" ht="26" x14ac:dyDescent="0.15">
      <c r="A80" s="94" t="s">
        <v>199</v>
      </c>
      <c r="B80" s="159">
        <v>389</v>
      </c>
      <c r="C80" s="159">
        <v>273</v>
      </c>
      <c r="D80" s="159">
        <v>408</v>
      </c>
      <c r="E80" s="159">
        <v>20</v>
      </c>
      <c r="F80" s="159">
        <v>6</v>
      </c>
      <c r="G80" s="159">
        <v>449</v>
      </c>
      <c r="H80" s="159">
        <v>17</v>
      </c>
    </row>
    <row r="81" spans="1:8" ht="26" x14ac:dyDescent="0.15">
      <c r="A81" s="136" t="s">
        <v>200</v>
      </c>
      <c r="B81" s="158">
        <v>149</v>
      </c>
      <c r="C81" s="158">
        <v>18</v>
      </c>
      <c r="D81" s="158">
        <v>0</v>
      </c>
      <c r="E81" s="158">
        <v>1</v>
      </c>
      <c r="F81" s="158">
        <v>0</v>
      </c>
      <c r="G81" s="158">
        <v>368</v>
      </c>
      <c r="H81" s="158">
        <v>16</v>
      </c>
    </row>
    <row r="82" spans="1:8" x14ac:dyDescent="0.15">
      <c r="A82" s="136" t="s">
        <v>236</v>
      </c>
      <c r="B82" s="158">
        <v>240</v>
      </c>
      <c r="C82" s="158">
        <v>255</v>
      </c>
      <c r="D82" s="158">
        <v>408</v>
      </c>
      <c r="E82" s="158">
        <v>19</v>
      </c>
      <c r="F82" s="158">
        <v>6</v>
      </c>
      <c r="G82" s="158">
        <v>81</v>
      </c>
      <c r="H82" s="158">
        <v>1</v>
      </c>
    </row>
    <row r="83" spans="1:8" ht="26" x14ac:dyDescent="0.15">
      <c r="A83" s="94" t="s">
        <v>201</v>
      </c>
      <c r="B83" s="159">
        <v>0</v>
      </c>
      <c r="C83" s="159">
        <v>41</v>
      </c>
      <c r="D83" s="159">
        <v>0</v>
      </c>
      <c r="E83" s="159">
        <v>0</v>
      </c>
      <c r="F83" s="159">
        <v>2</v>
      </c>
      <c r="G83" s="159">
        <v>80</v>
      </c>
      <c r="H83" s="159">
        <v>0</v>
      </c>
    </row>
    <row r="84" spans="1:8" ht="26" x14ac:dyDescent="0.15">
      <c r="A84" s="136" t="s">
        <v>202</v>
      </c>
      <c r="B84" s="158">
        <v>0</v>
      </c>
      <c r="C84" s="158">
        <v>41</v>
      </c>
      <c r="D84" s="158">
        <v>0</v>
      </c>
      <c r="E84" s="158">
        <v>0</v>
      </c>
      <c r="F84" s="158">
        <v>2</v>
      </c>
      <c r="G84" s="158">
        <v>80</v>
      </c>
      <c r="H84" s="158">
        <v>0</v>
      </c>
    </row>
    <row r="85" spans="1:8" ht="26" x14ac:dyDescent="0.15">
      <c r="A85" s="94" t="s">
        <v>151</v>
      </c>
      <c r="B85" s="159">
        <v>278</v>
      </c>
      <c r="C85" s="159">
        <v>686</v>
      </c>
      <c r="D85" s="159">
        <v>-1530</v>
      </c>
      <c r="E85" s="159">
        <v>-3491</v>
      </c>
      <c r="F85" s="159">
        <v>-177</v>
      </c>
      <c r="G85" s="159">
        <v>8283</v>
      </c>
      <c r="H85" s="159">
        <v>-6156</v>
      </c>
    </row>
    <row r="86" spans="1:8" x14ac:dyDescent="0.15">
      <c r="A86" s="136" t="s">
        <v>152</v>
      </c>
      <c r="B86" s="158">
        <v>462</v>
      </c>
      <c r="C86" s="158">
        <v>370</v>
      </c>
      <c r="D86" s="158">
        <v>1345</v>
      </c>
      <c r="E86" s="158">
        <v>1116</v>
      </c>
      <c r="F86" s="158">
        <v>355</v>
      </c>
      <c r="G86" s="158">
        <v>650</v>
      </c>
      <c r="H86" s="158">
        <v>85</v>
      </c>
    </row>
    <row r="87" spans="1:8" x14ac:dyDescent="0.15">
      <c r="A87" s="136" t="s">
        <v>153</v>
      </c>
      <c r="B87" s="158">
        <v>3350</v>
      </c>
      <c r="C87" s="158">
        <v>2713</v>
      </c>
      <c r="D87" s="158">
        <v>1928</v>
      </c>
      <c r="E87" s="158">
        <v>5984</v>
      </c>
      <c r="F87" s="158">
        <v>3001</v>
      </c>
      <c r="G87" s="158">
        <v>4455</v>
      </c>
      <c r="H87" s="158">
        <v>6877</v>
      </c>
    </row>
    <row r="88" spans="1:8" x14ac:dyDescent="0.15">
      <c r="A88" s="172" t="s">
        <v>154</v>
      </c>
      <c r="B88" s="173">
        <v>29276</v>
      </c>
      <c r="C88" s="173">
        <v>31694</v>
      </c>
      <c r="D88" s="173">
        <v>40291</v>
      </c>
      <c r="E88" s="173">
        <v>33067</v>
      </c>
      <c r="F88" s="173">
        <v>53096</v>
      </c>
      <c r="G88" s="173">
        <v>23643</v>
      </c>
      <c r="H88" s="173">
        <v>26799</v>
      </c>
    </row>
    <row r="89" spans="1:8" x14ac:dyDescent="0.15">
      <c r="A89" s="136" t="s">
        <v>203</v>
      </c>
      <c r="B89" s="158">
        <v>128</v>
      </c>
      <c r="C89" s="158">
        <v>215</v>
      </c>
      <c r="D89" s="158">
        <v>6</v>
      </c>
      <c r="E89" s="158">
        <v>18</v>
      </c>
      <c r="F89" s="158">
        <v>2</v>
      </c>
      <c r="G89" s="158">
        <v>10</v>
      </c>
      <c r="H89" s="158">
        <v>0</v>
      </c>
    </row>
    <row r="90" spans="1:8" x14ac:dyDescent="0.15">
      <c r="A90" s="136" t="s">
        <v>155</v>
      </c>
      <c r="B90" s="158">
        <v>0</v>
      </c>
      <c r="C90" s="158">
        <v>0</v>
      </c>
      <c r="D90" s="158">
        <v>2</v>
      </c>
      <c r="E90" s="158">
        <v>3</v>
      </c>
      <c r="F90" s="158">
        <v>0</v>
      </c>
      <c r="G90" s="158">
        <v>6</v>
      </c>
      <c r="H90" s="158">
        <v>10</v>
      </c>
    </row>
    <row r="91" spans="1:8" x14ac:dyDescent="0.15">
      <c r="A91" s="136" t="s">
        <v>204</v>
      </c>
      <c r="B91" s="158">
        <v>273</v>
      </c>
      <c r="C91" s="158">
        <v>1667</v>
      </c>
      <c r="D91" s="158">
        <v>5306</v>
      </c>
      <c r="E91" s="158">
        <v>7279</v>
      </c>
      <c r="F91" s="158">
        <v>1253</v>
      </c>
      <c r="G91" s="158">
        <v>110</v>
      </c>
      <c r="H91" s="158">
        <v>3159</v>
      </c>
    </row>
    <row r="92" spans="1:8" x14ac:dyDescent="0.15">
      <c r="A92" s="136" t="s">
        <v>157</v>
      </c>
      <c r="B92" s="158">
        <v>4183</v>
      </c>
      <c r="C92" s="158">
        <v>2560</v>
      </c>
      <c r="D92" s="158">
        <v>3366</v>
      </c>
      <c r="E92" s="158">
        <v>3729</v>
      </c>
      <c r="F92" s="158">
        <v>3562</v>
      </c>
      <c r="G92" s="158">
        <v>6496</v>
      </c>
      <c r="H92" s="158">
        <v>8237</v>
      </c>
    </row>
    <row r="93" spans="1:8" x14ac:dyDescent="0.15">
      <c r="A93" s="172" t="s">
        <v>158</v>
      </c>
      <c r="B93" s="173">
        <v>-3782</v>
      </c>
      <c r="C93" s="173">
        <v>-678</v>
      </c>
      <c r="D93" s="173">
        <v>1945</v>
      </c>
      <c r="E93" s="173">
        <v>3565</v>
      </c>
      <c r="F93" s="173">
        <v>-2307</v>
      </c>
      <c r="G93" s="173">
        <v>-6382</v>
      </c>
      <c r="H93" s="173">
        <v>-5088</v>
      </c>
    </row>
    <row r="94" spans="1:8" x14ac:dyDescent="0.15">
      <c r="A94" s="174" t="s">
        <v>159</v>
      </c>
      <c r="B94" s="175">
        <v>5180</v>
      </c>
      <c r="C94" s="175">
        <v>6319</v>
      </c>
      <c r="D94" s="175">
        <v>12962</v>
      </c>
      <c r="E94" s="175">
        <v>7660</v>
      </c>
      <c r="F94" s="175">
        <v>10445</v>
      </c>
      <c r="G94" s="175">
        <v>3764</v>
      </c>
      <c r="H94" s="175">
        <v>4987</v>
      </c>
    </row>
    <row r="95" spans="1:8" ht="26" x14ac:dyDescent="0.15">
      <c r="A95" s="136" t="s">
        <v>206</v>
      </c>
      <c r="B95" s="158">
        <v>5819</v>
      </c>
      <c r="C95" s="158">
        <v>7388</v>
      </c>
      <c r="D95" s="158">
        <v>9209</v>
      </c>
      <c r="E95" s="158">
        <v>8148</v>
      </c>
      <c r="F95" s="158">
        <v>10578</v>
      </c>
      <c r="G95" s="158">
        <v>5496</v>
      </c>
      <c r="H95" s="158">
        <v>3928</v>
      </c>
    </row>
    <row r="96" spans="1:8" ht="26" x14ac:dyDescent="0.15">
      <c r="A96" s="136" t="s">
        <v>207</v>
      </c>
      <c r="B96" s="158">
        <v>-639</v>
      </c>
      <c r="C96" s="158">
        <v>-1069</v>
      </c>
      <c r="D96" s="158">
        <v>3753</v>
      </c>
      <c r="E96" s="158">
        <v>-488</v>
      </c>
      <c r="F96" s="158">
        <v>-133</v>
      </c>
      <c r="G96" s="158">
        <v>-1732</v>
      </c>
      <c r="H96" s="158">
        <v>1059</v>
      </c>
    </row>
    <row r="97" spans="1:8" ht="26" x14ac:dyDescent="0.15">
      <c r="A97" s="136" t="s">
        <v>205</v>
      </c>
      <c r="B97" s="158">
        <v>20314</v>
      </c>
      <c r="C97" s="158">
        <v>24697</v>
      </c>
      <c r="D97" s="158">
        <v>29274</v>
      </c>
      <c r="E97" s="158">
        <v>28972</v>
      </c>
      <c r="F97" s="158">
        <v>40344</v>
      </c>
      <c r="G97" s="158">
        <v>13497</v>
      </c>
      <c r="H97" s="158">
        <v>16724</v>
      </c>
    </row>
    <row r="98" spans="1:8" ht="26" x14ac:dyDescent="0.15">
      <c r="A98" s="172" t="s">
        <v>208</v>
      </c>
      <c r="B98" s="173">
        <v>20314</v>
      </c>
      <c r="C98" s="173">
        <v>24697</v>
      </c>
      <c r="D98" s="173">
        <v>29274</v>
      </c>
      <c r="E98" s="173">
        <v>28972</v>
      </c>
      <c r="F98" s="173">
        <v>40344</v>
      </c>
      <c r="G98" s="173">
        <v>13497</v>
      </c>
      <c r="H98" s="173">
        <v>16724</v>
      </c>
    </row>
    <row r="99" spans="1:8" ht="26" x14ac:dyDescent="0.15">
      <c r="A99" s="178" t="s">
        <v>209</v>
      </c>
      <c r="B99" s="179">
        <v>25494</v>
      </c>
      <c r="C99" s="179">
        <v>31016</v>
      </c>
      <c r="D99" s="179">
        <v>42236</v>
      </c>
      <c r="E99" s="179">
        <v>36632</v>
      </c>
      <c r="F99" s="179">
        <v>50789</v>
      </c>
      <c r="G99" s="179">
        <v>17261</v>
      </c>
      <c r="H99" s="179">
        <v>21711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04"/>
  <sheetViews>
    <sheetView topLeftCell="A84" workbookViewId="0">
      <selection activeCell="I109" sqref="I109"/>
    </sheetView>
  </sheetViews>
  <sheetFormatPr baseColWidth="10" defaultColWidth="30.83203125" defaultRowHeight="13" x14ac:dyDescent="0.15"/>
  <cols>
    <col min="1" max="1" width="24" style="176" customWidth="1"/>
    <col min="2" max="8" width="8.6640625" style="177" bestFit="1" customWidth="1"/>
    <col min="9" max="16384" width="30.83203125" style="4"/>
  </cols>
  <sheetData>
    <row r="1" spans="1:8" s="8" customFormat="1" x14ac:dyDescent="0.15">
      <c r="A1" s="78" t="s">
        <v>210</v>
      </c>
      <c r="B1" s="79">
        <v>2011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15">
      <c r="A2" s="181" t="s">
        <v>135</v>
      </c>
      <c r="B2" s="151">
        <v>92863</v>
      </c>
      <c r="C2" s="151">
        <v>125651</v>
      </c>
      <c r="D2" s="151">
        <v>164539</v>
      </c>
      <c r="E2" s="151">
        <v>223002</v>
      </c>
      <c r="F2" s="151">
        <v>223618</v>
      </c>
      <c r="G2" s="151">
        <v>248391</v>
      </c>
      <c r="H2" s="151">
        <v>358237</v>
      </c>
    </row>
    <row r="3" spans="1:8" x14ac:dyDescent="0.15">
      <c r="A3" s="182" t="s">
        <v>122</v>
      </c>
      <c r="B3" s="153">
        <v>4800</v>
      </c>
      <c r="C3" s="153">
        <v>9289</v>
      </c>
      <c r="D3" s="153">
        <v>11848</v>
      </c>
      <c r="E3" s="153">
        <v>11674</v>
      </c>
      <c r="F3" s="153">
        <v>14250</v>
      </c>
      <c r="G3" s="153">
        <v>22103</v>
      </c>
      <c r="H3" s="153">
        <v>21872</v>
      </c>
    </row>
    <row r="4" spans="1:8" x14ac:dyDescent="0.15">
      <c r="A4" s="183" t="s">
        <v>111</v>
      </c>
      <c r="B4" s="155">
        <v>0</v>
      </c>
      <c r="C4" s="155">
        <v>200</v>
      </c>
      <c r="D4" s="155">
        <v>1039</v>
      </c>
      <c r="E4" s="155">
        <v>1748</v>
      </c>
      <c r="F4" s="155">
        <v>1964</v>
      </c>
      <c r="G4" s="155">
        <v>1236</v>
      </c>
      <c r="H4" s="155">
        <v>853</v>
      </c>
    </row>
    <row r="5" spans="1:8" x14ac:dyDescent="0.15">
      <c r="A5" s="184" t="s">
        <v>162</v>
      </c>
      <c r="B5" s="157">
        <v>0</v>
      </c>
      <c r="C5" s="157">
        <v>200</v>
      </c>
      <c r="D5" s="157">
        <v>596</v>
      </c>
      <c r="E5" s="157">
        <v>1150</v>
      </c>
      <c r="F5" s="157">
        <v>1478</v>
      </c>
      <c r="G5" s="157">
        <v>735</v>
      </c>
      <c r="H5" s="157">
        <v>491</v>
      </c>
    </row>
    <row r="6" spans="1:8" x14ac:dyDescent="0.15">
      <c r="A6" s="184" t="s">
        <v>224</v>
      </c>
      <c r="B6" s="157">
        <v>0</v>
      </c>
      <c r="C6" s="157">
        <v>0</v>
      </c>
      <c r="D6" s="157">
        <v>443</v>
      </c>
      <c r="E6" s="157">
        <v>598</v>
      </c>
      <c r="F6" s="157">
        <v>486</v>
      </c>
      <c r="G6" s="157">
        <v>501</v>
      </c>
      <c r="H6" s="157">
        <v>362</v>
      </c>
    </row>
    <row r="7" spans="1:8" x14ac:dyDescent="0.15">
      <c r="A7" s="185" t="s">
        <v>112</v>
      </c>
      <c r="B7" s="159">
        <v>4800</v>
      </c>
      <c r="C7" s="159">
        <v>9089</v>
      </c>
      <c r="D7" s="159">
        <v>10809</v>
      </c>
      <c r="E7" s="159">
        <v>9925</v>
      </c>
      <c r="F7" s="159">
        <v>12285</v>
      </c>
      <c r="G7" s="159">
        <v>20866</v>
      </c>
      <c r="H7" s="159">
        <v>21018</v>
      </c>
    </row>
    <row r="8" spans="1:8" x14ac:dyDescent="0.15">
      <c r="A8" s="136" t="s">
        <v>229</v>
      </c>
      <c r="B8" s="158">
        <v>0</v>
      </c>
      <c r="C8" s="158">
        <v>0</v>
      </c>
      <c r="D8" s="158">
        <v>0</v>
      </c>
      <c r="E8" s="158">
        <v>0</v>
      </c>
      <c r="F8" s="158">
        <v>0</v>
      </c>
      <c r="G8" s="158">
        <v>854</v>
      </c>
      <c r="H8" s="158">
        <v>854</v>
      </c>
    </row>
    <row r="9" spans="1:8" x14ac:dyDescent="0.15">
      <c r="A9" s="136" t="s">
        <v>164</v>
      </c>
      <c r="B9" s="158">
        <v>0</v>
      </c>
      <c r="C9" s="158">
        <v>0</v>
      </c>
      <c r="D9" s="158">
        <v>0</v>
      </c>
      <c r="E9" s="158">
        <v>0</v>
      </c>
      <c r="F9" s="158">
        <v>0</v>
      </c>
      <c r="G9" s="158">
        <v>7738</v>
      </c>
      <c r="H9" s="158">
        <v>6190</v>
      </c>
    </row>
    <row r="10" spans="1:8" ht="26" x14ac:dyDescent="0.15">
      <c r="A10" s="136" t="s">
        <v>165</v>
      </c>
      <c r="B10" s="158">
        <v>3218</v>
      </c>
      <c r="C10" s="158">
        <v>5990</v>
      </c>
      <c r="D10" s="158">
        <v>6124</v>
      </c>
      <c r="E10" s="158">
        <v>5389</v>
      </c>
      <c r="F10" s="158">
        <v>5886</v>
      </c>
      <c r="G10" s="158">
        <v>6007</v>
      </c>
      <c r="H10" s="158">
        <v>7479</v>
      </c>
    </row>
    <row r="11" spans="1:8" x14ac:dyDescent="0.15">
      <c r="A11" s="136" t="s">
        <v>225</v>
      </c>
      <c r="B11" s="158">
        <v>1516</v>
      </c>
      <c r="C11" s="158">
        <v>3099</v>
      </c>
      <c r="D11" s="158">
        <v>4645</v>
      </c>
      <c r="E11" s="158">
        <v>4176</v>
      </c>
      <c r="F11" s="158">
        <v>6399</v>
      </c>
      <c r="G11" s="158">
        <v>6267</v>
      </c>
      <c r="H11" s="158">
        <v>6495</v>
      </c>
    </row>
    <row r="12" spans="1:8" ht="26" x14ac:dyDescent="0.15">
      <c r="A12" s="136" t="s">
        <v>166</v>
      </c>
      <c r="B12" s="158">
        <v>66</v>
      </c>
      <c r="C12" s="158">
        <v>0</v>
      </c>
      <c r="D12" s="158">
        <v>40</v>
      </c>
      <c r="E12" s="158">
        <v>360</v>
      </c>
      <c r="F12" s="158">
        <v>0</v>
      </c>
      <c r="G12" s="158">
        <v>0</v>
      </c>
      <c r="H12" s="158">
        <v>0</v>
      </c>
    </row>
    <row r="13" spans="1:8" x14ac:dyDescent="0.15">
      <c r="A13" s="185" t="s">
        <v>113</v>
      </c>
      <c r="B13" s="159">
        <v>0</v>
      </c>
      <c r="C13" s="159">
        <v>0</v>
      </c>
      <c r="D13" s="159">
        <v>0</v>
      </c>
      <c r="E13" s="159">
        <v>1</v>
      </c>
      <c r="F13" s="159">
        <v>1</v>
      </c>
      <c r="G13" s="159">
        <v>1</v>
      </c>
      <c r="H13" s="159">
        <v>1</v>
      </c>
    </row>
    <row r="14" spans="1:8" ht="26" x14ac:dyDescent="0.15">
      <c r="A14" s="136" t="s">
        <v>230</v>
      </c>
      <c r="B14" s="158">
        <v>0</v>
      </c>
      <c r="C14" s="158">
        <v>0</v>
      </c>
      <c r="D14" s="158">
        <v>0</v>
      </c>
      <c r="E14" s="158">
        <v>1</v>
      </c>
      <c r="F14" s="158">
        <v>1</v>
      </c>
      <c r="G14" s="158">
        <v>1</v>
      </c>
      <c r="H14" s="158">
        <v>1</v>
      </c>
    </row>
    <row r="15" spans="1:8" x14ac:dyDescent="0.15">
      <c r="A15" s="160" t="s">
        <v>167</v>
      </c>
      <c r="B15" s="161">
        <v>86275</v>
      </c>
      <c r="C15" s="161">
        <v>114555</v>
      </c>
      <c r="D15" s="161">
        <v>150215</v>
      </c>
      <c r="E15" s="161">
        <v>208251</v>
      </c>
      <c r="F15" s="161">
        <v>205497</v>
      </c>
      <c r="G15" s="161">
        <v>223761</v>
      </c>
      <c r="H15" s="161">
        <v>333692</v>
      </c>
    </row>
    <row r="16" spans="1:8" x14ac:dyDescent="0.15">
      <c r="A16" s="94" t="s">
        <v>136</v>
      </c>
      <c r="B16" s="159">
        <v>23960</v>
      </c>
      <c r="C16" s="159">
        <v>33292</v>
      </c>
      <c r="D16" s="159">
        <v>47714</v>
      </c>
      <c r="E16" s="159">
        <v>71912</v>
      </c>
      <c r="F16" s="159">
        <v>77426</v>
      </c>
      <c r="G16" s="159">
        <v>62171</v>
      </c>
      <c r="H16" s="159">
        <v>65238</v>
      </c>
    </row>
    <row r="17" spans="1:8" x14ac:dyDescent="0.15">
      <c r="A17" s="136" t="s">
        <v>215</v>
      </c>
      <c r="B17" s="158">
        <v>909</v>
      </c>
      <c r="C17" s="158">
        <v>1426</v>
      </c>
      <c r="D17" s="158">
        <v>8627</v>
      </c>
      <c r="E17" s="158">
        <v>13700</v>
      </c>
      <c r="F17" s="158">
        <v>16326</v>
      </c>
      <c r="G17" s="158">
        <v>17333</v>
      </c>
      <c r="H17" s="158">
        <v>18000</v>
      </c>
    </row>
    <row r="18" spans="1:8" x14ac:dyDescent="0.15">
      <c r="A18" s="136" t="s">
        <v>168</v>
      </c>
      <c r="B18" s="158">
        <v>23051</v>
      </c>
      <c r="C18" s="158">
        <v>31866</v>
      </c>
      <c r="D18" s="158">
        <v>39087</v>
      </c>
      <c r="E18" s="158">
        <v>58212</v>
      </c>
      <c r="F18" s="158">
        <v>61100</v>
      </c>
      <c r="G18" s="158">
        <v>44838</v>
      </c>
      <c r="H18" s="158">
        <v>47238</v>
      </c>
    </row>
    <row r="19" spans="1:8" x14ac:dyDescent="0.15">
      <c r="A19" s="94" t="s">
        <v>117</v>
      </c>
      <c r="B19" s="159">
        <v>1728</v>
      </c>
      <c r="C19" s="159">
        <v>1196</v>
      </c>
      <c r="D19" s="159">
        <v>1282</v>
      </c>
      <c r="E19" s="159">
        <v>1203</v>
      </c>
      <c r="F19" s="159">
        <v>2269</v>
      </c>
      <c r="G19" s="159">
        <v>2150</v>
      </c>
      <c r="H19" s="159">
        <v>2715</v>
      </c>
    </row>
    <row r="20" spans="1:8" ht="26" x14ac:dyDescent="0.15">
      <c r="A20" s="136" t="s">
        <v>226</v>
      </c>
      <c r="B20" s="158">
        <v>1728</v>
      </c>
      <c r="C20" s="158">
        <v>1196</v>
      </c>
      <c r="D20" s="158">
        <v>1110</v>
      </c>
      <c r="E20" s="158">
        <v>0</v>
      </c>
      <c r="F20" s="158">
        <v>0</v>
      </c>
      <c r="G20" s="158">
        <v>1645</v>
      </c>
      <c r="H20" s="158">
        <v>1723</v>
      </c>
    </row>
    <row r="21" spans="1:8" x14ac:dyDescent="0.15">
      <c r="A21" s="136" t="s">
        <v>169</v>
      </c>
      <c r="B21" s="158">
        <v>0</v>
      </c>
      <c r="C21" s="158">
        <v>0</v>
      </c>
      <c r="D21" s="158">
        <v>0</v>
      </c>
      <c r="E21" s="158">
        <v>960</v>
      </c>
      <c r="F21" s="158">
        <v>0</v>
      </c>
      <c r="G21" s="158">
        <v>0</v>
      </c>
      <c r="H21" s="158">
        <v>0</v>
      </c>
    </row>
    <row r="22" spans="1:8" x14ac:dyDescent="0.15">
      <c r="A22" s="136" t="s">
        <v>170</v>
      </c>
      <c r="B22" s="158">
        <v>0</v>
      </c>
      <c r="C22" s="158">
        <v>0</v>
      </c>
      <c r="D22" s="158">
        <v>172</v>
      </c>
      <c r="E22" s="158">
        <v>243</v>
      </c>
      <c r="F22" s="158">
        <v>301</v>
      </c>
      <c r="G22" s="158">
        <v>505</v>
      </c>
      <c r="H22" s="158">
        <v>992</v>
      </c>
    </row>
    <row r="23" spans="1:8" x14ac:dyDescent="0.15">
      <c r="A23" s="94" t="s">
        <v>138</v>
      </c>
      <c r="B23" s="159">
        <v>14222</v>
      </c>
      <c r="C23" s="159">
        <v>20961</v>
      </c>
      <c r="D23" s="159">
        <v>17250</v>
      </c>
      <c r="E23" s="159">
        <v>18183</v>
      </c>
      <c r="F23" s="159">
        <v>9722</v>
      </c>
      <c r="G23" s="159">
        <v>15288</v>
      </c>
      <c r="H23" s="159">
        <v>15744</v>
      </c>
    </row>
    <row r="24" spans="1:8" ht="26" x14ac:dyDescent="0.15">
      <c r="A24" s="136" t="s">
        <v>171</v>
      </c>
      <c r="B24" s="158">
        <v>13190</v>
      </c>
      <c r="C24" s="158">
        <v>17317</v>
      </c>
      <c r="D24" s="158">
        <v>13486</v>
      </c>
      <c r="E24" s="158">
        <v>14779</v>
      </c>
      <c r="F24" s="158">
        <v>7962</v>
      </c>
      <c r="G24" s="158">
        <v>7513</v>
      </c>
      <c r="H24" s="158">
        <v>13905</v>
      </c>
    </row>
    <row r="25" spans="1:8" x14ac:dyDescent="0.15">
      <c r="A25" s="136" t="s">
        <v>211</v>
      </c>
      <c r="B25" s="158">
        <v>13</v>
      </c>
      <c r="C25" s="158">
        <v>8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</row>
    <row r="26" spans="1:8" ht="26" x14ac:dyDescent="0.15">
      <c r="A26" s="136" t="s">
        <v>172</v>
      </c>
      <c r="B26" s="158">
        <v>0</v>
      </c>
      <c r="C26" s="158">
        <v>0</v>
      </c>
      <c r="D26" s="158">
        <v>0</v>
      </c>
      <c r="E26" s="158">
        <v>1774</v>
      </c>
      <c r="F26" s="158">
        <v>16</v>
      </c>
      <c r="G26" s="158">
        <v>16</v>
      </c>
      <c r="H26" s="158">
        <v>15</v>
      </c>
    </row>
    <row r="27" spans="1:8" x14ac:dyDescent="0.15">
      <c r="A27" s="136" t="s">
        <v>173</v>
      </c>
      <c r="B27" s="158">
        <v>1016</v>
      </c>
      <c r="C27" s="158">
        <v>1916</v>
      </c>
      <c r="D27" s="158">
        <v>2024</v>
      </c>
      <c r="E27" s="158">
        <v>1630</v>
      </c>
      <c r="F27" s="158">
        <v>1107</v>
      </c>
      <c r="G27" s="158">
        <v>7759</v>
      </c>
      <c r="H27" s="158">
        <v>1823</v>
      </c>
    </row>
    <row r="28" spans="1:8" x14ac:dyDescent="0.15">
      <c r="A28" s="136" t="s">
        <v>169</v>
      </c>
      <c r="B28" s="158">
        <v>3</v>
      </c>
      <c r="C28" s="158">
        <v>1720</v>
      </c>
      <c r="D28" s="158">
        <v>1740</v>
      </c>
      <c r="E28" s="158">
        <v>0</v>
      </c>
      <c r="F28" s="158">
        <v>637</v>
      </c>
      <c r="G28" s="158">
        <v>0</v>
      </c>
      <c r="H28" s="158">
        <v>1</v>
      </c>
    </row>
    <row r="29" spans="1:8" x14ac:dyDescent="0.15">
      <c r="A29" s="94" t="s">
        <v>119</v>
      </c>
      <c r="B29" s="159">
        <v>46365</v>
      </c>
      <c r="C29" s="159">
        <v>59106</v>
      </c>
      <c r="D29" s="159">
        <v>83969</v>
      </c>
      <c r="E29" s="159">
        <v>116953</v>
      </c>
      <c r="F29" s="159">
        <v>116080</v>
      </c>
      <c r="G29" s="159">
        <v>144152</v>
      </c>
      <c r="H29" s="159">
        <v>249995</v>
      </c>
    </row>
    <row r="30" spans="1:8" x14ac:dyDescent="0.15">
      <c r="A30" s="136" t="s">
        <v>175</v>
      </c>
      <c r="B30" s="158">
        <v>6415</v>
      </c>
      <c r="C30" s="158">
        <v>20432</v>
      </c>
      <c r="D30" s="158">
        <v>16534</v>
      </c>
      <c r="E30" s="158">
        <v>9644</v>
      </c>
      <c r="F30" s="158">
        <v>12923</v>
      </c>
      <c r="G30" s="158">
        <v>14172</v>
      </c>
      <c r="H30" s="158">
        <v>17610</v>
      </c>
    </row>
    <row r="31" spans="1:8" x14ac:dyDescent="0.15">
      <c r="A31" s="136" t="s">
        <v>176</v>
      </c>
      <c r="B31" s="158">
        <v>39950</v>
      </c>
      <c r="C31" s="158">
        <v>38674</v>
      </c>
      <c r="D31" s="158">
        <v>67435</v>
      </c>
      <c r="E31" s="158">
        <v>107309</v>
      </c>
      <c r="F31" s="158">
        <v>103157</v>
      </c>
      <c r="G31" s="158">
        <v>129980</v>
      </c>
      <c r="H31" s="158">
        <v>232385</v>
      </c>
    </row>
    <row r="32" spans="1:8" x14ac:dyDescent="0.15">
      <c r="A32" s="162" t="s">
        <v>123</v>
      </c>
      <c r="B32" s="163">
        <v>1788</v>
      </c>
      <c r="C32" s="163">
        <v>1807</v>
      </c>
      <c r="D32" s="163">
        <v>2476</v>
      </c>
      <c r="E32" s="163">
        <v>3077</v>
      </c>
      <c r="F32" s="163">
        <v>3871</v>
      </c>
      <c r="G32" s="163">
        <v>2527</v>
      </c>
      <c r="H32" s="163">
        <v>2673</v>
      </c>
    </row>
    <row r="33" spans="1:8" x14ac:dyDescent="0.15">
      <c r="A33" s="156" t="s">
        <v>177</v>
      </c>
      <c r="B33" s="157">
        <v>1788</v>
      </c>
      <c r="C33" s="157">
        <v>1807</v>
      </c>
      <c r="D33" s="157">
        <v>2420</v>
      </c>
      <c r="E33" s="157">
        <v>3077</v>
      </c>
      <c r="F33" s="157">
        <v>2971</v>
      </c>
      <c r="G33" s="157">
        <v>2527</v>
      </c>
      <c r="H33" s="157">
        <v>2645</v>
      </c>
    </row>
    <row r="34" spans="1:8" x14ac:dyDescent="0.15">
      <c r="A34" s="156" t="s">
        <v>216</v>
      </c>
      <c r="B34" s="157">
        <v>0</v>
      </c>
      <c r="C34" s="157">
        <v>0</v>
      </c>
      <c r="D34" s="157">
        <v>56</v>
      </c>
      <c r="E34" s="157">
        <v>0</v>
      </c>
      <c r="F34" s="157">
        <v>900</v>
      </c>
      <c r="G34" s="157">
        <v>0</v>
      </c>
      <c r="H34" s="157">
        <v>28</v>
      </c>
    </row>
    <row r="35" spans="1:8" s="8" customFormat="1" x14ac:dyDescent="0.15">
      <c r="A35" s="164"/>
      <c r="B35" s="180"/>
      <c r="C35" s="180"/>
      <c r="D35" s="180"/>
      <c r="E35" s="180"/>
      <c r="F35" s="180"/>
      <c r="G35" s="180"/>
      <c r="H35" s="180"/>
    </row>
    <row r="36" spans="1:8" s="8" customFormat="1" x14ac:dyDescent="0.15">
      <c r="A36" s="164"/>
      <c r="B36" s="180"/>
      <c r="C36" s="180"/>
      <c r="D36" s="180"/>
      <c r="E36" s="180"/>
      <c r="F36" s="180"/>
      <c r="G36" s="180"/>
      <c r="H36" s="180"/>
    </row>
    <row r="37" spans="1:8" s="8" customFormat="1" x14ac:dyDescent="0.15">
      <c r="A37" s="78" t="s">
        <v>210</v>
      </c>
      <c r="B37" s="79">
        <v>2011</v>
      </c>
      <c r="C37" s="79">
        <v>2012</v>
      </c>
      <c r="D37" s="79">
        <v>2013</v>
      </c>
      <c r="E37" s="79">
        <v>2014</v>
      </c>
      <c r="F37" s="79">
        <v>2015</v>
      </c>
      <c r="G37" s="79">
        <v>2016</v>
      </c>
      <c r="H37" s="79">
        <v>2017</v>
      </c>
    </row>
    <row r="38" spans="1:8" x14ac:dyDescent="0.15">
      <c r="A38" s="150" t="s">
        <v>124</v>
      </c>
      <c r="B38" s="151">
        <v>92863</v>
      </c>
      <c r="C38" s="151">
        <v>125651</v>
      </c>
      <c r="D38" s="151">
        <v>164539</v>
      </c>
      <c r="E38" s="151">
        <v>223002</v>
      </c>
      <c r="F38" s="151">
        <v>223618</v>
      </c>
      <c r="G38" s="151">
        <v>248391</v>
      </c>
      <c r="H38" s="151">
        <v>358237</v>
      </c>
    </row>
    <row r="39" spans="1:8" x14ac:dyDescent="0.15">
      <c r="A39" s="152" t="s">
        <v>134</v>
      </c>
      <c r="B39" s="153">
        <v>74686</v>
      </c>
      <c r="C39" s="153">
        <v>100782</v>
      </c>
      <c r="D39" s="153">
        <v>135544</v>
      </c>
      <c r="E39" s="153">
        <v>181823</v>
      </c>
      <c r="F39" s="153">
        <v>158004</v>
      </c>
      <c r="G39" s="153">
        <v>192553</v>
      </c>
      <c r="H39" s="153">
        <v>311970</v>
      </c>
    </row>
    <row r="40" spans="1:8" x14ac:dyDescent="0.15">
      <c r="A40" s="154" t="s">
        <v>139</v>
      </c>
      <c r="B40" s="155">
        <v>100</v>
      </c>
      <c r="C40" s="155">
        <v>100</v>
      </c>
      <c r="D40" s="155">
        <v>100</v>
      </c>
      <c r="E40" s="155">
        <v>100</v>
      </c>
      <c r="F40" s="155">
        <v>100</v>
      </c>
      <c r="G40" s="155">
        <v>100</v>
      </c>
      <c r="H40" s="155">
        <v>100</v>
      </c>
    </row>
    <row r="41" spans="1:8" x14ac:dyDescent="0.15">
      <c r="A41" s="156" t="s">
        <v>139</v>
      </c>
      <c r="B41" s="157">
        <v>100</v>
      </c>
      <c r="C41" s="157">
        <v>100</v>
      </c>
      <c r="D41" s="157">
        <v>100</v>
      </c>
      <c r="E41" s="157">
        <v>100</v>
      </c>
      <c r="F41" s="157">
        <v>100</v>
      </c>
      <c r="G41" s="157">
        <v>100</v>
      </c>
      <c r="H41" s="157">
        <v>100</v>
      </c>
    </row>
    <row r="42" spans="1:8" ht="26" x14ac:dyDescent="0.15">
      <c r="A42" s="94" t="s">
        <v>127</v>
      </c>
      <c r="B42" s="159">
        <v>10</v>
      </c>
      <c r="C42" s="159">
        <v>10</v>
      </c>
      <c r="D42" s="159">
        <v>10</v>
      </c>
      <c r="E42" s="159">
        <v>10</v>
      </c>
      <c r="F42" s="159">
        <v>10</v>
      </c>
      <c r="G42" s="159">
        <v>10</v>
      </c>
      <c r="H42" s="159">
        <v>10</v>
      </c>
    </row>
    <row r="43" spans="1:8" ht="26" x14ac:dyDescent="0.15">
      <c r="A43" s="136" t="s">
        <v>178</v>
      </c>
      <c r="B43" s="158">
        <v>10</v>
      </c>
      <c r="C43" s="158">
        <v>10</v>
      </c>
      <c r="D43" s="158">
        <v>10</v>
      </c>
      <c r="E43" s="158">
        <v>10</v>
      </c>
      <c r="F43" s="158">
        <v>10</v>
      </c>
      <c r="G43" s="158">
        <v>10</v>
      </c>
      <c r="H43" s="158">
        <v>10</v>
      </c>
    </row>
    <row r="44" spans="1:8" x14ac:dyDescent="0.15">
      <c r="A44" s="94" t="s">
        <v>128</v>
      </c>
      <c r="B44" s="159">
        <v>54657</v>
      </c>
      <c r="C44" s="159">
        <v>71046</v>
      </c>
      <c r="D44" s="159">
        <v>88524</v>
      </c>
      <c r="E44" s="159">
        <v>111434</v>
      </c>
      <c r="F44" s="159">
        <v>61713</v>
      </c>
      <c r="G44" s="159">
        <v>77438</v>
      </c>
      <c r="H44" s="159">
        <v>181947</v>
      </c>
    </row>
    <row r="45" spans="1:8" x14ac:dyDescent="0.15">
      <c r="A45" s="136" t="s">
        <v>179</v>
      </c>
      <c r="B45" s="158">
        <v>54657</v>
      </c>
      <c r="C45" s="158">
        <v>71046</v>
      </c>
      <c r="D45" s="158">
        <v>88524</v>
      </c>
      <c r="E45" s="158">
        <v>111434</v>
      </c>
      <c r="F45" s="158">
        <v>61713</v>
      </c>
      <c r="G45" s="158">
        <v>77438</v>
      </c>
      <c r="H45" s="158">
        <v>181947</v>
      </c>
    </row>
    <row r="46" spans="1:8" ht="26" x14ac:dyDescent="0.15">
      <c r="A46" s="166" t="s">
        <v>140</v>
      </c>
      <c r="B46" s="167">
        <v>19919</v>
      </c>
      <c r="C46" s="167">
        <v>29626</v>
      </c>
      <c r="D46" s="167">
        <v>46910</v>
      </c>
      <c r="E46" s="167">
        <v>70279</v>
      </c>
      <c r="F46" s="167">
        <v>96181</v>
      </c>
      <c r="G46" s="167">
        <v>115005</v>
      </c>
      <c r="H46" s="167">
        <v>129913</v>
      </c>
    </row>
    <row r="47" spans="1:8" x14ac:dyDescent="0.15">
      <c r="A47" s="160" t="s">
        <v>130</v>
      </c>
      <c r="B47" s="161">
        <v>18177</v>
      </c>
      <c r="C47" s="161">
        <v>24869</v>
      </c>
      <c r="D47" s="161">
        <v>28994</v>
      </c>
      <c r="E47" s="161">
        <v>41179</v>
      </c>
      <c r="F47" s="161">
        <v>65614</v>
      </c>
      <c r="G47" s="161">
        <v>49278</v>
      </c>
      <c r="H47" s="161">
        <v>44492</v>
      </c>
    </row>
    <row r="48" spans="1:8" x14ac:dyDescent="0.15">
      <c r="A48" s="94" t="s">
        <v>131</v>
      </c>
      <c r="B48" s="159">
        <v>0</v>
      </c>
      <c r="C48" s="159">
        <v>0</v>
      </c>
      <c r="D48" s="159">
        <v>570</v>
      </c>
      <c r="E48" s="159">
        <v>700</v>
      </c>
      <c r="F48" s="159">
        <v>870</v>
      </c>
      <c r="G48" s="159">
        <v>1302</v>
      </c>
      <c r="H48" s="159">
        <v>1437</v>
      </c>
    </row>
    <row r="49" spans="1:8" ht="26" x14ac:dyDescent="0.15">
      <c r="A49" s="136" t="s">
        <v>232</v>
      </c>
      <c r="B49" s="158">
        <v>0</v>
      </c>
      <c r="C49" s="158">
        <v>0</v>
      </c>
      <c r="D49" s="158">
        <v>570</v>
      </c>
      <c r="E49" s="158">
        <v>0</v>
      </c>
      <c r="F49" s="158">
        <v>0</v>
      </c>
      <c r="G49" s="158">
        <v>0</v>
      </c>
      <c r="H49" s="158">
        <v>0</v>
      </c>
    </row>
    <row r="50" spans="1:8" x14ac:dyDescent="0.15">
      <c r="A50" s="136" t="s">
        <v>183</v>
      </c>
      <c r="B50" s="158">
        <v>0</v>
      </c>
      <c r="C50" s="158">
        <v>0</v>
      </c>
      <c r="D50" s="158">
        <v>0</v>
      </c>
      <c r="E50" s="158">
        <v>700</v>
      </c>
      <c r="F50" s="158">
        <v>870</v>
      </c>
      <c r="G50" s="158">
        <v>1302</v>
      </c>
      <c r="H50" s="158">
        <v>1437</v>
      </c>
    </row>
    <row r="51" spans="1:8" x14ac:dyDescent="0.15">
      <c r="A51" s="94" t="s">
        <v>219</v>
      </c>
      <c r="B51" s="159">
        <v>141</v>
      </c>
      <c r="C51" s="159">
        <v>35</v>
      </c>
      <c r="D51" s="159">
        <v>0</v>
      </c>
      <c r="E51" s="159">
        <v>195</v>
      </c>
      <c r="F51" s="159">
        <v>395</v>
      </c>
      <c r="G51" s="159">
        <v>795</v>
      </c>
      <c r="H51" s="159">
        <v>795</v>
      </c>
    </row>
    <row r="52" spans="1:8" x14ac:dyDescent="0.15">
      <c r="A52" s="136" t="s">
        <v>233</v>
      </c>
      <c r="B52" s="158">
        <v>0</v>
      </c>
      <c r="C52" s="158">
        <v>0</v>
      </c>
      <c r="D52" s="158">
        <v>0</v>
      </c>
      <c r="E52" s="158">
        <v>195</v>
      </c>
      <c r="F52" s="158">
        <v>395</v>
      </c>
      <c r="G52" s="158">
        <v>795</v>
      </c>
      <c r="H52" s="158">
        <v>795</v>
      </c>
    </row>
    <row r="53" spans="1:8" x14ac:dyDescent="0.15">
      <c r="A53" s="136" t="s">
        <v>237</v>
      </c>
      <c r="B53" s="158">
        <v>141</v>
      </c>
      <c r="C53" s="158">
        <v>35</v>
      </c>
      <c r="D53" s="158">
        <v>0</v>
      </c>
      <c r="E53" s="158">
        <v>0</v>
      </c>
      <c r="F53" s="158">
        <v>0</v>
      </c>
      <c r="G53" s="158">
        <v>0</v>
      </c>
      <c r="H53" s="158">
        <v>0</v>
      </c>
    </row>
    <row r="54" spans="1:8" x14ac:dyDescent="0.15">
      <c r="A54" s="94" t="s">
        <v>132</v>
      </c>
      <c r="B54" s="159">
        <v>18036</v>
      </c>
      <c r="C54" s="159">
        <v>24834</v>
      </c>
      <c r="D54" s="159">
        <v>28424</v>
      </c>
      <c r="E54" s="159">
        <v>40284</v>
      </c>
      <c r="F54" s="159">
        <v>64349</v>
      </c>
      <c r="G54" s="159">
        <v>47181</v>
      </c>
      <c r="H54" s="159">
        <v>42260</v>
      </c>
    </row>
    <row r="55" spans="1:8" ht="26" x14ac:dyDescent="0.15">
      <c r="A55" s="136" t="s">
        <v>184</v>
      </c>
      <c r="B55" s="158">
        <v>6353</v>
      </c>
      <c r="C55" s="158">
        <v>8480</v>
      </c>
      <c r="D55" s="158">
        <v>7445</v>
      </c>
      <c r="E55" s="158">
        <v>11455</v>
      </c>
      <c r="F55" s="158">
        <v>8115</v>
      </c>
      <c r="G55" s="158">
        <v>10874</v>
      </c>
      <c r="H55" s="158">
        <v>7334</v>
      </c>
    </row>
    <row r="56" spans="1:8" ht="39" x14ac:dyDescent="0.15">
      <c r="A56" s="136" t="s">
        <v>234</v>
      </c>
      <c r="B56" s="158">
        <v>74</v>
      </c>
      <c r="C56" s="158">
        <v>74</v>
      </c>
      <c r="D56" s="158">
        <v>74</v>
      </c>
      <c r="E56" s="158">
        <v>74</v>
      </c>
      <c r="F56" s="158">
        <v>38</v>
      </c>
      <c r="G56" s="158">
        <v>38</v>
      </c>
      <c r="H56" s="158">
        <v>38</v>
      </c>
    </row>
    <row r="57" spans="1:8" x14ac:dyDescent="0.15">
      <c r="A57" s="136" t="s">
        <v>185</v>
      </c>
      <c r="B57" s="158">
        <v>2684</v>
      </c>
      <c r="C57" s="158">
        <v>3667</v>
      </c>
      <c r="D57" s="158">
        <v>4007</v>
      </c>
      <c r="E57" s="158">
        <v>4257</v>
      </c>
      <c r="F57" s="158">
        <v>5221</v>
      </c>
      <c r="G57" s="158">
        <v>5660</v>
      </c>
      <c r="H57" s="158">
        <v>6781</v>
      </c>
    </row>
    <row r="58" spans="1:8" ht="39" x14ac:dyDescent="0.15">
      <c r="A58" s="136" t="s">
        <v>186</v>
      </c>
      <c r="B58" s="158">
        <v>1549</v>
      </c>
      <c r="C58" s="158">
        <v>2120</v>
      </c>
      <c r="D58" s="158">
        <v>2349</v>
      </c>
      <c r="E58" s="158">
        <v>2532</v>
      </c>
      <c r="F58" s="158">
        <v>2973</v>
      </c>
      <c r="G58" s="158">
        <v>3267</v>
      </c>
      <c r="H58" s="158">
        <v>3963</v>
      </c>
    </row>
    <row r="59" spans="1:8" x14ac:dyDescent="0.15">
      <c r="A59" s="136" t="s">
        <v>212</v>
      </c>
      <c r="B59" s="158">
        <v>6304</v>
      </c>
      <c r="C59" s="158">
        <v>8581</v>
      </c>
      <c r="D59" s="158">
        <v>12737</v>
      </c>
      <c r="E59" s="158">
        <v>15243</v>
      </c>
      <c r="F59" s="158">
        <v>20724</v>
      </c>
      <c r="G59" s="158">
        <v>21549</v>
      </c>
      <c r="H59" s="158">
        <v>21191</v>
      </c>
    </row>
    <row r="60" spans="1:8" ht="26" x14ac:dyDescent="0.15">
      <c r="A60" s="136" t="s">
        <v>187</v>
      </c>
      <c r="B60" s="158">
        <v>0</v>
      </c>
      <c r="C60" s="158">
        <v>0</v>
      </c>
      <c r="D60" s="158">
        <v>0</v>
      </c>
      <c r="E60" s="158">
        <v>5101</v>
      </c>
      <c r="F60" s="158">
        <v>25501</v>
      </c>
      <c r="G60" s="158">
        <v>2751</v>
      </c>
      <c r="H60" s="158">
        <v>0</v>
      </c>
    </row>
    <row r="61" spans="1:8" x14ac:dyDescent="0.15">
      <c r="A61" s="136" t="s">
        <v>220</v>
      </c>
      <c r="B61" s="158">
        <v>0</v>
      </c>
      <c r="C61" s="158">
        <v>0</v>
      </c>
      <c r="D61" s="158">
        <v>0</v>
      </c>
      <c r="E61" s="158">
        <v>0</v>
      </c>
      <c r="F61" s="158">
        <v>347</v>
      </c>
      <c r="G61" s="158">
        <v>466</v>
      </c>
      <c r="H61" s="158">
        <v>479</v>
      </c>
    </row>
    <row r="62" spans="1:8" x14ac:dyDescent="0.15">
      <c r="A62" s="136" t="s">
        <v>188</v>
      </c>
      <c r="B62" s="158">
        <v>1017</v>
      </c>
      <c r="C62" s="158">
        <v>1837</v>
      </c>
      <c r="D62" s="158">
        <v>1594</v>
      </c>
      <c r="E62" s="158">
        <v>1297</v>
      </c>
      <c r="F62" s="158">
        <v>1299</v>
      </c>
      <c r="G62" s="158">
        <v>2470</v>
      </c>
      <c r="H62" s="158">
        <v>2340</v>
      </c>
    </row>
    <row r="63" spans="1:8" x14ac:dyDescent="0.15">
      <c r="A63" s="136" t="s">
        <v>189</v>
      </c>
      <c r="B63" s="158">
        <v>55</v>
      </c>
      <c r="C63" s="158">
        <v>75</v>
      </c>
      <c r="D63" s="158">
        <v>218</v>
      </c>
      <c r="E63" s="158">
        <v>325</v>
      </c>
      <c r="F63" s="158">
        <v>0</v>
      </c>
      <c r="G63" s="158">
        <v>106</v>
      </c>
      <c r="H63" s="158">
        <v>134</v>
      </c>
    </row>
    <row r="64" spans="1:8" x14ac:dyDescent="0.15">
      <c r="A64" s="162" t="s">
        <v>123</v>
      </c>
      <c r="B64" s="163">
        <v>0</v>
      </c>
      <c r="C64" s="163">
        <v>0</v>
      </c>
      <c r="D64" s="163">
        <v>1</v>
      </c>
      <c r="E64" s="163">
        <v>0</v>
      </c>
      <c r="F64" s="163">
        <v>0</v>
      </c>
      <c r="G64" s="163">
        <v>6560</v>
      </c>
      <c r="H64" s="163">
        <v>1775</v>
      </c>
    </row>
    <row r="65" spans="1:8" x14ac:dyDescent="0.15">
      <c r="A65" s="156" t="s">
        <v>191</v>
      </c>
      <c r="B65" s="157">
        <v>0</v>
      </c>
      <c r="C65" s="157">
        <v>0</v>
      </c>
      <c r="D65" s="157">
        <v>0</v>
      </c>
      <c r="E65" s="157">
        <v>0</v>
      </c>
      <c r="F65" s="157">
        <v>0</v>
      </c>
      <c r="G65" s="157">
        <v>6560</v>
      </c>
      <c r="H65" s="157">
        <v>1775</v>
      </c>
    </row>
    <row r="66" spans="1:8" s="9" customFormat="1" x14ac:dyDescent="0.15">
      <c r="A66" s="164"/>
      <c r="B66" s="165"/>
      <c r="C66" s="165"/>
      <c r="D66" s="165"/>
      <c r="E66" s="165"/>
      <c r="F66" s="165"/>
      <c r="G66" s="165"/>
      <c r="H66" s="165"/>
    </row>
    <row r="67" spans="1:8" s="9" customFormat="1" x14ac:dyDescent="0.15">
      <c r="A67" s="164"/>
      <c r="B67" s="165"/>
      <c r="C67" s="165"/>
      <c r="D67" s="165"/>
      <c r="E67" s="165"/>
      <c r="F67" s="165"/>
      <c r="G67" s="165"/>
      <c r="H67" s="165"/>
    </row>
    <row r="68" spans="1:8" s="9" customFormat="1" x14ac:dyDescent="0.15">
      <c r="A68" s="78" t="s">
        <v>213</v>
      </c>
      <c r="B68" s="79">
        <v>2011</v>
      </c>
      <c r="C68" s="79">
        <v>2012</v>
      </c>
      <c r="D68" s="79">
        <v>2013</v>
      </c>
      <c r="E68" s="79">
        <v>2014</v>
      </c>
      <c r="F68" s="79">
        <v>2015</v>
      </c>
      <c r="G68" s="79">
        <v>2016</v>
      </c>
      <c r="H68" s="79">
        <v>2017</v>
      </c>
    </row>
    <row r="69" spans="1:8" x14ac:dyDescent="0.15">
      <c r="A69" s="168" t="s">
        <v>142</v>
      </c>
      <c r="B69" s="169">
        <v>185467</v>
      </c>
      <c r="C69" s="169">
        <v>241381</v>
      </c>
      <c r="D69" s="169">
        <v>269102</v>
      </c>
      <c r="E69" s="169">
        <v>318945</v>
      </c>
      <c r="F69" s="169">
        <v>394029</v>
      </c>
      <c r="G69" s="169">
        <v>446108</v>
      </c>
      <c r="H69" s="169">
        <v>83545</v>
      </c>
    </row>
    <row r="70" spans="1:8" ht="26" x14ac:dyDescent="0.15">
      <c r="A70" s="156" t="s">
        <v>143</v>
      </c>
      <c r="B70" s="157">
        <v>69058</v>
      </c>
      <c r="C70" s="157">
        <v>89783</v>
      </c>
      <c r="D70" s="157">
        <v>94622</v>
      </c>
      <c r="E70" s="157">
        <v>103855</v>
      </c>
      <c r="F70" s="157">
        <v>123020</v>
      </c>
      <c r="G70" s="157">
        <v>135005</v>
      </c>
      <c r="H70" s="157">
        <v>37441</v>
      </c>
    </row>
    <row r="71" spans="1:8" x14ac:dyDescent="0.15">
      <c r="A71" s="152" t="s">
        <v>144</v>
      </c>
      <c r="B71" s="153">
        <v>116409</v>
      </c>
      <c r="C71" s="153">
        <v>151598</v>
      </c>
      <c r="D71" s="153">
        <v>174480</v>
      </c>
      <c r="E71" s="153">
        <v>215090</v>
      </c>
      <c r="F71" s="153">
        <v>271009</v>
      </c>
      <c r="G71" s="153">
        <v>311103</v>
      </c>
      <c r="H71" s="153">
        <v>46104</v>
      </c>
    </row>
    <row r="72" spans="1:8" x14ac:dyDescent="0.15">
      <c r="A72" s="154" t="s">
        <v>145</v>
      </c>
      <c r="B72" s="155">
        <v>48860</v>
      </c>
      <c r="C72" s="155">
        <v>64333</v>
      </c>
      <c r="D72" s="155">
        <v>67856</v>
      </c>
      <c r="E72" s="155">
        <v>87223</v>
      </c>
      <c r="F72" s="155">
        <v>88346</v>
      </c>
      <c r="G72" s="155">
        <v>95590</v>
      </c>
      <c r="H72" s="155">
        <f>H73+H74</f>
        <v>534097</v>
      </c>
    </row>
    <row r="73" spans="1:8" ht="26" x14ac:dyDescent="0.15">
      <c r="A73" s="156" t="s">
        <v>193</v>
      </c>
      <c r="B73" s="157">
        <v>458</v>
      </c>
      <c r="C73" s="157">
        <v>802</v>
      </c>
      <c r="D73" s="157">
        <v>1154</v>
      </c>
      <c r="E73" s="157">
        <v>1678</v>
      </c>
      <c r="F73" s="157">
        <v>3692</v>
      </c>
      <c r="G73" s="157">
        <v>3860</v>
      </c>
      <c r="H73" s="157">
        <v>413547</v>
      </c>
    </row>
    <row r="74" spans="1:8" x14ac:dyDescent="0.15">
      <c r="A74" s="136" t="s">
        <v>235</v>
      </c>
      <c r="B74" s="158">
        <v>48402</v>
      </c>
      <c r="C74" s="158">
        <v>63531</v>
      </c>
      <c r="D74" s="158">
        <v>66702</v>
      </c>
      <c r="E74" s="158">
        <v>85545</v>
      </c>
      <c r="F74" s="158">
        <v>84654</v>
      </c>
      <c r="G74" s="158">
        <v>91730</v>
      </c>
      <c r="H74" s="158">
        <v>120550</v>
      </c>
    </row>
    <row r="75" spans="1:8" x14ac:dyDescent="0.15">
      <c r="A75" s="94" t="s">
        <v>146</v>
      </c>
      <c r="B75" s="159">
        <v>91852</v>
      </c>
      <c r="C75" s="159">
        <v>114014</v>
      </c>
      <c r="D75" s="159">
        <v>113943</v>
      </c>
      <c r="E75" s="159">
        <v>138463</v>
      </c>
      <c r="F75" s="159">
        <v>146240</v>
      </c>
      <c r="G75" s="159">
        <v>156616</v>
      </c>
      <c r="H75" s="159">
        <v>298366</v>
      </c>
    </row>
    <row r="76" spans="1:8" x14ac:dyDescent="0.15">
      <c r="A76" s="136" t="s">
        <v>194</v>
      </c>
      <c r="B76" s="158">
        <v>38595</v>
      </c>
      <c r="C76" s="158">
        <v>47631</v>
      </c>
      <c r="D76" s="158">
        <v>43400</v>
      </c>
      <c r="E76" s="158">
        <v>58377</v>
      </c>
      <c r="F76" s="158">
        <v>54178</v>
      </c>
      <c r="G76" s="158">
        <v>59563</v>
      </c>
      <c r="H76" s="158">
        <v>191161</v>
      </c>
    </row>
    <row r="77" spans="1:8" x14ac:dyDescent="0.15">
      <c r="A77" s="136" t="s">
        <v>195</v>
      </c>
      <c r="B77" s="158">
        <v>53257</v>
      </c>
      <c r="C77" s="158">
        <v>66383</v>
      </c>
      <c r="D77" s="158">
        <v>70543</v>
      </c>
      <c r="E77" s="158">
        <v>80086</v>
      </c>
      <c r="F77" s="158">
        <v>92062</v>
      </c>
      <c r="G77" s="158">
        <v>97053</v>
      </c>
      <c r="H77" s="158">
        <v>107205</v>
      </c>
    </row>
    <row r="78" spans="1:8" x14ac:dyDescent="0.15">
      <c r="A78" s="166" t="s">
        <v>147</v>
      </c>
      <c r="B78" s="167">
        <v>73417</v>
      </c>
      <c r="C78" s="167">
        <v>101917</v>
      </c>
      <c r="D78" s="167">
        <v>128393</v>
      </c>
      <c r="E78" s="167">
        <v>163850</v>
      </c>
      <c r="F78" s="167">
        <v>213115</v>
      </c>
      <c r="G78" s="167">
        <v>250077</v>
      </c>
      <c r="H78" s="167">
        <v>281835</v>
      </c>
    </row>
    <row r="79" spans="1:8" x14ac:dyDescent="0.15">
      <c r="A79" s="170" t="s">
        <v>148</v>
      </c>
      <c r="B79" s="171">
        <v>44198</v>
      </c>
      <c r="C79" s="171">
        <v>58513</v>
      </c>
      <c r="D79" s="171">
        <v>64699</v>
      </c>
      <c r="E79" s="171">
        <v>69775</v>
      </c>
      <c r="F79" s="171">
        <v>81814</v>
      </c>
      <c r="G79" s="171">
        <v>93084</v>
      </c>
      <c r="H79" s="171">
        <v>106803</v>
      </c>
    </row>
    <row r="80" spans="1:8" x14ac:dyDescent="0.15">
      <c r="A80" s="136" t="s">
        <v>196</v>
      </c>
      <c r="B80" s="158">
        <v>32179</v>
      </c>
      <c r="C80" s="158">
        <v>42684</v>
      </c>
      <c r="D80" s="158">
        <v>46923</v>
      </c>
      <c r="E80" s="158">
        <v>50635</v>
      </c>
      <c r="F80" s="158">
        <v>60256</v>
      </c>
      <c r="G80" s="158">
        <v>68976</v>
      </c>
      <c r="H80" s="158">
        <v>78527</v>
      </c>
    </row>
    <row r="81" spans="1:8" ht="39" x14ac:dyDescent="0.15">
      <c r="A81" s="136" t="s">
        <v>197</v>
      </c>
      <c r="B81" s="158">
        <v>10760</v>
      </c>
      <c r="C81" s="158">
        <v>14396</v>
      </c>
      <c r="D81" s="158">
        <v>15838</v>
      </c>
      <c r="E81" s="158">
        <v>17069</v>
      </c>
      <c r="F81" s="158">
        <v>20116</v>
      </c>
      <c r="G81" s="158">
        <v>22683</v>
      </c>
      <c r="H81" s="158">
        <v>25843</v>
      </c>
    </row>
    <row r="82" spans="1:8" x14ac:dyDescent="0.15">
      <c r="A82" s="136" t="s">
        <v>198</v>
      </c>
      <c r="B82" s="158">
        <v>1259</v>
      </c>
      <c r="C82" s="158">
        <v>1433</v>
      </c>
      <c r="D82" s="158">
        <v>1938</v>
      </c>
      <c r="E82" s="158">
        <v>2071</v>
      </c>
      <c r="F82" s="158">
        <v>1442</v>
      </c>
      <c r="G82" s="158">
        <v>1425</v>
      </c>
      <c r="H82" s="158">
        <v>2433</v>
      </c>
    </row>
    <row r="83" spans="1:8" x14ac:dyDescent="0.15">
      <c r="A83" s="136" t="s">
        <v>149</v>
      </c>
      <c r="B83" s="158">
        <v>101</v>
      </c>
      <c r="C83" s="158">
        <v>120</v>
      </c>
      <c r="D83" s="158">
        <v>103</v>
      </c>
      <c r="E83" s="158">
        <v>107</v>
      </c>
      <c r="F83" s="158">
        <v>111</v>
      </c>
      <c r="G83" s="158">
        <v>55</v>
      </c>
      <c r="H83" s="158">
        <v>50</v>
      </c>
    </row>
    <row r="84" spans="1:8" ht="39" x14ac:dyDescent="0.15">
      <c r="A84" s="136" t="s">
        <v>150</v>
      </c>
      <c r="B84" s="158">
        <v>2048</v>
      </c>
      <c r="C84" s="158">
        <v>2887</v>
      </c>
      <c r="D84" s="158">
        <v>3969</v>
      </c>
      <c r="E84" s="158">
        <v>4414</v>
      </c>
      <c r="F84" s="158">
        <v>4822</v>
      </c>
      <c r="G84" s="158">
        <v>7879</v>
      </c>
      <c r="H84" s="158">
        <v>5935</v>
      </c>
    </row>
    <row r="85" spans="1:8" ht="26" x14ac:dyDescent="0.15">
      <c r="A85" s="94" t="s">
        <v>199</v>
      </c>
      <c r="B85" s="159">
        <v>191</v>
      </c>
      <c r="C85" s="159">
        <v>1001</v>
      </c>
      <c r="D85" s="159">
        <v>129</v>
      </c>
      <c r="E85" s="159">
        <v>344</v>
      </c>
      <c r="F85" s="159">
        <v>160</v>
      </c>
      <c r="G85" s="159">
        <v>1457</v>
      </c>
      <c r="H85" s="159">
        <v>132</v>
      </c>
    </row>
    <row r="86" spans="1:8" ht="26" x14ac:dyDescent="0.15">
      <c r="A86" s="136" t="s">
        <v>200</v>
      </c>
      <c r="B86" s="158">
        <v>187</v>
      </c>
      <c r="C86" s="158">
        <v>996</v>
      </c>
      <c r="D86" s="158">
        <v>120</v>
      </c>
      <c r="E86" s="158">
        <v>344</v>
      </c>
      <c r="F86" s="158">
        <v>66</v>
      </c>
      <c r="G86" s="158">
        <v>1176</v>
      </c>
      <c r="H86" s="158">
        <v>66</v>
      </c>
    </row>
    <row r="87" spans="1:8" x14ac:dyDescent="0.15">
      <c r="A87" s="136" t="s">
        <v>236</v>
      </c>
      <c r="B87" s="158">
        <v>4</v>
      </c>
      <c r="C87" s="158">
        <v>5</v>
      </c>
      <c r="D87" s="158">
        <v>9</v>
      </c>
      <c r="E87" s="158">
        <v>0</v>
      </c>
      <c r="F87" s="158">
        <v>94</v>
      </c>
      <c r="G87" s="158">
        <v>281</v>
      </c>
      <c r="H87" s="158">
        <v>66</v>
      </c>
    </row>
    <row r="88" spans="1:8" ht="26" x14ac:dyDescent="0.15">
      <c r="A88" s="94" t="s">
        <v>201</v>
      </c>
      <c r="B88" s="159">
        <v>0</v>
      </c>
      <c r="C88" s="159">
        <v>612</v>
      </c>
      <c r="D88" s="159">
        <v>0</v>
      </c>
      <c r="E88" s="159">
        <v>188</v>
      </c>
      <c r="F88" s="159">
        <v>19</v>
      </c>
      <c r="G88" s="159">
        <v>592</v>
      </c>
      <c r="H88" s="159">
        <v>6</v>
      </c>
    </row>
    <row r="89" spans="1:8" ht="26" x14ac:dyDescent="0.15">
      <c r="A89" s="136" t="s">
        <v>202</v>
      </c>
      <c r="B89" s="158">
        <v>0</v>
      </c>
      <c r="C89" s="158">
        <v>612</v>
      </c>
      <c r="D89" s="158">
        <v>0</v>
      </c>
      <c r="E89" s="158">
        <v>188</v>
      </c>
      <c r="F89" s="158">
        <v>19</v>
      </c>
      <c r="G89" s="158">
        <v>592</v>
      </c>
      <c r="H89" s="158">
        <v>6</v>
      </c>
    </row>
    <row r="90" spans="1:8" ht="26" x14ac:dyDescent="0.15">
      <c r="A90" s="94" t="s">
        <v>151</v>
      </c>
      <c r="B90" s="159">
        <v>-20</v>
      </c>
      <c r="C90" s="159">
        <v>0</v>
      </c>
      <c r="D90" s="159">
        <v>721</v>
      </c>
      <c r="E90" s="159">
        <v>265</v>
      </c>
      <c r="F90" s="159">
        <v>398</v>
      </c>
      <c r="G90" s="159">
        <v>432</v>
      </c>
      <c r="H90" s="159">
        <v>135</v>
      </c>
    </row>
    <row r="91" spans="1:8" x14ac:dyDescent="0.15">
      <c r="A91" s="136" t="s">
        <v>152</v>
      </c>
      <c r="B91" s="158">
        <v>39</v>
      </c>
      <c r="C91" s="158">
        <v>202</v>
      </c>
      <c r="D91" s="158">
        <v>377</v>
      </c>
      <c r="E91" s="158">
        <v>446</v>
      </c>
      <c r="F91" s="158">
        <v>167</v>
      </c>
      <c r="G91" s="158">
        <v>153</v>
      </c>
      <c r="H91" s="158">
        <v>372</v>
      </c>
    </row>
    <row r="92" spans="1:8" x14ac:dyDescent="0.15">
      <c r="A92" s="136" t="s">
        <v>153</v>
      </c>
      <c r="B92" s="158">
        <v>706</v>
      </c>
      <c r="C92" s="158">
        <v>1325</v>
      </c>
      <c r="D92" s="158">
        <v>946</v>
      </c>
      <c r="E92" s="158">
        <v>1448</v>
      </c>
      <c r="F92" s="158">
        <v>2456</v>
      </c>
      <c r="G92" s="158">
        <v>3178</v>
      </c>
      <c r="H92" s="158">
        <v>2054</v>
      </c>
    </row>
    <row r="93" spans="1:8" x14ac:dyDescent="0.15">
      <c r="A93" s="172" t="s">
        <v>154</v>
      </c>
      <c r="B93" s="173">
        <v>26614</v>
      </c>
      <c r="C93" s="173">
        <v>39663</v>
      </c>
      <c r="D93" s="173">
        <v>58461</v>
      </c>
      <c r="E93" s="173">
        <v>88443</v>
      </c>
      <c r="F93" s="173">
        <v>123822</v>
      </c>
      <c r="G93" s="173">
        <v>146467</v>
      </c>
      <c r="H93" s="173">
        <v>167356</v>
      </c>
    </row>
    <row r="94" spans="1:8" x14ac:dyDescent="0.15">
      <c r="A94" s="136" t="s">
        <v>203</v>
      </c>
      <c r="B94" s="158">
        <v>5</v>
      </c>
      <c r="C94" s="158">
        <v>0</v>
      </c>
      <c r="D94" s="158">
        <v>0</v>
      </c>
      <c r="E94" s="158">
        <v>89</v>
      </c>
      <c r="F94" s="158">
        <v>81</v>
      </c>
      <c r="G94" s="158">
        <v>0</v>
      </c>
      <c r="H94" s="158">
        <v>0</v>
      </c>
    </row>
    <row r="95" spans="1:8" x14ac:dyDescent="0.15">
      <c r="A95" s="136" t="s">
        <v>155</v>
      </c>
      <c r="B95" s="158">
        <v>9</v>
      </c>
      <c r="C95" s="158">
        <v>0</v>
      </c>
      <c r="D95" s="158">
        <v>0</v>
      </c>
      <c r="E95" s="158">
        <v>0</v>
      </c>
      <c r="F95" s="158">
        <v>0</v>
      </c>
      <c r="G95" s="158">
        <v>0</v>
      </c>
      <c r="H95" s="158">
        <v>0</v>
      </c>
    </row>
    <row r="96" spans="1:8" x14ac:dyDescent="0.15">
      <c r="A96" s="136" t="s">
        <v>204</v>
      </c>
      <c r="B96" s="158">
        <v>685</v>
      </c>
      <c r="C96" s="158">
        <v>303</v>
      </c>
      <c r="D96" s="158">
        <v>2508</v>
      </c>
      <c r="E96" s="158">
        <v>1495</v>
      </c>
      <c r="F96" s="158">
        <v>716</v>
      </c>
      <c r="G96" s="158">
        <v>226</v>
      </c>
      <c r="H96" s="158">
        <v>0</v>
      </c>
    </row>
    <row r="97" spans="1:8" x14ac:dyDescent="0.15">
      <c r="A97" s="136" t="s">
        <v>157</v>
      </c>
      <c r="B97" s="158">
        <v>2404</v>
      </c>
      <c r="C97" s="158">
        <v>3105</v>
      </c>
      <c r="D97" s="158">
        <v>2806</v>
      </c>
      <c r="E97" s="158">
        <v>2901</v>
      </c>
      <c r="F97" s="158">
        <v>5226</v>
      </c>
      <c r="G97" s="158">
        <v>3649</v>
      </c>
      <c r="H97" s="158">
        <v>6550</v>
      </c>
    </row>
    <row r="98" spans="1:8" x14ac:dyDescent="0.15">
      <c r="A98" s="172" t="s">
        <v>158</v>
      </c>
      <c r="B98" s="173">
        <v>-1723</v>
      </c>
      <c r="C98" s="173">
        <v>-2802</v>
      </c>
      <c r="D98" s="173">
        <v>-298</v>
      </c>
      <c r="E98" s="173">
        <v>-1317</v>
      </c>
      <c r="F98" s="173">
        <v>-4429</v>
      </c>
      <c r="G98" s="173">
        <v>-3423</v>
      </c>
      <c r="H98" s="173">
        <v>-6550</v>
      </c>
    </row>
    <row r="99" spans="1:8" x14ac:dyDescent="0.15">
      <c r="A99" s="174" t="s">
        <v>159</v>
      </c>
      <c r="B99" s="175">
        <v>4972</v>
      </c>
      <c r="C99" s="175">
        <v>7235</v>
      </c>
      <c r="D99" s="175">
        <v>11253</v>
      </c>
      <c r="E99" s="175">
        <v>16847</v>
      </c>
      <c r="F99" s="175">
        <v>23212</v>
      </c>
      <c r="G99" s="175">
        <v>28039</v>
      </c>
      <c r="H99" s="175">
        <v>30893</v>
      </c>
    </row>
    <row r="100" spans="1:8" ht="26" x14ac:dyDescent="0.15">
      <c r="A100" s="136" t="s">
        <v>206</v>
      </c>
      <c r="B100" s="158">
        <v>5057</v>
      </c>
      <c r="C100" s="158">
        <v>7340</v>
      </c>
      <c r="D100" s="158">
        <v>11461</v>
      </c>
      <c r="E100" s="158">
        <v>16918</v>
      </c>
      <c r="F100" s="158">
        <v>23270</v>
      </c>
      <c r="G100" s="158">
        <v>28243</v>
      </c>
      <c r="H100" s="158">
        <v>31380</v>
      </c>
    </row>
    <row r="101" spans="1:8" ht="26" x14ac:dyDescent="0.15">
      <c r="A101" s="136" t="s">
        <v>207</v>
      </c>
      <c r="B101" s="158">
        <v>-85</v>
      </c>
      <c r="C101" s="158">
        <v>-105</v>
      </c>
      <c r="D101" s="158">
        <v>-208</v>
      </c>
      <c r="E101" s="158">
        <v>-71</v>
      </c>
      <c r="F101" s="158">
        <v>-58</v>
      </c>
      <c r="G101" s="158">
        <v>-204</v>
      </c>
      <c r="H101" s="158">
        <v>-487</v>
      </c>
    </row>
    <row r="102" spans="1:8" ht="26" x14ac:dyDescent="0.15">
      <c r="A102" s="136" t="s">
        <v>205</v>
      </c>
      <c r="B102" s="158">
        <v>19919</v>
      </c>
      <c r="C102" s="158">
        <v>29626</v>
      </c>
      <c r="D102" s="158">
        <v>46910</v>
      </c>
      <c r="E102" s="158">
        <v>70279</v>
      </c>
      <c r="F102" s="158">
        <v>96181</v>
      </c>
      <c r="G102" s="158">
        <v>115005</v>
      </c>
      <c r="H102" s="158">
        <v>129913</v>
      </c>
    </row>
    <row r="103" spans="1:8" ht="26" x14ac:dyDescent="0.15">
      <c r="A103" s="172" t="s">
        <v>208</v>
      </c>
      <c r="B103" s="173">
        <v>19919</v>
      </c>
      <c r="C103" s="173">
        <v>29626</v>
      </c>
      <c r="D103" s="173">
        <v>46910</v>
      </c>
      <c r="E103" s="173">
        <v>70279</v>
      </c>
      <c r="F103" s="173">
        <v>96181</v>
      </c>
      <c r="G103" s="173">
        <v>115005</v>
      </c>
      <c r="H103" s="173">
        <v>129913</v>
      </c>
    </row>
    <row r="104" spans="1:8" ht="26" x14ac:dyDescent="0.15">
      <c r="A104" s="178" t="s">
        <v>209</v>
      </c>
      <c r="B104" s="179">
        <v>24891</v>
      </c>
      <c r="C104" s="179">
        <v>36861</v>
      </c>
      <c r="D104" s="179">
        <v>58163</v>
      </c>
      <c r="E104" s="179">
        <v>87126</v>
      </c>
      <c r="F104" s="179">
        <v>119393</v>
      </c>
      <c r="G104" s="179">
        <v>143044</v>
      </c>
      <c r="H104" s="179">
        <v>160806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0"/>
  <sheetViews>
    <sheetView workbookViewId="0">
      <selection activeCell="A19" sqref="A19:E19"/>
    </sheetView>
  </sheetViews>
  <sheetFormatPr baseColWidth="10" defaultRowHeight="13" x14ac:dyDescent="0.15"/>
  <cols>
    <col min="1" max="1" width="26.6640625" customWidth="1"/>
    <col min="2" max="2" width="12" customWidth="1"/>
    <col min="3" max="5" width="8.33203125" customWidth="1"/>
    <col min="7" max="7" width="32" customWidth="1"/>
  </cols>
  <sheetData>
    <row r="1" spans="1:7" ht="15" x14ac:dyDescent="0.2">
      <c r="A1" s="31" t="s">
        <v>249</v>
      </c>
      <c r="B1" s="53">
        <v>2017</v>
      </c>
      <c r="C1" s="53">
        <v>2018</v>
      </c>
      <c r="D1" s="53">
        <v>2019</v>
      </c>
      <c r="E1" s="53">
        <v>2020</v>
      </c>
    </row>
    <row r="2" spans="1:7" x14ac:dyDescent="0.15">
      <c r="A2" s="195" t="s">
        <v>243</v>
      </c>
      <c r="B2" s="209">
        <f>'Ticket Art'!B47/'Ticket Art'!B4</f>
        <v>1.0586073838517025</v>
      </c>
      <c r="C2" s="209">
        <f>'Ticket Art'!C47/'Ticket Art'!C4</f>
        <v>1.0383646971092688</v>
      </c>
      <c r="D2" s="209">
        <f>'Ticket Art'!D47/'Ticket Art'!D4</f>
        <v>1.0419275143316302</v>
      </c>
      <c r="E2" s="209">
        <f>'Ticket Art'!E47/'Ticket Art'!E4</f>
        <v>1.3788847851544905</v>
      </c>
    </row>
    <row r="3" spans="1:7" x14ac:dyDescent="0.15">
      <c r="A3" s="195" t="s">
        <v>244</v>
      </c>
      <c r="B3" s="34">
        <f>'Ticket Art'!B47/'Ticket Art'!B37</f>
        <v>-18.062696443341604</v>
      </c>
      <c r="C3" s="34">
        <f>'Ticket Art'!C47/'Ticket Art'!C37</f>
        <v>-27.06563000228676</v>
      </c>
      <c r="D3" s="34">
        <f>'Ticket Art'!D47/'Ticket Art'!D37</f>
        <v>-25.514831130690162</v>
      </c>
      <c r="E3" s="34">
        <f>'Ticket Art'!E47/'Ticket Art'!E37</f>
        <v>-3.6393247741321919</v>
      </c>
    </row>
    <row r="4" spans="1:7" x14ac:dyDescent="0.15">
      <c r="A4" s="196" t="s">
        <v>88</v>
      </c>
      <c r="B4" s="209">
        <f>('Ticket Art'!B100+'Ticket Art'!B91)/'Ticket Art'!B91</f>
        <v>102.97058823529412</v>
      </c>
      <c r="C4" s="209">
        <f>('Ticket Art'!C100+'Ticket Art'!C91)/'Ticket Art'!C91</f>
        <v>12.592814371257486</v>
      </c>
      <c r="D4" s="209">
        <f>('Ticket Art'!D100+'Ticket Art'!D91)/'Ticket Art'!D91</f>
        <v>9.1344537815126046</v>
      </c>
      <c r="E4" s="209">
        <f>('Ticket Art'!E100+'Ticket Art'!E91)/'Ticket Art'!E91</f>
        <v>-66.097222222222229</v>
      </c>
    </row>
    <row r="6" spans="1:7" ht="15" x14ac:dyDescent="0.2">
      <c r="A6" s="31" t="s">
        <v>248</v>
      </c>
      <c r="B6" s="53">
        <v>2017</v>
      </c>
      <c r="C6" s="53">
        <v>2018</v>
      </c>
      <c r="D6" s="53">
        <v>2019</v>
      </c>
      <c r="E6" s="53">
        <v>2020</v>
      </c>
    </row>
    <row r="7" spans="1:7" x14ac:dyDescent="0.15">
      <c r="A7" s="197" t="s">
        <v>245</v>
      </c>
      <c r="B7" s="52">
        <f>'Ticket Art'!B100/'Ticket Art'!B37</f>
        <v>-2.2941273779983455</v>
      </c>
      <c r="C7" s="52">
        <f>'Ticket Art'!C100/'Ticket Art'!C37</f>
        <v>-0.44271667047793278</v>
      </c>
      <c r="D7" s="52">
        <f>'Ticket Art'!D100/'Ticket Art'!D37</f>
        <v>-0.28428781204111603</v>
      </c>
      <c r="E7" s="52">
        <f>'Ticket Art'!E100/'Ticket Art'!E37</f>
        <v>0.57429862101759388</v>
      </c>
    </row>
    <row r="8" spans="1:7" x14ac:dyDescent="0.15">
      <c r="A8" s="197" t="s">
        <v>246</v>
      </c>
      <c r="B8" s="52">
        <f>'Ticket Art'!B99/'Ticket Art'!B4</f>
        <v>0.13445280384704877</v>
      </c>
      <c r="C8" s="52">
        <f>'Ticket Art'!C99/'Ticket Art'!C4</f>
        <v>1.4659823661008027E-2</v>
      </c>
      <c r="D8" s="52">
        <f>'Ticket Art'!D99/'Ticket Art'!D4</f>
        <v>1.1609220215394209E-2</v>
      </c>
      <c r="E8" s="52">
        <f>'Ticket Art'!E99/'Ticket Art'!E4</f>
        <v>-0.21759300963877129</v>
      </c>
    </row>
    <row r="9" spans="1:7" x14ac:dyDescent="0.15">
      <c r="A9" s="197" t="s">
        <v>247</v>
      </c>
      <c r="B9" s="52">
        <f>'Ticket Art'!B100/'Ticket Art'!B67</f>
        <v>0.39531370257404291</v>
      </c>
      <c r="C9" s="52">
        <f>'Ticket Art'!C100/'Ticket Art'!C67</f>
        <v>8.7258304412493798E-2</v>
      </c>
      <c r="D9" s="52">
        <f>'Ticket Art'!D100/'Ticket Art'!D67</f>
        <v>3.5511207307678198E-2</v>
      </c>
      <c r="E9" s="52">
        <f>'Ticket Art'!E100/'Ticket Art'!E67</f>
        <v>-0.51646354500748348</v>
      </c>
    </row>
    <row r="11" spans="1:7" ht="15" x14ac:dyDescent="0.2">
      <c r="A11" s="31" t="s">
        <v>250</v>
      </c>
      <c r="B11" s="200">
        <v>2017</v>
      </c>
      <c r="C11" s="200">
        <v>2018</v>
      </c>
      <c r="D11" s="200">
        <v>2019</v>
      </c>
      <c r="E11" s="200">
        <v>2020</v>
      </c>
    </row>
    <row r="12" spans="1:7" x14ac:dyDescent="0.15">
      <c r="A12" s="199" t="s">
        <v>98</v>
      </c>
      <c r="B12" s="263">
        <v>1.99</v>
      </c>
      <c r="C12" s="202">
        <v>3.26</v>
      </c>
      <c r="D12" s="202">
        <v>2.76</v>
      </c>
      <c r="E12" s="202">
        <f>'Ticket Art'!E15/'Ticket Art'!E51</f>
        <v>3.3368095789880261</v>
      </c>
      <c r="G12" s="198" t="s">
        <v>251</v>
      </c>
    </row>
    <row r="13" spans="1:7" x14ac:dyDescent="0.15">
      <c r="A13" s="199" t="s">
        <v>97</v>
      </c>
      <c r="B13" s="203">
        <f>('Ticket Art'!B15-'Ticket Art'!B16)/'Ticket Art'!B51</f>
        <v>1.9872903536506208</v>
      </c>
      <c r="C13" s="203">
        <f>('Ticket Art'!C15-'Ticket Art'!C16)/'Ticket Art'!C51</f>
        <v>3.2640900772356463</v>
      </c>
      <c r="D13" s="203">
        <f>('Ticket Art'!D15-'Ticket Art'!D16)/'Ticket Art'!D51</f>
        <v>2.7607834742588033</v>
      </c>
      <c r="E13" s="203">
        <f>('Ticket Art'!E15-'Ticket Art'!E16)/'Ticket Art'!E51</f>
        <v>3.3368095789880261</v>
      </c>
      <c r="G13" s="198" t="s">
        <v>252</v>
      </c>
    </row>
    <row r="14" spans="1:7" x14ac:dyDescent="0.15">
      <c r="A14" s="199" t="s">
        <v>239</v>
      </c>
      <c r="B14" s="202">
        <f>('Ticket Art'!B28)/'Ticket Art'!B51</f>
        <v>0.63889528675223517</v>
      </c>
      <c r="C14" s="202">
        <f>('Ticket Art'!C28)/'Ticket Art'!C51</f>
        <v>1.0354849716182264</v>
      </c>
      <c r="D14" s="202">
        <f>('Ticket Art'!D28)/'Ticket Art'!D51</f>
        <v>1.0616504334796104</v>
      </c>
      <c r="E14" s="202">
        <f>('Ticket Art'!E28)/'Ticket Art'!E51</f>
        <v>0.30301274623406721</v>
      </c>
      <c r="G14" s="198" t="s">
        <v>253</v>
      </c>
    </row>
    <row r="15" spans="1:7" x14ac:dyDescent="0.15">
      <c r="A15" s="201"/>
      <c r="B15" s="201"/>
      <c r="C15" s="201"/>
      <c r="D15" s="201"/>
      <c r="E15" s="201"/>
    </row>
    <row r="18" spans="1:5" ht="15" x14ac:dyDescent="0.2">
      <c r="A18" s="207" t="s">
        <v>255</v>
      </c>
      <c r="B18" s="200">
        <v>2017</v>
      </c>
      <c r="C18" s="200">
        <v>2018</v>
      </c>
      <c r="D18" s="200">
        <v>2019</v>
      </c>
      <c r="E18" s="200">
        <v>2020</v>
      </c>
    </row>
    <row r="19" spans="1:5" x14ac:dyDescent="0.15">
      <c r="A19" s="199" t="s">
        <v>256</v>
      </c>
      <c r="B19" s="208">
        <f>'Ticket Art'!B15-'Ticket Art'!B51</f>
        <v>47161</v>
      </c>
      <c r="C19" s="208">
        <f>'Ticket Art'!C15-'Ticket Art'!C51</f>
        <v>73001</v>
      </c>
      <c r="D19" s="208">
        <f>'Ticket Art'!D15-'Ticket Art'!D51</f>
        <v>49362</v>
      </c>
      <c r="E19" s="208">
        <f>'Ticket Art'!E15-'Ticket Art'!E51</f>
        <v>12100</v>
      </c>
    </row>
    <row r="20" spans="1:5" x14ac:dyDescent="0.15">
      <c r="A20" s="201"/>
      <c r="B20" s="201"/>
      <c r="C20" s="201"/>
      <c r="D20" s="201"/>
      <c r="E20" s="201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2"/>
  <sheetViews>
    <sheetView workbookViewId="0">
      <selection activeCell="N21" sqref="N21"/>
    </sheetView>
  </sheetViews>
  <sheetFormatPr baseColWidth="10" defaultRowHeight="13" x14ac:dyDescent="0.15"/>
  <cols>
    <col min="1" max="1" width="15" customWidth="1"/>
    <col min="8" max="8" width="15.6640625" customWidth="1"/>
    <col min="9" max="9" width="12.6640625" bestFit="1" customWidth="1"/>
  </cols>
  <sheetData>
    <row r="1" spans="1:12" x14ac:dyDescent="0.15">
      <c r="A1" s="31" t="s">
        <v>99</v>
      </c>
      <c r="B1" s="204">
        <v>2017</v>
      </c>
      <c r="C1" s="204">
        <v>2018</v>
      </c>
      <c r="D1" s="204">
        <v>2019</v>
      </c>
      <c r="E1" s="204">
        <v>2020</v>
      </c>
      <c r="H1" s="31" t="s">
        <v>100</v>
      </c>
      <c r="I1" s="204">
        <v>2017</v>
      </c>
      <c r="J1" s="204">
        <v>2018</v>
      </c>
      <c r="K1" s="204">
        <v>2019</v>
      </c>
      <c r="L1" s="204">
        <v>2020</v>
      </c>
    </row>
    <row r="2" spans="1:12" x14ac:dyDescent="0.15">
      <c r="A2" s="205" t="s">
        <v>257</v>
      </c>
      <c r="B2" s="74">
        <f>6.56*B10+3.26*B11+6.72*B12+1.05*B13</f>
        <v>4.2831667476783801</v>
      </c>
      <c r="C2" s="74">
        <f t="shared" ref="C2:E2" si="0">6.56*C10+3.26*C11+6.72*C12+1.05*C13</f>
        <v>4.3244456616133293</v>
      </c>
      <c r="D2" s="74">
        <f t="shared" si="0"/>
        <v>3.9582161529460347</v>
      </c>
      <c r="E2" s="74">
        <f t="shared" si="0"/>
        <v>1.1150801131361801</v>
      </c>
      <c r="H2" s="205" t="s">
        <v>254</v>
      </c>
      <c r="I2" s="74">
        <f>0.13*I10+0.04*I11+3.97*I12+0.21*I13+0.09*I14</f>
        <v>4.9254272530516099</v>
      </c>
      <c r="J2" s="74">
        <f>0.13*J10+0.04*J11+3.97*J12+0.21*J13+0.09*J14</f>
        <v>0.85354425848590898</v>
      </c>
      <c r="K2" s="74">
        <f t="shared" ref="K2:L2" si="1">0.13*K10+0.04*K11+3.97*K12+0.21*K13+0.09*K14</f>
        <v>0.69475311780051741</v>
      </c>
      <c r="L2" s="74">
        <f t="shared" si="1"/>
        <v>-3.0688199435915586</v>
      </c>
    </row>
    <row r="3" spans="1:12" x14ac:dyDescent="0.15">
      <c r="A3" s="32"/>
      <c r="B3" s="74"/>
      <c r="C3" s="74"/>
      <c r="D3" s="74"/>
      <c r="E3" s="74"/>
      <c r="H3" s="32"/>
      <c r="I3" s="74"/>
      <c r="J3" s="74"/>
      <c r="K3" s="74"/>
      <c r="L3" s="74"/>
    </row>
    <row r="4" spans="1:12" x14ac:dyDescent="0.15">
      <c r="A4" s="32"/>
      <c r="B4" s="74"/>
      <c r="C4" s="74"/>
      <c r="D4" s="74"/>
      <c r="E4" s="74"/>
      <c r="H4" s="32"/>
      <c r="I4" s="74"/>
      <c r="J4" s="74"/>
      <c r="K4" s="74"/>
      <c r="L4" s="74"/>
    </row>
    <row r="5" spans="1:12" x14ac:dyDescent="0.15">
      <c r="A5" s="32"/>
      <c r="B5" s="74"/>
      <c r="C5" s="74"/>
      <c r="D5" s="74"/>
      <c r="E5" s="74"/>
      <c r="H5" s="32"/>
      <c r="I5" s="74"/>
      <c r="J5" s="74"/>
      <c r="K5" s="74"/>
      <c r="L5" s="74"/>
    </row>
    <row r="6" spans="1:12" x14ac:dyDescent="0.15">
      <c r="A6" s="32"/>
      <c r="B6" s="74"/>
      <c r="C6" s="74"/>
      <c r="D6" s="74"/>
      <c r="E6" s="74"/>
      <c r="H6" s="32"/>
      <c r="I6" s="74"/>
      <c r="J6" s="74"/>
      <c r="K6" s="74"/>
      <c r="L6" s="74"/>
    </row>
    <row r="9" spans="1:12" x14ac:dyDescent="0.15">
      <c r="A9" s="206" t="s">
        <v>254</v>
      </c>
      <c r="B9" s="204">
        <v>2017</v>
      </c>
      <c r="C9" s="204">
        <v>2018</v>
      </c>
      <c r="D9" s="204">
        <v>2019</v>
      </c>
      <c r="E9" s="204">
        <v>2020</v>
      </c>
      <c r="H9" s="206" t="s">
        <v>254</v>
      </c>
      <c r="I9" s="204">
        <v>2017</v>
      </c>
      <c r="J9" s="204">
        <v>2018</v>
      </c>
      <c r="K9" s="204">
        <v>2019</v>
      </c>
      <c r="L9" s="204">
        <v>2020</v>
      </c>
    </row>
    <row r="10" spans="1:12" x14ac:dyDescent="0.15">
      <c r="A10" s="32" t="s">
        <v>101</v>
      </c>
      <c r="B10" s="74">
        <f>'Poměrové ukazatele'!B19/'Ticket Art'!B4</f>
        <v>0.45723454587760798</v>
      </c>
      <c r="C10" s="74">
        <f>'Poměrové ukazatele'!C19/'Ticket Art'!C4</f>
        <v>0.64044391805939382</v>
      </c>
      <c r="D10" s="74">
        <f>'Poměrové ukazatele'!D19/'Ticket Art'!D4</f>
        <v>0.591998273008563</v>
      </c>
      <c r="E10" s="74">
        <f>'Poměrové ukazatele'!E19/'Ticket Art'!E4</f>
        <v>0.54499594631114312</v>
      </c>
      <c r="H10" s="32" t="s">
        <v>105</v>
      </c>
      <c r="I10" s="74">
        <f>'Ticket Art'!B4/'Ticket Art'!B47</f>
        <v>0.94463728031211935</v>
      </c>
      <c r="J10" s="74">
        <f>'Ticket Art'!C4/'Ticket Art'!C47</f>
        <v>0.9630527720982105</v>
      </c>
      <c r="K10" s="74">
        <f>'Ticket Art'!D4/'Ticket Art'!D47</f>
        <v>0.95975966297566706</v>
      </c>
      <c r="L10" s="74">
        <f>'Ticket Art'!E4/'Ticket Art'!E47</f>
        <v>0.72522375383811333</v>
      </c>
    </row>
    <row r="11" spans="1:12" x14ac:dyDescent="0.15">
      <c r="A11" s="32" t="s">
        <v>102</v>
      </c>
      <c r="B11" s="74">
        <f>'Ticket Art'!B99/'Ticket Art'!B4</f>
        <v>0.13445280384704877</v>
      </c>
      <c r="C11" s="74">
        <f>'Ticket Art'!C99/'Ticket Art'!C4</f>
        <v>1.4659823661008027E-2</v>
      </c>
      <c r="D11" s="74">
        <f>'Ticket Art'!D99/'Ticket Art'!D4</f>
        <v>1.1609220215394209E-2</v>
      </c>
      <c r="E11" s="74">
        <f>'Ticket Art'!E99/'Ticket Art'!E4</f>
        <v>-0.21759300963877129</v>
      </c>
      <c r="H11" s="32" t="s">
        <v>106</v>
      </c>
      <c r="I11" s="74">
        <f>'Ticket Art'!B100/'Ticket Art'!B91</f>
        <v>101.97058823529412</v>
      </c>
      <c r="J11" s="74">
        <f>'Ticket Art'!C100/'Ticket Art'!C91</f>
        <v>11.592814371257486</v>
      </c>
      <c r="K11" s="74">
        <f>'Ticket Art'!D100/'Ticket Art'!D91</f>
        <v>8.1344537815126046</v>
      </c>
      <c r="L11" s="74">
        <f>'Ticket Art'!E100/'Ticket Art'!E91</f>
        <v>-67.097222222222229</v>
      </c>
    </row>
    <row r="12" spans="1:12" x14ac:dyDescent="0.15">
      <c r="A12" s="32" t="s">
        <v>103</v>
      </c>
      <c r="B12" s="74">
        <f>'Ticket Art'!B100/'Ticket Art'!B4</f>
        <v>0.13445280384704877</v>
      </c>
      <c r="C12" s="74">
        <f>'Ticket Art'!C100/'Ticket Art'!C4</f>
        <v>1.6984690968109839E-2</v>
      </c>
      <c r="D12" s="74">
        <f>'Ticket Art'!D100/'Ticket Art'!D4</f>
        <v>1.1609220215394209E-2</v>
      </c>
      <c r="E12" s="74">
        <f>'Ticket Art'!E100/'Ticket Art'!E4</f>
        <v>-0.21759300963877129</v>
      </c>
      <c r="H12" s="32" t="s">
        <v>107</v>
      </c>
      <c r="I12" s="74">
        <f>'Ticket Art'!B100/'Ticket Art'!B4</f>
        <v>0.13445280384704877</v>
      </c>
      <c r="J12" s="74">
        <f>'Ticket Art'!C100/'Ticket Art'!C4</f>
        <v>1.6984690968109839E-2</v>
      </c>
      <c r="K12" s="74">
        <f>'Ticket Art'!D100/'Ticket Art'!D4</f>
        <v>1.1609220215394209E-2</v>
      </c>
      <c r="L12" s="74">
        <f>'Ticket Art'!E100/'Ticket Art'!E4</f>
        <v>-0.21759300963877129</v>
      </c>
    </row>
    <row r="13" spans="1:12" x14ac:dyDescent="0.15">
      <c r="A13" s="32" t="s">
        <v>104</v>
      </c>
      <c r="B13" s="74">
        <f>'Ticket Art'!B37/'Ticket Art'!B47</f>
        <v>-5.5362719687880646E-2</v>
      </c>
      <c r="C13" s="74">
        <f>'Ticket Art'!C37/'Ticket Art'!C47</f>
        <v>-3.6947227901789489E-2</v>
      </c>
      <c r="D13" s="74">
        <f>'Ticket Art'!D37/'Ticket Art'!D47</f>
        <v>-3.9192891180736204E-2</v>
      </c>
      <c r="E13" s="74">
        <f>'Ticket Art'!E37/'Ticket Art'!E47</f>
        <v>-0.27477624616188673</v>
      </c>
      <c r="H13" s="32" t="s">
        <v>108</v>
      </c>
      <c r="I13" s="74">
        <f>'Ticket Art'!B67/'Ticket Art'!B4</f>
        <v>0.34011673000853176</v>
      </c>
      <c r="J13" s="74">
        <f>'Ticket Art'!C67/'Ticket Art'!C4</f>
        <v>0.19464841865157695</v>
      </c>
      <c r="K13" s="74">
        <f>'Ticket Art'!D67/'Ticket Art'!D4</f>
        <v>0.32691708042503176</v>
      </c>
      <c r="L13" s="74">
        <f>'Ticket Art'!E67/'Ticket Art'!E4</f>
        <v>0.42131339518962257</v>
      </c>
    </row>
    <row r="14" spans="1:12" x14ac:dyDescent="0.15">
      <c r="H14" s="32" t="s">
        <v>109</v>
      </c>
      <c r="I14" s="74">
        <f>'Ticket Art'!B4/('Ticket Art'!B51+'Ticket Art'!B28)</f>
        <v>1.3177636958299264</v>
      </c>
      <c r="J14" s="74">
        <f>'Ticket Art'!C4/('Ticket Art'!C51+'Ticket Art'!C28)</f>
        <v>1.7369936911401664</v>
      </c>
      <c r="K14" s="74">
        <f>'Ticket Art'!D4/('Ticket Art'!D51+'Ticket Art'!D28)</f>
        <v>1.44294465787561</v>
      </c>
      <c r="L14" s="74">
        <f>'Ticket Art'!E4/('Ticket Art'!E51+'Ticket Art'!E28)</f>
        <v>3.2906476952719728</v>
      </c>
    </row>
    <row r="16" spans="1:12" x14ac:dyDescent="0.15">
      <c r="A16" s="31" t="s">
        <v>264</v>
      </c>
      <c r="B16" s="33"/>
      <c r="C16" s="33"/>
      <c r="D16" s="33"/>
      <c r="E16" s="33"/>
      <c r="H16" s="31" t="s">
        <v>258</v>
      </c>
      <c r="I16" s="33" t="s">
        <v>259</v>
      </c>
      <c r="J16" s="33"/>
      <c r="K16" s="33"/>
      <c r="L16" s="33"/>
    </row>
    <row r="17" spans="1:12" x14ac:dyDescent="0.15">
      <c r="A17" s="32" t="s">
        <v>265</v>
      </c>
      <c r="B17" s="74"/>
      <c r="C17" s="74"/>
      <c r="D17" s="74"/>
      <c r="E17" s="74"/>
      <c r="H17" s="32" t="s">
        <v>260</v>
      </c>
      <c r="I17" s="74" t="s">
        <v>261</v>
      </c>
      <c r="J17" s="74"/>
      <c r="K17" s="74"/>
      <c r="L17" s="74"/>
    </row>
    <row r="18" spans="1:12" x14ac:dyDescent="0.15">
      <c r="A18" s="32" t="s">
        <v>266</v>
      </c>
      <c r="B18" s="74"/>
      <c r="C18" s="74"/>
      <c r="D18" s="74"/>
      <c r="E18" s="74"/>
      <c r="H18" s="32" t="s">
        <v>262</v>
      </c>
      <c r="I18" s="74" t="s">
        <v>263</v>
      </c>
      <c r="J18" s="74"/>
      <c r="K18" s="74"/>
      <c r="L18" s="74"/>
    </row>
    <row r="19" spans="1:12" x14ac:dyDescent="0.15">
      <c r="A19" s="32"/>
      <c r="B19" s="74"/>
      <c r="C19" s="74"/>
      <c r="D19" s="74"/>
      <c r="E19" s="74"/>
      <c r="H19" s="32"/>
      <c r="I19" s="74"/>
      <c r="J19" s="74"/>
      <c r="K19" s="74"/>
      <c r="L19" s="74"/>
    </row>
    <row r="20" spans="1:12" x14ac:dyDescent="0.15">
      <c r="A20" s="32"/>
      <c r="B20" s="74"/>
      <c r="C20" s="74"/>
      <c r="D20" s="74"/>
      <c r="E20" s="74"/>
      <c r="H20" s="32"/>
      <c r="I20" s="74"/>
      <c r="J20" s="74"/>
      <c r="K20" s="74"/>
      <c r="L20" s="74"/>
    </row>
    <row r="21" spans="1:12" x14ac:dyDescent="0.15">
      <c r="H21" s="32"/>
      <c r="I21" s="74"/>
      <c r="J21" s="74"/>
      <c r="K21" s="74"/>
      <c r="L21" s="74"/>
    </row>
    <row r="23" spans="1:12" x14ac:dyDescent="0.15">
      <c r="A23" s="31"/>
      <c r="B23" s="33"/>
      <c r="C23" s="33"/>
      <c r="D23" s="33"/>
      <c r="E23" s="33"/>
      <c r="H23" s="31"/>
      <c r="I23" s="33"/>
      <c r="J23" s="33"/>
      <c r="K23" s="33"/>
      <c r="L23" s="33"/>
    </row>
    <row r="24" spans="1:12" x14ac:dyDescent="0.15">
      <c r="A24" s="32"/>
      <c r="B24" s="74"/>
      <c r="C24" s="74"/>
      <c r="D24" s="74"/>
      <c r="E24" s="74"/>
      <c r="H24" s="32"/>
      <c r="I24" s="74"/>
      <c r="J24" s="74"/>
      <c r="K24" s="74"/>
      <c r="L24" s="74"/>
    </row>
    <row r="25" spans="1:12" x14ac:dyDescent="0.15">
      <c r="A25" s="32"/>
      <c r="B25" s="74"/>
      <c r="C25" s="74"/>
      <c r="D25" s="74"/>
      <c r="E25" s="74"/>
      <c r="H25" s="32"/>
      <c r="I25" s="74"/>
      <c r="J25" s="74"/>
      <c r="K25" s="74"/>
      <c r="L25" s="74"/>
    </row>
    <row r="26" spans="1:12" x14ac:dyDescent="0.15">
      <c r="A26" s="32"/>
      <c r="B26" s="74"/>
      <c r="C26" s="74"/>
      <c r="D26" s="74"/>
      <c r="E26" s="74"/>
      <c r="H26" s="32"/>
      <c r="I26" s="74"/>
      <c r="J26" s="74"/>
      <c r="K26" s="74"/>
      <c r="L26" s="74"/>
    </row>
    <row r="27" spans="1:12" x14ac:dyDescent="0.15">
      <c r="A27" s="32"/>
      <c r="B27" s="74"/>
      <c r="C27" s="74"/>
      <c r="D27" s="74"/>
      <c r="E27" s="74"/>
      <c r="H27" s="32"/>
      <c r="I27" s="74"/>
      <c r="J27" s="74"/>
      <c r="K27" s="74"/>
      <c r="L27" s="74"/>
    </row>
    <row r="28" spans="1:12" x14ac:dyDescent="0.15">
      <c r="H28" s="32"/>
      <c r="I28" s="74"/>
      <c r="J28" s="74"/>
      <c r="K28" s="74"/>
      <c r="L28" s="74"/>
    </row>
    <row r="30" spans="1:12" x14ac:dyDescent="0.15">
      <c r="A30" s="31"/>
      <c r="B30" s="33"/>
      <c r="C30" s="33"/>
      <c r="D30" s="33"/>
      <c r="E30" s="33"/>
      <c r="H30" s="31"/>
      <c r="I30" s="33"/>
      <c r="J30" s="33"/>
      <c r="K30" s="33"/>
      <c r="L30" s="33"/>
    </row>
    <row r="31" spans="1:12" x14ac:dyDescent="0.15">
      <c r="A31" s="32"/>
      <c r="B31" s="74"/>
      <c r="C31" s="74"/>
      <c r="D31" s="74"/>
      <c r="E31" s="74"/>
      <c r="H31" s="32"/>
      <c r="I31" s="74"/>
      <c r="J31" s="74"/>
      <c r="K31" s="74"/>
      <c r="L31" s="74"/>
    </row>
    <row r="32" spans="1:12" x14ac:dyDescent="0.15">
      <c r="A32" s="32"/>
      <c r="B32" s="74"/>
      <c r="C32" s="74"/>
      <c r="D32" s="74"/>
      <c r="E32" s="74"/>
      <c r="H32" s="32"/>
      <c r="I32" s="74"/>
      <c r="J32" s="74"/>
      <c r="K32" s="74"/>
      <c r="L32" s="74"/>
    </row>
    <row r="33" spans="1:12" x14ac:dyDescent="0.15">
      <c r="A33" s="32"/>
      <c r="B33" s="74"/>
      <c r="C33" s="74"/>
      <c r="D33" s="74"/>
      <c r="E33" s="74"/>
      <c r="H33" s="32"/>
      <c r="I33" s="74"/>
      <c r="J33" s="74"/>
      <c r="K33" s="74"/>
      <c r="L33" s="74"/>
    </row>
    <row r="34" spans="1:12" x14ac:dyDescent="0.15">
      <c r="A34" s="32"/>
      <c r="B34" s="74"/>
      <c r="C34" s="74"/>
      <c r="D34" s="74"/>
      <c r="E34" s="74"/>
      <c r="H34" s="32"/>
      <c r="I34" s="74"/>
      <c r="J34" s="74"/>
      <c r="K34" s="74"/>
      <c r="L34" s="74"/>
    </row>
    <row r="35" spans="1:12" x14ac:dyDescent="0.15">
      <c r="H35" s="32"/>
      <c r="I35" s="74"/>
      <c r="J35" s="74"/>
      <c r="K35" s="74"/>
      <c r="L35" s="74"/>
    </row>
    <row r="37" spans="1:12" x14ac:dyDescent="0.15">
      <c r="A37" s="31"/>
      <c r="B37" s="33"/>
      <c r="C37" s="33"/>
      <c r="D37" s="33"/>
      <c r="E37" s="33"/>
      <c r="H37" s="31"/>
      <c r="I37" s="33"/>
      <c r="J37" s="33"/>
      <c r="K37" s="33"/>
      <c r="L37" s="33"/>
    </row>
    <row r="38" spans="1:12" x14ac:dyDescent="0.15">
      <c r="A38" s="32"/>
      <c r="B38" s="74"/>
      <c r="C38" s="74"/>
      <c r="D38" s="74"/>
      <c r="E38" s="74"/>
      <c r="H38" s="32"/>
      <c r="I38" s="74"/>
      <c r="J38" s="74"/>
      <c r="K38" s="74"/>
      <c r="L38" s="74"/>
    </row>
    <row r="39" spans="1:12" x14ac:dyDescent="0.15">
      <c r="A39" s="32"/>
      <c r="B39" s="74"/>
      <c r="C39" s="74"/>
      <c r="D39" s="74"/>
      <c r="E39" s="74"/>
      <c r="H39" s="32"/>
      <c r="I39" s="74"/>
      <c r="J39" s="74"/>
      <c r="K39" s="74"/>
      <c r="L39" s="74"/>
    </row>
    <row r="40" spans="1:12" x14ac:dyDescent="0.15">
      <c r="A40" s="32"/>
      <c r="B40" s="74"/>
      <c r="C40" s="74"/>
      <c r="D40" s="74"/>
      <c r="E40" s="74"/>
      <c r="H40" s="32"/>
      <c r="I40" s="74"/>
      <c r="J40" s="74"/>
      <c r="K40" s="74"/>
      <c r="L40" s="74"/>
    </row>
    <row r="41" spans="1:12" x14ac:dyDescent="0.15">
      <c r="A41" s="32"/>
      <c r="B41" s="74"/>
      <c r="C41" s="74"/>
      <c r="D41" s="74"/>
      <c r="E41" s="74"/>
      <c r="H41" s="32"/>
      <c r="I41" s="74"/>
      <c r="J41" s="74"/>
      <c r="K41" s="74"/>
      <c r="L41" s="74"/>
    </row>
    <row r="42" spans="1:12" x14ac:dyDescent="0.15">
      <c r="H42" s="32"/>
      <c r="I42" s="74"/>
      <c r="J42" s="74"/>
      <c r="K42" s="74"/>
      <c r="L42" s="74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R41"/>
  <sheetViews>
    <sheetView tabSelected="1" workbookViewId="0">
      <selection activeCell="F143" sqref="F143"/>
    </sheetView>
  </sheetViews>
  <sheetFormatPr baseColWidth="10" defaultRowHeight="13" x14ac:dyDescent="0.15"/>
  <cols>
    <col min="1" max="1" width="2.6640625" customWidth="1"/>
    <col min="2" max="2" width="22.1640625" style="73" customWidth="1"/>
    <col min="3" max="5" width="10.83203125" customWidth="1"/>
    <col min="15" max="15" width="23.83203125" style="73" customWidth="1"/>
  </cols>
  <sheetData>
    <row r="2" spans="2:18" ht="16" x14ac:dyDescent="0.15">
      <c r="B2" s="210" t="s">
        <v>92</v>
      </c>
      <c r="C2" s="211" t="s">
        <v>240</v>
      </c>
      <c r="D2" s="211" t="s">
        <v>241</v>
      </c>
      <c r="E2" s="211" t="s">
        <v>242</v>
      </c>
    </row>
    <row r="3" spans="2:18" ht="16" x14ac:dyDescent="0.2">
      <c r="B3" s="55" t="s">
        <v>135</v>
      </c>
      <c r="C3" s="186">
        <f>'Ticket Art'!C4-'Ticket Art'!B4</f>
        <v>10841</v>
      </c>
      <c r="D3" s="186">
        <f>'Ticket Art'!D4-'Ticket Art'!C4</f>
        <v>-30603</v>
      </c>
      <c r="E3" s="186">
        <f>'Ticket Art'!E4-'Ticket Art'!D4</f>
        <v>-61180</v>
      </c>
      <c r="O3" s="187" t="s">
        <v>92</v>
      </c>
      <c r="P3" s="188" t="s">
        <v>240</v>
      </c>
      <c r="Q3" s="188" t="s">
        <v>241</v>
      </c>
      <c r="R3" s="188" t="s">
        <v>242</v>
      </c>
    </row>
    <row r="4" spans="2:18" ht="16" x14ac:dyDescent="0.2">
      <c r="B4" s="56" t="s">
        <v>110</v>
      </c>
      <c r="C4" s="37">
        <f>'Ticket Art'!C5-'Ticket Art'!B5</f>
        <v>521</v>
      </c>
      <c r="D4" s="37">
        <f>'Ticket Art'!D5-'Ticket Art'!C5</f>
        <v>-2754</v>
      </c>
      <c r="E4" s="37">
        <f>'Ticket Art'!E5-'Ticket Art'!D5</f>
        <v>-1067</v>
      </c>
      <c r="O4" s="55" t="s">
        <v>135</v>
      </c>
      <c r="P4" s="45">
        <f>C3/'Ticket Art'!B4</f>
        <v>0.10510548359574963</v>
      </c>
      <c r="Q4" s="45">
        <f>D3/'Ticket Art'!C4</f>
        <v>-0.26848269509145939</v>
      </c>
      <c r="R4" s="45">
        <f>E3/'Ticket Art'!D4</f>
        <v>-0.73373150080353078</v>
      </c>
    </row>
    <row r="5" spans="2:18" ht="15" customHeight="1" x14ac:dyDescent="0.2">
      <c r="B5" s="57" t="s">
        <v>111</v>
      </c>
      <c r="C5" s="38">
        <f>'Ticket Art'!C6-'Ticket Art'!B6</f>
        <v>0</v>
      </c>
      <c r="D5" s="38">
        <f>'Ticket Art'!D6-'Ticket Art'!C6</f>
        <v>-1204</v>
      </c>
      <c r="E5" s="38">
        <f>'Ticket Art'!E6-'Ticket Art'!D6</f>
        <v>-766</v>
      </c>
      <c r="O5" s="56" t="s">
        <v>122</v>
      </c>
      <c r="P5" s="41">
        <f>C4/'Ticket Art'!B5</f>
        <v>6.3351167315175094E-2</v>
      </c>
      <c r="Q5" s="41">
        <f>D4/'Ticket Art'!C5</f>
        <v>-0.3149228130360206</v>
      </c>
      <c r="R5" s="41">
        <f>E4/'Ticket Art'!D5</f>
        <v>-0.17810048405942247</v>
      </c>
    </row>
    <row r="6" spans="2:18" ht="15" customHeight="1" x14ac:dyDescent="0.2">
      <c r="B6" s="57" t="s">
        <v>112</v>
      </c>
      <c r="C6" s="38">
        <f>'Ticket Art'!C9-'Ticket Art'!B9</f>
        <v>-1480</v>
      </c>
      <c r="D6" s="38">
        <f>'Ticket Art'!D9-'Ticket Art'!C9</f>
        <v>-1549</v>
      </c>
      <c r="E6" s="38">
        <f>'Ticket Art'!E9-'Ticket Art'!D9</f>
        <v>-301</v>
      </c>
      <c r="O6" s="57" t="s">
        <v>111</v>
      </c>
      <c r="P6" s="40">
        <f>C5/'Ticket Art'!B6</f>
        <v>0</v>
      </c>
      <c r="Q6" s="40">
        <f>D5/'Ticket Art'!C6</f>
        <v>-0.6111675126903553</v>
      </c>
      <c r="R6" s="40">
        <f>E5/'Ticket Art'!D6</f>
        <v>-1</v>
      </c>
    </row>
    <row r="7" spans="2:18" ht="15" customHeight="1" x14ac:dyDescent="0.2">
      <c r="B7" s="189" t="s">
        <v>113</v>
      </c>
      <c r="C7" s="38">
        <f>'Ticket Art'!C13-'Ticket Art'!B13</f>
        <v>2001</v>
      </c>
      <c r="D7" s="38">
        <f>'Ticket Art'!D13-'Ticket Art'!C13</f>
        <v>-1</v>
      </c>
      <c r="E7" s="38">
        <f>'Ticket Art'!E13-'Ticket Art'!D13</f>
        <v>0</v>
      </c>
      <c r="O7" s="57" t="s">
        <v>112</v>
      </c>
      <c r="P7" s="40">
        <f>C6/'Ticket Art'!B9</f>
        <v>-0.23664854493124401</v>
      </c>
      <c r="Q7" s="40">
        <f>D6/'Ticket Art'!C9</f>
        <v>-0.32446585672392125</v>
      </c>
      <c r="R7" s="40">
        <f>E6/'Ticket Art'!D9</f>
        <v>-9.3333333333333338E-2</v>
      </c>
    </row>
    <row r="8" spans="2:18" ht="32" x14ac:dyDescent="0.2">
      <c r="B8" s="56" t="s">
        <v>114</v>
      </c>
      <c r="C8" s="37">
        <f>'Ticket Art'!C15-'Ticket Art'!B15</f>
        <v>10320</v>
      </c>
      <c r="D8" s="37">
        <f>'Ticket Art'!D15-'Ticket Art'!C15</f>
        <v>-27849</v>
      </c>
      <c r="E8" s="37">
        <f>'Ticket Art'!E15-'Ticket Art'!D15</f>
        <v>-60113</v>
      </c>
      <c r="O8" s="189" t="s">
        <v>113</v>
      </c>
      <c r="P8" s="40"/>
      <c r="Q8" s="40">
        <f>D7/'Ticket Art'!C13</f>
        <v>-4.9975012493753122E-4</v>
      </c>
      <c r="R8" s="46" t="s">
        <v>94</v>
      </c>
    </row>
    <row r="9" spans="2:18" ht="16" x14ac:dyDescent="0.2">
      <c r="B9" s="57" t="s">
        <v>115</v>
      </c>
      <c r="C9" s="38">
        <f>'Ticket Art'!C16-'Ticket Art'!B16</f>
        <v>0</v>
      </c>
      <c r="D9" s="38">
        <f>'Ticket Art'!D16-'Ticket Art'!C16</f>
        <v>0</v>
      </c>
      <c r="E9" s="38">
        <f>'Ticket Art'!E16-'Ticket Art'!D16</f>
        <v>-9</v>
      </c>
      <c r="O9" s="56" t="s">
        <v>114</v>
      </c>
      <c r="P9" s="41">
        <f>C8/'Ticket Art'!B15</f>
        <v>0.10872313527180784</v>
      </c>
      <c r="Q9" s="41">
        <f>D8/'Ticket Art'!C15</f>
        <v>-0.26462371721778793</v>
      </c>
      <c r="R9" s="41">
        <f>E8/'Ticket Art'!D15</f>
        <v>-0.77674406584744993</v>
      </c>
    </row>
    <row r="10" spans="2:18" ht="16" x14ac:dyDescent="0.2">
      <c r="B10" s="57" t="s">
        <v>116</v>
      </c>
      <c r="C10" s="38">
        <f>C11+C12</f>
        <v>7450</v>
      </c>
      <c r="D10" s="38">
        <f t="shared" ref="D10:E10" si="0">D11+D12</f>
        <v>-24223</v>
      </c>
      <c r="E10" s="38">
        <f t="shared" si="0"/>
        <v>-31925</v>
      </c>
      <c r="O10" s="57" t="s">
        <v>136</v>
      </c>
      <c r="P10" s="40">
        <f>C9/'Ticket Art'!B16</f>
        <v>0</v>
      </c>
      <c r="Q10" s="40">
        <f>D9/'Ticket Art'!C16</f>
        <v>0</v>
      </c>
      <c r="R10" s="40">
        <f>E9/'Ticket Art'!D16</f>
        <v>-1</v>
      </c>
    </row>
    <row r="11" spans="2:18" ht="16" x14ac:dyDescent="0.2">
      <c r="B11" s="75" t="s">
        <v>117</v>
      </c>
      <c r="C11" s="34">
        <f>'Ticket Art'!C18-'Ticket Art'!B18</f>
        <v>519</v>
      </c>
      <c r="D11" s="34">
        <f>'Ticket Art'!D18-'Ticket Art'!C18</f>
        <v>-1406</v>
      </c>
      <c r="E11" s="34">
        <f>'Ticket Art'!E18-'Ticket Art'!D18</f>
        <v>-13042</v>
      </c>
      <c r="O11" s="57" t="s">
        <v>137</v>
      </c>
      <c r="P11" s="40">
        <f>C10/('Ticket Art'!B18+'Ticket Art'!B21)</f>
        <v>0.11568682257212957</v>
      </c>
      <c r="Q11" s="40">
        <f>D10/('Ticket Art'!C18+'Ticket Art'!C21)</f>
        <v>-0.33714230041198084</v>
      </c>
      <c r="R11" s="40">
        <f>E10/('Ticket Art'!D18+'Ticket Art'!D21)</f>
        <v>-0.67034120734908131</v>
      </c>
    </row>
    <row r="12" spans="2:18" ht="16" x14ac:dyDescent="0.2">
      <c r="B12" s="75" t="s">
        <v>118</v>
      </c>
      <c r="C12" s="34">
        <f>'Ticket Art'!C21-'Ticket Art'!B21</f>
        <v>6931</v>
      </c>
      <c r="D12" s="34">
        <f>'Ticket Art'!D21-'Ticket Art'!C21</f>
        <v>-22817</v>
      </c>
      <c r="E12" s="34">
        <f>'Ticket Art'!E21-'Ticket Art'!D21</f>
        <v>-18883</v>
      </c>
      <c r="O12" s="75" t="s">
        <v>117</v>
      </c>
      <c r="P12" s="42">
        <f>C11/'Ticket Art'!B18</f>
        <v>2.4545970488081725E-2</v>
      </c>
      <c r="Q12" s="42">
        <f>D11/'Ticket Art'!C18</f>
        <v>-6.4903291326224438E-2</v>
      </c>
      <c r="R12" s="42">
        <f>E11/'Ticket Art'!D18</f>
        <v>-0.64382682529495971</v>
      </c>
    </row>
    <row r="13" spans="2:18" ht="15" customHeight="1" x14ac:dyDescent="0.2">
      <c r="B13" s="57" t="s">
        <v>119</v>
      </c>
      <c r="C13" s="38">
        <f>'Ticket Art'!C28-'Ticket Art'!B28</f>
        <v>2870</v>
      </c>
      <c r="D13" s="38">
        <f>'Ticket Art'!D28-'Ticket Art'!C28</f>
        <v>-3626</v>
      </c>
      <c r="E13" s="38">
        <f>'Ticket Art'!E28-'Ticket Art'!D28</f>
        <v>-28188</v>
      </c>
      <c r="O13" s="75" t="s">
        <v>138</v>
      </c>
      <c r="P13" s="42">
        <f>C12/'Ticket Art'!B21</f>
        <v>0.16023951542053913</v>
      </c>
      <c r="Q13" s="42">
        <f>D12/'Ticket Art'!C21</f>
        <v>-0.45465776626482018</v>
      </c>
      <c r="R13" s="42">
        <f>E12/'Ticket Art'!D21</f>
        <v>-0.68996638409821687</v>
      </c>
    </row>
    <row r="14" spans="2:18" ht="32" x14ac:dyDescent="0.2">
      <c r="B14" s="56" t="s">
        <v>120</v>
      </c>
      <c r="C14" s="37">
        <f>'Ticket Art'!C31-'Ticket Art'!B31</f>
        <v>0</v>
      </c>
      <c r="D14" s="37">
        <f>'Ticket Art'!D31-'Ticket Art'!C31</f>
        <v>0</v>
      </c>
      <c r="E14" s="37">
        <f>'Ticket Art'!E31-'Ticket Art'!D31</f>
        <v>0</v>
      </c>
      <c r="O14" s="57" t="s">
        <v>119</v>
      </c>
      <c r="P14" s="40">
        <f>C13/'Ticket Art'!B28</f>
        <v>9.4058270245469144E-2</v>
      </c>
      <c r="Q14" s="40">
        <f>D13/'Ticket Art'!C28</f>
        <v>-0.10861815894317467</v>
      </c>
      <c r="R14" s="40">
        <f>E13/'Ticket Art'!D28</f>
        <v>-0.94727291057566287</v>
      </c>
    </row>
    <row r="15" spans="2:18" ht="15" x14ac:dyDescent="0.2">
      <c r="O15" s="56"/>
      <c r="P15" s="41"/>
      <c r="Q15" s="41"/>
      <c r="R15" s="41"/>
    </row>
    <row r="16" spans="2:18" ht="14" thickBot="1" x14ac:dyDescent="0.2"/>
    <row r="17" spans="2:18" ht="17" thickBot="1" x14ac:dyDescent="0.2">
      <c r="B17" s="39" t="s">
        <v>92</v>
      </c>
      <c r="C17" s="188" t="s">
        <v>240</v>
      </c>
      <c r="D17" s="188" t="s">
        <v>241</v>
      </c>
      <c r="E17" s="188" t="s">
        <v>242</v>
      </c>
    </row>
    <row r="18" spans="2:18" ht="16" x14ac:dyDescent="0.2">
      <c r="B18" s="76" t="s">
        <v>121</v>
      </c>
      <c r="C18" s="36">
        <v>10841</v>
      </c>
      <c r="D18" s="36">
        <v>-30603</v>
      </c>
      <c r="E18" s="36">
        <v>-61180</v>
      </c>
    </row>
    <row r="19" spans="2:18" ht="16" x14ac:dyDescent="0.2">
      <c r="B19" s="77" t="s">
        <v>122</v>
      </c>
      <c r="C19" s="37">
        <v>521</v>
      </c>
      <c r="D19" s="37">
        <v>-2754</v>
      </c>
      <c r="E19" s="37">
        <v>-1067</v>
      </c>
    </row>
    <row r="20" spans="2:18" ht="16" x14ac:dyDescent="0.2">
      <c r="B20" s="77" t="s">
        <v>114</v>
      </c>
      <c r="C20" s="37">
        <v>10320</v>
      </c>
      <c r="D20" s="37">
        <v>-27849</v>
      </c>
      <c r="E20" s="37">
        <v>-60113</v>
      </c>
    </row>
    <row r="24" spans="2:18" ht="16" x14ac:dyDescent="0.15">
      <c r="B24" s="187" t="s">
        <v>93</v>
      </c>
      <c r="C24" s="211" t="s">
        <v>240</v>
      </c>
      <c r="D24" s="211" t="s">
        <v>241</v>
      </c>
      <c r="E24" s="211" t="s">
        <v>242</v>
      </c>
      <c r="O24" s="187" t="s">
        <v>93</v>
      </c>
      <c r="P24" s="188" t="s">
        <v>240</v>
      </c>
      <c r="Q24" s="188" t="s">
        <v>241</v>
      </c>
      <c r="R24" s="188" t="s">
        <v>242</v>
      </c>
    </row>
    <row r="25" spans="2:18" ht="16" x14ac:dyDescent="0.2">
      <c r="B25" s="55" t="s">
        <v>124</v>
      </c>
      <c r="C25" s="190">
        <f>'Ticket Art'!C36-'Ticket Art'!B36</f>
        <v>10841</v>
      </c>
      <c r="D25" s="190">
        <f>'Ticket Art'!D36-'Ticket Art'!C36</f>
        <v>-30603</v>
      </c>
      <c r="E25" s="190">
        <f>'Ticket Art'!E36-'Ticket Art'!D36</f>
        <v>-61180</v>
      </c>
      <c r="O25" s="55" t="s">
        <v>124</v>
      </c>
      <c r="P25" s="191">
        <f>C25/'Ticket Art'!B36</f>
        <v>0.10510548359574963</v>
      </c>
      <c r="Q25" s="191">
        <f>D25/'Ticket Art'!C36</f>
        <v>-0.26848269509145939</v>
      </c>
      <c r="R25" s="191">
        <f>E25/'Ticket Art'!D36</f>
        <v>-0.73373150080353078</v>
      </c>
    </row>
    <row r="26" spans="2:18" ht="16" x14ac:dyDescent="0.2">
      <c r="B26" s="56" t="s">
        <v>125</v>
      </c>
      <c r="C26" s="48">
        <f>'Ticket Art'!C37-'Ticket Art'!B37</f>
        <v>1672</v>
      </c>
      <c r="D26" s="48">
        <f>'Ticket Art'!D37-'Ticket Art'!C37</f>
        <v>968</v>
      </c>
      <c r="E26" s="48">
        <f>'Ticket Art'!E37-'Ticket Art'!D37</f>
        <v>-5007</v>
      </c>
      <c r="O26" s="56" t="s">
        <v>134</v>
      </c>
      <c r="P26" s="43">
        <f>C26/'Ticket Art'!B37</f>
        <v>-0.27659222497932173</v>
      </c>
      <c r="Q26" s="43">
        <f>D26/'Ticket Art'!C37</f>
        <v>-0.22135833523896639</v>
      </c>
      <c r="R26" s="43">
        <f>E26/'Ticket Art'!D37</f>
        <v>1.4704845814977974</v>
      </c>
    </row>
    <row r="27" spans="2:18" ht="16" x14ac:dyDescent="0.2">
      <c r="B27" s="57" t="s">
        <v>126</v>
      </c>
      <c r="C27" s="49">
        <f>'Ticket Art'!C38-'Ticket Art'!B38</f>
        <v>0</v>
      </c>
      <c r="D27" s="49">
        <f>'Ticket Art'!D38-'Ticket Art'!C38</f>
        <v>0</v>
      </c>
      <c r="E27" s="49">
        <f>'Ticket Art'!E38-'Ticket Art'!D38</f>
        <v>0</v>
      </c>
      <c r="O27" s="57" t="s">
        <v>139</v>
      </c>
      <c r="P27" s="44">
        <f>C27/'Ticket Art'!B38</f>
        <v>0</v>
      </c>
      <c r="Q27" s="44">
        <f>D27/'Ticket Art'!C38</f>
        <v>0</v>
      </c>
      <c r="R27" s="44">
        <f>E27/'Ticket Art'!D38</f>
        <v>0</v>
      </c>
    </row>
    <row r="28" spans="2:18" ht="31" customHeight="1" x14ac:dyDescent="0.2">
      <c r="B28" s="57" t="s">
        <v>127</v>
      </c>
      <c r="C28" s="38">
        <f>'Ticket Art'!C40-'Ticket Art'!B40</f>
        <v>0</v>
      </c>
      <c r="D28" s="38">
        <f>'Ticket Art'!D40-'Ticket Art'!C40</f>
        <v>0</v>
      </c>
      <c r="E28" s="38">
        <f>'Ticket Art'!E40-'Ticket Art'!D40</f>
        <v>0</v>
      </c>
      <c r="O28" s="57" t="s">
        <v>127</v>
      </c>
      <c r="P28" s="40">
        <f>C28/'Ticket Art'!B40</f>
        <v>0</v>
      </c>
      <c r="Q28" s="40">
        <f>D28/'Ticket Art'!C40</f>
        <v>0</v>
      </c>
      <c r="R28" s="40">
        <f>E28/'Ticket Art'!D40</f>
        <v>0</v>
      </c>
    </row>
    <row r="29" spans="2:18" ht="32" x14ac:dyDescent="0.2">
      <c r="B29" s="57" t="s">
        <v>128</v>
      </c>
      <c r="C29" s="38">
        <f>'Ticket Art'!C42-'Ticket Art'!B42</f>
        <v>13869</v>
      </c>
      <c r="D29" s="38">
        <f>'Ticket Art'!D42-'Ticket Art'!C42</f>
        <v>1671</v>
      </c>
      <c r="E29" s="38">
        <f>'Ticket Art'!E42-'Ticket Art'!D42</f>
        <v>792</v>
      </c>
      <c r="O29" s="57" t="s">
        <v>128</v>
      </c>
      <c r="P29" s="40">
        <f>C29/'Ticket Art'!B42</f>
        <v>-0.68835616438356162</v>
      </c>
      <c r="Q29" s="40">
        <f>D29/'Ticket Art'!C42</f>
        <v>-0.26612517916865741</v>
      </c>
      <c r="R29" s="40">
        <f>E29/'Ticket Art'!D42</f>
        <v>-0.171875</v>
      </c>
    </row>
    <row r="30" spans="2:18" ht="32" x14ac:dyDescent="0.2">
      <c r="B30" s="63" t="s">
        <v>129</v>
      </c>
      <c r="C30" s="38">
        <f>'Ticket Art'!C46-'Ticket Art'!B46</f>
        <v>-12197</v>
      </c>
      <c r="D30" s="38">
        <f>'Ticket Art'!D46-'Ticket Art'!C46</f>
        <v>-703</v>
      </c>
      <c r="E30" s="38">
        <f>'Ticket Art'!E46-'Ticket Art'!D46</f>
        <v>-5799</v>
      </c>
      <c r="O30" s="63" t="s">
        <v>140</v>
      </c>
      <c r="P30" s="40">
        <f>C30/'Ticket Art'!B46</f>
        <v>-0.87950677819440437</v>
      </c>
      <c r="Q30" s="40">
        <f>D30/'Ticket Art'!C46</f>
        <v>-0.42070616397366845</v>
      </c>
      <c r="R30" s="40">
        <f>E30/'Ticket Art'!D46</f>
        <v>-5.990702479338843</v>
      </c>
    </row>
    <row r="31" spans="2:18" ht="16" x14ac:dyDescent="0.2">
      <c r="B31" s="56" t="s">
        <v>130</v>
      </c>
      <c r="C31" s="37">
        <f>'Ticket Art'!C47-'Ticket Art'!B47</f>
        <v>9169</v>
      </c>
      <c r="D31" s="37">
        <f>'Ticket Art'!D47-'Ticket Art'!C47</f>
        <v>-31480</v>
      </c>
      <c r="E31" s="37">
        <f>'Ticket Art'!E47-'Ticket Art'!D47</f>
        <v>-56264</v>
      </c>
      <c r="O31" s="56" t="s">
        <v>130</v>
      </c>
      <c r="P31" s="41">
        <f>C31/'Ticket Art'!B47</f>
        <v>8.3973660350401602E-2</v>
      </c>
      <c r="Q31" s="41">
        <f>D31/'Ticket Art'!C47</f>
        <v>-0.26597272681187584</v>
      </c>
      <c r="R31" s="41">
        <f>E31/'Ticket Art'!D47</f>
        <v>-0.64762080158383017</v>
      </c>
    </row>
    <row r="32" spans="2:18" ht="16" x14ac:dyDescent="0.2">
      <c r="B32" s="57" t="s">
        <v>131</v>
      </c>
      <c r="C32" s="38">
        <f>'Ticket Art'!C48-'Ticket Art'!B48</f>
        <v>0</v>
      </c>
      <c r="D32" s="38">
        <f>'Ticket Art'!D48-'Ticket Art'!C48</f>
        <v>0</v>
      </c>
      <c r="E32" s="38">
        <f>'Ticket Art'!E48-'Ticket Art'!D48</f>
        <v>0</v>
      </c>
      <c r="O32" s="57"/>
      <c r="P32" s="40"/>
      <c r="Q32" s="40"/>
      <c r="R32" s="40"/>
    </row>
    <row r="33" spans="2:18" ht="16" x14ac:dyDescent="0.2">
      <c r="B33" s="57" t="s">
        <v>132</v>
      </c>
      <c r="C33" s="38">
        <f>'Ticket Art'!C51-'Ticket Art'!B51</f>
        <v>-15520</v>
      </c>
      <c r="D33" s="38">
        <f>'Ticket Art'!D51-'Ticket Art'!C51</f>
        <v>-4210</v>
      </c>
      <c r="E33" s="38">
        <f>'Ticket Art'!E51-'Ticket Art'!D51</f>
        <v>-22851</v>
      </c>
      <c r="O33" s="57" t="s">
        <v>132</v>
      </c>
      <c r="P33" s="40">
        <f>C33/'Ticket Art'!B51</f>
        <v>-0.3249649280763835</v>
      </c>
      <c r="Q33" s="40">
        <f>D33/'Ticket Art'!C51</f>
        <v>-0.13058717702161979</v>
      </c>
      <c r="R33" s="40">
        <f>E33/'Ticket Art'!D51</f>
        <v>-0.81526276356630634</v>
      </c>
    </row>
    <row r="34" spans="2:18" ht="32" x14ac:dyDescent="0.2">
      <c r="B34" s="57" t="s">
        <v>133</v>
      </c>
      <c r="C34" s="38">
        <f>'Ticket Art'!C59-'Ticket Art'!B59</f>
        <v>24689</v>
      </c>
      <c r="D34" s="38">
        <f>'Ticket Art'!D59-'Ticket Art'!C59</f>
        <v>-27361</v>
      </c>
      <c r="E34" s="38">
        <f>'Ticket Art'!E59-'Ticket Art'!D59</f>
        <v>-33322</v>
      </c>
      <c r="O34" s="57" t="s">
        <v>133</v>
      </c>
      <c r="P34" s="40">
        <f>C34/'Ticket Art'!B59</f>
        <v>0.40190460686960766</v>
      </c>
      <c r="Q34" s="40">
        <f>D34/'Ticket Art'!C59</f>
        <v>-0.31771153868484309</v>
      </c>
      <c r="R34" s="40">
        <f>E34/'Ticket Art'!D59</f>
        <v>-0.56710575581197453</v>
      </c>
    </row>
    <row r="35" spans="2:18" ht="16" x14ac:dyDescent="0.2">
      <c r="B35" s="56" t="s">
        <v>123</v>
      </c>
      <c r="C35" s="37">
        <f>'Ticket Art'!C61-'Ticket Art'!B61</f>
        <v>0</v>
      </c>
      <c r="D35" s="37">
        <f>'Ticket Art'!D61-'Ticket Art'!C61</f>
        <v>0</v>
      </c>
      <c r="E35" s="37">
        <f>'Ticket Art'!E61-'Ticket Art'!D61</f>
        <v>0</v>
      </c>
      <c r="O35" s="56"/>
      <c r="P35" s="41"/>
      <c r="Q35" s="41"/>
      <c r="R35" s="41"/>
    </row>
    <row r="37" spans="2:18" ht="14" thickBot="1" x14ac:dyDescent="0.2"/>
    <row r="38" spans="2:18" ht="17" thickBot="1" x14ac:dyDescent="0.2">
      <c r="B38" s="39" t="s">
        <v>93</v>
      </c>
      <c r="C38" s="211" t="s">
        <v>240</v>
      </c>
      <c r="D38" s="211" t="s">
        <v>241</v>
      </c>
      <c r="E38" s="211" t="s">
        <v>242</v>
      </c>
    </row>
    <row r="39" spans="2:18" ht="16" x14ac:dyDescent="0.2">
      <c r="B39" s="50" t="s">
        <v>124</v>
      </c>
      <c r="C39" s="47">
        <v>10841</v>
      </c>
      <c r="D39" s="47">
        <v>-30603</v>
      </c>
      <c r="E39" s="47">
        <v>-61180</v>
      </c>
    </row>
    <row r="40" spans="2:18" ht="16" x14ac:dyDescent="0.2">
      <c r="B40" s="51" t="s">
        <v>134</v>
      </c>
      <c r="C40" s="48">
        <v>1672</v>
      </c>
      <c r="D40" s="48">
        <v>968</v>
      </c>
      <c r="E40" s="48">
        <v>-5007</v>
      </c>
    </row>
    <row r="41" spans="2:18" ht="16" x14ac:dyDescent="0.2">
      <c r="B41" s="51" t="s">
        <v>130</v>
      </c>
      <c r="C41" s="37">
        <v>9169</v>
      </c>
      <c r="D41" s="37">
        <v>-31480</v>
      </c>
      <c r="E41" s="37">
        <v>-56264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Ticket Art</vt:lpstr>
      <vt:lpstr>Sep (for word)</vt:lpstr>
      <vt:lpstr>fann (for word)</vt:lpstr>
      <vt:lpstr>Diva (for word)</vt:lpstr>
      <vt:lpstr>YR (for word)</vt:lpstr>
      <vt:lpstr>CNP (for word)</vt:lpstr>
      <vt:lpstr>Poměrové ukazatele</vt:lpstr>
      <vt:lpstr>Soustava uk.</vt:lpstr>
      <vt:lpstr>Hor. analyza</vt:lpstr>
      <vt:lpstr>HA VZaZ</vt:lpstr>
      <vt:lpstr>Vertk. analyza</vt:lpstr>
      <vt:lpstr>VA VZaZ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Shemshur, Anastasia</cp:lastModifiedBy>
  <dcterms:created xsi:type="dcterms:W3CDTF">2018-11-10T14:08:41Z</dcterms:created>
  <dcterms:modified xsi:type="dcterms:W3CDTF">2022-05-02T13:06:07Z</dcterms:modified>
</cp:coreProperties>
</file>