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336" activeTab="7"/>
  </bookViews>
  <sheets>
    <sheet name="Operating Performance" sheetId="1" r:id="rId1"/>
    <sheet name="DEBT TO EQUITY" sheetId="2" r:id="rId2"/>
    <sheet name="EPS" sheetId="3" r:id="rId3"/>
    <sheet name="WACC" sheetId="4" r:id="rId4"/>
    <sheet name="FCFF" sheetId="5" r:id="rId5"/>
    <sheet name="FCFE" sheetId="6" r:id="rId6"/>
    <sheet name="RELATIVE VALUATION" sheetId="7" r:id="rId7"/>
    <sheet name="Cost of Debt" sheetId="8" r:id="rId8"/>
  </sheets>
  <calcPr calcId="162913"/>
</workbook>
</file>

<file path=xl/calcChain.xml><?xml version="1.0" encoding="utf-8"?>
<calcChain xmlns="http://schemas.openxmlformats.org/spreadsheetml/2006/main">
  <c r="B15" i="8" l="1"/>
  <c r="R9" i="8"/>
  <c r="R10" i="8"/>
  <c r="R11" i="8"/>
  <c r="R12" i="8"/>
  <c r="R13" i="8"/>
  <c r="R14" i="8"/>
  <c r="R8" i="8"/>
  <c r="R15" i="8" s="1"/>
  <c r="P19" i="8" s="1"/>
  <c r="Q15" i="8"/>
  <c r="L10" i="8"/>
  <c r="M9" i="8"/>
  <c r="M8" i="8"/>
  <c r="M10" i="8" s="1"/>
  <c r="L19" i="8" s="1"/>
  <c r="G15" i="8"/>
  <c r="H9" i="8"/>
  <c r="H10" i="8"/>
  <c r="H11" i="8"/>
  <c r="H12" i="8"/>
  <c r="H13" i="8"/>
  <c r="H14" i="8"/>
  <c r="H8" i="8"/>
  <c r="G7" i="4"/>
  <c r="C9" i="8"/>
  <c r="C10" i="8"/>
  <c r="C11" i="8"/>
  <c r="C12" i="8"/>
  <c r="C13" i="8"/>
  <c r="C14" i="8"/>
  <c r="C8" i="8"/>
  <c r="C15" i="8" s="1"/>
  <c r="H7" i="4"/>
  <c r="I7" i="4"/>
  <c r="J7" i="4"/>
  <c r="E15" i="4"/>
  <c r="E21" i="4" s="1"/>
  <c r="C15" i="4"/>
  <c r="C21" i="4" s="1"/>
  <c r="C23" i="4" s="1"/>
  <c r="C26" i="4" s="1"/>
  <c r="D15" i="4"/>
  <c r="D21" i="4" s="1"/>
  <c r="D23" i="4" s="1"/>
  <c r="D26" i="4" s="1"/>
  <c r="B15" i="4"/>
  <c r="B21" i="4" s="1"/>
  <c r="B23" i="4" s="1"/>
  <c r="E23" i="4" l="1"/>
  <c r="E26" i="4" s="1"/>
  <c r="A19" i="8"/>
  <c r="B26" i="4"/>
  <c r="H15" i="8"/>
  <c r="F19" i="8" s="1"/>
</calcChain>
</file>

<file path=xl/sharedStrings.xml><?xml version="1.0" encoding="utf-8"?>
<sst xmlns="http://schemas.openxmlformats.org/spreadsheetml/2006/main" count="242" uniqueCount="84">
  <si>
    <t>ROE</t>
  </si>
  <si>
    <t>AMAZON</t>
  </si>
  <si>
    <t>COSTCO</t>
  </si>
  <si>
    <t>TARGET</t>
  </si>
  <si>
    <t>WALMART</t>
  </si>
  <si>
    <t>YEAR</t>
  </si>
  <si>
    <t>PROFIT MARGIN</t>
  </si>
  <si>
    <t>ASSET TURNOVER</t>
  </si>
  <si>
    <t>FINANCIAL LEVERAGE</t>
  </si>
  <si>
    <t>DEBT TO EQUITY</t>
  </si>
  <si>
    <t>EARNING PER SHARE</t>
  </si>
  <si>
    <t xml:space="preserve">GROWTH RATE </t>
  </si>
  <si>
    <t>RF</t>
  </si>
  <si>
    <t>BETA</t>
  </si>
  <si>
    <t>FCFF</t>
  </si>
  <si>
    <t>Net income</t>
  </si>
  <si>
    <t>Net noncash charges</t>
  </si>
  <si>
    <t>Changes in operating assets and liabilities</t>
  </si>
  <si>
    <t>Net cash provided by operating activities</t>
  </si>
  <si>
    <t>Cash paid for interest on  debt and finance leases, net of tax</t>
  </si>
  <si>
    <t>Purchases of property and equipment</t>
  </si>
  <si>
    <t>Proceeds from property and equipment sales and incentives</t>
  </si>
  <si>
    <t>Property and equipment acquired under finance leases</t>
  </si>
  <si>
    <t>Free cash flow to the firm (FCFF)</t>
  </si>
  <si>
    <t>-</t>
  </si>
  <si>
    <t>2021P</t>
  </si>
  <si>
    <t>2022P</t>
  </si>
  <si>
    <t>2023P</t>
  </si>
  <si>
    <t>2024P</t>
  </si>
  <si>
    <t>2025P</t>
  </si>
  <si>
    <t>TERMINAL VALUE</t>
  </si>
  <si>
    <t>PV OF TV</t>
  </si>
  <si>
    <t>SUM OF PV</t>
  </si>
  <si>
    <t>Number Of Shares</t>
  </si>
  <si>
    <t>Sum Of PVs</t>
  </si>
  <si>
    <t>Intrinsic Value</t>
  </si>
  <si>
    <t>Market Value</t>
  </si>
  <si>
    <t>Investment Decision</t>
  </si>
  <si>
    <t>FCFE</t>
  </si>
  <si>
    <t>Net change in short-term borrowings</t>
  </si>
  <si>
    <t>Proceeds from issuance of long-term debt</t>
  </si>
  <si>
    <t>Repayments of long-term debt</t>
  </si>
  <si>
    <t>Free cash flow to the equity (FCFE)</t>
  </si>
  <si>
    <t>Premium paid to extinguish debt</t>
  </si>
  <si>
    <t>Sell/ Not to buy</t>
  </si>
  <si>
    <t>Buy/Hold</t>
  </si>
  <si>
    <t>TERMINAL GROWTH RATE</t>
  </si>
  <si>
    <t>COST OF EQUITY</t>
  </si>
  <si>
    <t xml:space="preserve">Market value of equity </t>
  </si>
  <si>
    <t>Price of stock</t>
  </si>
  <si>
    <t>MV of equity</t>
  </si>
  <si>
    <t>No. of shares</t>
  </si>
  <si>
    <t>Weighted Average Cost of Capital summary</t>
  </si>
  <si>
    <t>MV of Debt</t>
  </si>
  <si>
    <t>Cost of equity</t>
  </si>
  <si>
    <t>Cost of Debt</t>
  </si>
  <si>
    <t>WACC</t>
  </si>
  <si>
    <t>After-tax Cost of Debt summary</t>
  </si>
  <si>
    <t>Interest expenses</t>
  </si>
  <si>
    <t>MV of debt</t>
  </si>
  <si>
    <t>Average 2 year tax rate</t>
  </si>
  <si>
    <t>After-tax Cost of Debt</t>
  </si>
  <si>
    <t>Industries P/E</t>
  </si>
  <si>
    <t>Companies P/E</t>
  </si>
  <si>
    <t>PRICE TO BOOK RATIO</t>
  </si>
  <si>
    <t>Companies P/B</t>
  </si>
  <si>
    <t>Industries P/B</t>
  </si>
  <si>
    <t>Companies P/S</t>
  </si>
  <si>
    <t>Industries P/S</t>
  </si>
  <si>
    <t>PRICE TO SALES RATIO</t>
  </si>
  <si>
    <t>PRICE TO EARNING RATIO</t>
  </si>
  <si>
    <t>Expected rate of return on market portfolio (Rm)</t>
  </si>
  <si>
    <t>Weighted-average effective interest rate on debt:</t>
  </si>
  <si>
    <t>interest rate</t>
  </si>
  <si>
    <t xml:space="preserve">debt amount </t>
  </si>
  <si>
    <t>interest rate*debt amount</t>
  </si>
  <si>
    <t xml:space="preserve">Weighted-average effective interest rate </t>
  </si>
  <si>
    <t>V</t>
  </si>
  <si>
    <t>COSTO</t>
  </si>
  <si>
    <t>MV of Equity (in million)</t>
  </si>
  <si>
    <t>.</t>
  </si>
  <si>
    <t>TERMINAL Year</t>
  </si>
  <si>
    <t>Buy/ Hold</t>
  </si>
  <si>
    <t>Cost of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</si>
</sst>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mmm\ d\,\ yyyy"/>
    <numFmt numFmtId="165" formatCode="#,##0.00%;\-#,##0.00%;&quot;—&quot;"/>
    <numFmt numFmtId="166" formatCode="#,##0.00;\-#,##0.00;&quot;—&quot;"/>
    <numFmt numFmtId="167" formatCode="#,##0_);\(#,##0\);&quot;—&quot;"/>
    <numFmt numFmtId="168" formatCode="[$$-409]#,##0.00"/>
    <numFmt numFmtId="169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52525"/>
      <name val="Calibri"/>
      <family val="2"/>
    </font>
    <font>
      <b/>
      <sz val="11"/>
      <color rgb="FF252525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252525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252525"/>
      <name val="Times New Roman"/>
      <family val="1"/>
    </font>
    <font>
      <sz val="11"/>
      <color rgb="FF252525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E2E2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/>
    </xf>
    <xf numFmtId="10" fontId="0" fillId="0" borderId="1" xfId="0" applyNumberFormat="1" applyBorder="1"/>
    <xf numFmtId="10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6" fontId="0" fillId="0" borderId="0" xfId="0" applyNumberFormat="1" applyAlignment="1">
      <alignment horizontal="right"/>
    </xf>
    <xf numFmtId="16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0" fillId="0" borderId="1" xfId="0" applyNumberFormat="1" applyBorder="1"/>
    <xf numFmtId="167" fontId="0" fillId="0" borderId="0" xfId="0" applyNumberFormat="1" applyAlignment="1">
      <alignment horizontal="right"/>
    </xf>
    <xf numFmtId="167" fontId="3" fillId="0" borderId="2" xfId="0" applyNumberFormat="1" applyFont="1" applyBorder="1" applyAlignment="1">
      <alignment horizontal="right"/>
    </xf>
    <xf numFmtId="0" fontId="0" fillId="0" borderId="1" xfId="0" applyBorder="1" applyAlignment="1">
      <alignment horizontal="left" indent="1"/>
    </xf>
    <xf numFmtId="167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left" indent="2"/>
    </xf>
    <xf numFmtId="167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167" fontId="2" fillId="0" borderId="2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0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167" fontId="6" fillId="0" borderId="1" xfId="0" applyNumberFormat="1" applyFont="1" applyBorder="1" applyAlignment="1">
      <alignment horizontal="right"/>
    </xf>
    <xf numFmtId="168" fontId="3" fillId="0" borderId="1" xfId="0" applyNumberFormat="1" applyFont="1" applyBorder="1" applyAlignment="1">
      <alignment horizontal="right"/>
    </xf>
    <xf numFmtId="168" fontId="0" fillId="0" borderId="1" xfId="0" applyNumberFormat="1" applyFont="1" applyBorder="1" applyAlignment="1">
      <alignment horizontal="right"/>
    </xf>
    <xf numFmtId="168" fontId="0" fillId="0" borderId="1" xfId="0" applyNumberFormat="1" applyBorder="1" applyAlignment="1">
      <alignment horizontal="right"/>
    </xf>
    <xf numFmtId="168" fontId="0" fillId="0" borderId="1" xfId="0" applyNumberFormat="1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0" fontId="7" fillId="0" borderId="0" xfId="0" applyFont="1"/>
    <xf numFmtId="168" fontId="6" fillId="0" borderId="1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center"/>
    </xf>
    <xf numFmtId="0" fontId="1" fillId="0" borderId="1" xfId="0" applyFont="1" applyBorder="1"/>
    <xf numFmtId="10" fontId="0" fillId="0" borderId="1" xfId="1" applyNumberFormat="1" applyFont="1" applyBorder="1"/>
    <xf numFmtId="0" fontId="3" fillId="2" borderId="0" xfId="0" applyFont="1" applyFill="1" applyBorder="1" applyAlignment="1">
      <alignment horizontal="center" vertical="top"/>
    </xf>
    <xf numFmtId="2" fontId="0" fillId="0" borderId="1" xfId="1" applyNumberFormat="1" applyFont="1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0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0" xfId="1" applyNumberFormat="1" applyFont="1"/>
    <xf numFmtId="10" fontId="0" fillId="0" borderId="0" xfId="0" applyNumberFormat="1"/>
    <xf numFmtId="0" fontId="5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" fillId="0" borderId="1" xfId="0" applyFont="1" applyFill="1" applyBorder="1"/>
    <xf numFmtId="10" fontId="1" fillId="0" borderId="1" xfId="1" applyNumberFormat="1" applyFont="1" applyBorder="1"/>
    <xf numFmtId="165" fontId="3" fillId="0" borderId="1" xfId="0" applyNumberFormat="1" applyFont="1" applyBorder="1" applyAlignment="1">
      <alignment horizontal="right"/>
    </xf>
    <xf numFmtId="9" fontId="0" fillId="0" borderId="1" xfId="1" applyNumberFormat="1" applyFon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0" fontId="0" fillId="0" borderId="0" xfId="0" applyNumberFormat="1" applyBorder="1"/>
    <xf numFmtId="0" fontId="0" fillId="0" borderId="0" xfId="0" applyBorder="1"/>
    <xf numFmtId="10" fontId="0" fillId="0" borderId="1" xfId="0" applyNumberFormat="1" applyBorder="1" applyAlignment="1">
      <alignment horizontal="right"/>
    </xf>
    <xf numFmtId="0" fontId="13" fillId="0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165" fontId="0" fillId="0" borderId="0" xfId="0" applyNumberFormat="1" applyBorder="1" applyAlignment="1">
      <alignment horizontal="center"/>
    </xf>
    <xf numFmtId="0" fontId="14" fillId="0" borderId="0" xfId="0" applyFont="1"/>
    <xf numFmtId="0" fontId="14" fillId="0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>
                <a:latin typeface="Times New Roman" pitchFamily="18" charset="0"/>
                <a:cs typeface="Times New Roman" pitchFamily="18" charset="0"/>
              </a:rPr>
              <a:t>Return</a:t>
            </a:r>
            <a:r>
              <a:rPr lang="en-US" sz="1800" baseline="0">
                <a:latin typeface="Times New Roman" pitchFamily="18" charset="0"/>
                <a:cs typeface="Times New Roman" pitchFamily="18" charset="0"/>
              </a:rPr>
              <a:t> on equity</a:t>
            </a:r>
            <a:endParaRPr lang="en-US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'Operating Performance'!$B$1</c:f>
              <c:strCache>
                <c:ptCount val="1"/>
                <c:pt idx="0">
                  <c:v>AMAZON</c:v>
                </c:pt>
              </c:strCache>
            </c:strRef>
          </c:tx>
          <c:marker>
            <c:symbol val="none"/>
          </c:marker>
          <c:cat>
            <c:numRef>
              <c:f>'Operating Performance'!$A$2:$A$6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'Operating Performance'!$B$2:$B$6</c:f>
              <c:numCache>
                <c:formatCode>#,##0.00%;\-#,##0.00%;"—"</c:formatCode>
                <c:ptCount val="5"/>
                <c:pt idx="0">
                  <c:v>0.1452</c:v>
                </c:pt>
                <c:pt idx="1">
                  <c:v>0.12909999999999999</c:v>
                </c:pt>
                <c:pt idx="2">
                  <c:v>0.28270000000000001</c:v>
                </c:pt>
                <c:pt idx="3">
                  <c:v>0.2195</c:v>
                </c:pt>
                <c:pt idx="4">
                  <c:v>0.27439999999999998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0-4CF7-8D1C-A2F659FC0291}"/>
            </c:ext>
          </c:extLst>
        </c:ser>
        <c:ser>
          <c:idx val="1"/>
          <c:order val="1"/>
          <c:tx>
            <c:strRef>
              <c:f>'Operating Performance'!$C$1</c:f>
              <c:strCache>
                <c:ptCount val="1"/>
                <c:pt idx="0">
                  <c:v>COSTCO</c:v>
                </c:pt>
              </c:strCache>
            </c:strRef>
          </c:tx>
          <c:marker>
            <c:symbol val="none"/>
          </c:marker>
          <c:val>
            <c:numRef>
              <c:f>'Operating Performance'!$C$2:$C$6</c:f>
              <c:numCache>
                <c:formatCode>#,##0.00%;\-#,##0.00%;"—"</c:formatCode>
                <c:ptCount val="5"/>
                <c:pt idx="0">
                  <c:v>0.20710000000000001</c:v>
                </c:pt>
                <c:pt idx="1">
                  <c:v>0.2344</c:v>
                </c:pt>
                <c:pt idx="2">
                  <c:v>0.26590000000000003</c:v>
                </c:pt>
                <c:pt idx="3">
                  <c:v>0.26100000000000001</c:v>
                </c:pt>
                <c:pt idx="4">
                  <c:v>0.2387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0-4CF7-8D1C-A2F659FC0291}"/>
            </c:ext>
          </c:extLst>
        </c:ser>
        <c:ser>
          <c:idx val="2"/>
          <c:order val="2"/>
          <c:tx>
            <c:strRef>
              <c:f>'Operating Performance'!$D$1</c:f>
              <c:strCache>
                <c:ptCount val="1"/>
                <c:pt idx="0">
                  <c:v>TARGET</c:v>
                </c:pt>
              </c:strCache>
            </c:strRef>
          </c:tx>
          <c:marker>
            <c:symbol val="none"/>
          </c:marker>
          <c:val>
            <c:numRef>
              <c:f>'Operating Performance'!$D$2:$D$6</c:f>
              <c:numCache>
                <c:formatCode>#,##0.00%;\-#,##0.00%;"—"</c:formatCode>
                <c:ptCount val="5"/>
                <c:pt idx="0">
                  <c:v>0.2495</c:v>
                </c:pt>
                <c:pt idx="1">
                  <c:v>0.22889999999999999</c:v>
                </c:pt>
                <c:pt idx="2">
                  <c:v>0.25890000000000002</c:v>
                </c:pt>
                <c:pt idx="3">
                  <c:v>0.25530000000000003</c:v>
                </c:pt>
                <c:pt idx="4">
                  <c:v>0.28370000000000001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60-4CF7-8D1C-A2F659FC0291}"/>
            </c:ext>
          </c:extLst>
        </c:ser>
        <c:ser>
          <c:idx val="3"/>
          <c:order val="3"/>
          <c:tx>
            <c:strRef>
              <c:f>'Operating Performance'!$E$1</c:f>
              <c:strCache>
                <c:ptCount val="1"/>
                <c:pt idx="0">
                  <c:v>WALMART</c:v>
                </c:pt>
              </c:strCache>
            </c:strRef>
          </c:tx>
          <c:marker>
            <c:symbol val="none"/>
          </c:marker>
          <c:val>
            <c:numRef>
              <c:f>'Operating Performance'!$E$2:$E$6</c:f>
              <c:numCache>
                <c:formatCode>#,##0.00%;\-#,##0.00%;"—"</c:formatCode>
                <c:ptCount val="5"/>
                <c:pt idx="0">
                  <c:v>0.18149999999999999</c:v>
                </c:pt>
                <c:pt idx="1">
                  <c:v>0.17230000000000001</c:v>
                </c:pt>
                <c:pt idx="2">
                  <c:v>0.12659999999999999</c:v>
                </c:pt>
                <c:pt idx="3">
                  <c:v>8.8700000000000001E-2</c:v>
                </c:pt>
                <c:pt idx="4">
                  <c:v>0.20219999999999999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60-4CF7-8D1C-A2F659FC0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260160"/>
        <c:axId val="255261696"/>
      </c:lineChart>
      <c:catAx>
        <c:axId val="25526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5261696"/>
        <c:crosses val="autoZero"/>
        <c:auto val="1"/>
        <c:lblAlgn val="ctr"/>
        <c:lblOffset val="100"/>
        <c:noMultiLvlLbl val="0"/>
      </c:catAx>
      <c:valAx>
        <c:axId val="255261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Percentage</a:t>
                </a:r>
              </a:p>
            </c:rich>
          </c:tx>
          <c:layout/>
          <c:overlay val="0"/>
        </c:title>
        <c:numFmt formatCode="#,##0.00%;\-#,##0.00%;&quot;—&quot;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52601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Profit margin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'Operating Performance'!$J$1</c:f>
              <c:strCache>
                <c:ptCount val="1"/>
                <c:pt idx="0">
                  <c:v>AMAZON</c:v>
                </c:pt>
              </c:strCache>
            </c:strRef>
          </c:tx>
          <c:marker>
            <c:symbol val="none"/>
          </c:marker>
          <c:cat>
            <c:numRef>
              <c:f>'Operating Performance'!$I$2:$I$6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'Operating Performance'!$J$2:$J$6</c:f>
              <c:numCache>
                <c:formatCode>#,##0.00%;\-#,##0.00%;"—"</c:formatCode>
                <c:ptCount val="5"/>
                <c:pt idx="0">
                  <c:v>1.7399999999999999E-2</c:v>
                </c:pt>
                <c:pt idx="1">
                  <c:v>1.7100000000000001E-2</c:v>
                </c:pt>
                <c:pt idx="2">
                  <c:v>4.3299999999999998E-2</c:v>
                </c:pt>
                <c:pt idx="3">
                  <c:v>4.1300000000000003E-2</c:v>
                </c:pt>
                <c:pt idx="4">
                  <c:v>5.5300000000000002E-2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2-4C7F-9CDF-F334EC8C08CB}"/>
            </c:ext>
          </c:extLst>
        </c:ser>
        <c:ser>
          <c:idx val="1"/>
          <c:order val="1"/>
          <c:tx>
            <c:strRef>
              <c:f>'Operating Performance'!$K$1</c:f>
              <c:strCache>
                <c:ptCount val="1"/>
                <c:pt idx="0">
                  <c:v>COSTCO</c:v>
                </c:pt>
              </c:strCache>
            </c:strRef>
          </c:tx>
          <c:marker>
            <c:symbol val="none"/>
          </c:marker>
          <c:cat>
            <c:numRef>
              <c:f>'Operating Performance'!$I$2:$I$6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'Operating Performance'!$K$2:$K$6</c:f>
              <c:numCache>
                <c:formatCode>#,##0.00%;\-#,##0.00%;"—"</c:formatCode>
                <c:ptCount val="5"/>
                <c:pt idx="0">
                  <c:v>2.0199999999999999E-2</c:v>
                </c:pt>
                <c:pt idx="1">
                  <c:v>2.12E-2</c:v>
                </c:pt>
                <c:pt idx="2">
                  <c:v>2.2599999999999999E-2</c:v>
                </c:pt>
                <c:pt idx="3">
                  <c:v>2.4500000000000001E-2</c:v>
                </c:pt>
                <c:pt idx="4">
                  <c:v>2.4500000000000001E-2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2-4C7F-9CDF-F334EC8C08CB}"/>
            </c:ext>
          </c:extLst>
        </c:ser>
        <c:ser>
          <c:idx val="2"/>
          <c:order val="2"/>
          <c:tx>
            <c:strRef>
              <c:f>'Operating Performance'!$L$1</c:f>
              <c:strCache>
                <c:ptCount val="1"/>
                <c:pt idx="0">
                  <c:v>TARGET</c:v>
                </c:pt>
              </c:strCache>
            </c:strRef>
          </c:tx>
          <c:marker>
            <c:symbol val="none"/>
          </c:marker>
          <c:cat>
            <c:numRef>
              <c:f>'Operating Performance'!$I$2:$I$6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'Operating Performance'!$L$2:$L$6</c:f>
              <c:numCache>
                <c:formatCode>#,##0.00%;\-#,##0.00%;"—"</c:formatCode>
                <c:ptCount val="5"/>
                <c:pt idx="0">
                  <c:v>4.5600000000000002E-2</c:v>
                </c:pt>
                <c:pt idx="1">
                  <c:v>3.9399999999999998E-2</c:v>
                </c:pt>
                <c:pt idx="2">
                  <c:v>4.0800000000000003E-2</c:v>
                </c:pt>
                <c:pt idx="3">
                  <c:v>3.95E-2</c:v>
                </c:pt>
                <c:pt idx="4">
                  <c:v>4.2500000000000003E-2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72-4C7F-9CDF-F334EC8C08CB}"/>
            </c:ext>
          </c:extLst>
        </c:ser>
        <c:ser>
          <c:idx val="3"/>
          <c:order val="3"/>
          <c:tx>
            <c:strRef>
              <c:f>'Operating Performance'!$M$1</c:f>
              <c:strCache>
                <c:ptCount val="1"/>
                <c:pt idx="0">
                  <c:v>WALMART</c:v>
                </c:pt>
              </c:strCache>
            </c:strRef>
          </c:tx>
          <c:marker>
            <c:symbol val="none"/>
          </c:marker>
          <c:cat>
            <c:numRef>
              <c:f>'Operating Performance'!$I$2:$I$6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'Operating Performance'!$M$2:$M$6</c:f>
              <c:numCache>
                <c:formatCode>#,##0.00%;\-#,##0.00%;"—"</c:formatCode>
                <c:ptCount val="5"/>
                <c:pt idx="0">
                  <c:v>3.0700000000000002E-2</c:v>
                </c:pt>
                <c:pt idx="1">
                  <c:v>2.8299999999999999E-2</c:v>
                </c:pt>
                <c:pt idx="2">
                  <c:v>1.9900000000000001E-2</c:v>
                </c:pt>
                <c:pt idx="3">
                  <c:v>1.3100000000000001E-2</c:v>
                </c:pt>
                <c:pt idx="4">
                  <c:v>2.86E-2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72-4C7F-9CDF-F334EC8C0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819136"/>
        <c:axId val="255833216"/>
      </c:lineChart>
      <c:catAx>
        <c:axId val="255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5833216"/>
        <c:crosses val="autoZero"/>
        <c:auto val="1"/>
        <c:lblAlgn val="ctr"/>
        <c:lblOffset val="100"/>
        <c:noMultiLvlLbl val="0"/>
      </c:catAx>
      <c:valAx>
        <c:axId val="255833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Percentage</a:t>
                </a:r>
              </a:p>
            </c:rich>
          </c:tx>
          <c:layout/>
          <c:overlay val="0"/>
        </c:title>
        <c:numFmt formatCode="#,##0.00%;\-#,##0.00%;&quot;—&quot;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58191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Total Asset</a:t>
            </a:r>
            <a:r>
              <a:rPr lang="en-US" baseline="0">
                <a:latin typeface="Times New Roman" pitchFamily="18" charset="0"/>
                <a:cs typeface="Times New Roman" pitchFamily="18" charset="0"/>
              </a:rPr>
              <a:t> Turnover</a:t>
            </a:r>
            <a:endParaRPr lang="en-US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'Operating Performance'!$Q$1</c:f>
              <c:strCache>
                <c:ptCount val="1"/>
                <c:pt idx="0">
                  <c:v>AMAZON</c:v>
                </c:pt>
              </c:strCache>
            </c:strRef>
          </c:tx>
          <c:marker>
            <c:symbol val="none"/>
          </c:marker>
          <c:cat>
            <c:numRef>
              <c:f>'Operating Performance'!$P$2:$P$6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'Operating Performance'!$Q$2:$Q$6</c:f>
              <c:numCache>
                <c:formatCode>#,##0.00;\-#,##0.00;"—"</c:formatCode>
                <c:ptCount val="5"/>
                <c:pt idx="0">
                  <c:v>1.2</c:v>
                </c:pt>
                <c:pt idx="1">
                  <c:v>1.25</c:v>
                </c:pt>
                <c:pt idx="2">
                  <c:v>1.43</c:v>
                </c:pt>
                <c:pt idx="3">
                  <c:v>1.25</c:v>
                </c:pt>
                <c:pt idx="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8-4C93-A966-56A7244D628E}"/>
            </c:ext>
          </c:extLst>
        </c:ser>
        <c:ser>
          <c:idx val="0"/>
          <c:order val="1"/>
          <c:tx>
            <c:strRef>
              <c:f>'Operating Performance'!$R$1</c:f>
              <c:strCache>
                <c:ptCount val="1"/>
                <c:pt idx="0">
                  <c:v>COSTCO</c:v>
                </c:pt>
              </c:strCache>
            </c:strRef>
          </c:tx>
          <c:marker>
            <c:symbol val="none"/>
          </c:marker>
          <c:cat>
            <c:numRef>
              <c:f>'Operating Performance'!$P$2:$P$6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'Operating Performance'!$R$2:$R$6</c:f>
              <c:numCache>
                <c:formatCode>#,##0.00;\-#,##0.00;"—"</c:formatCode>
                <c:ptCount val="5"/>
                <c:pt idx="0">
                  <c:v>3.5</c:v>
                </c:pt>
                <c:pt idx="1">
                  <c:v>3.47</c:v>
                </c:pt>
                <c:pt idx="2">
                  <c:v>3.39</c:v>
                </c:pt>
                <c:pt idx="3">
                  <c:v>3.29</c:v>
                </c:pt>
                <c:pt idx="4">
                  <c:v>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8-4C93-A966-56A7244D628E}"/>
            </c:ext>
          </c:extLst>
        </c:ser>
        <c:ser>
          <c:idx val="2"/>
          <c:order val="2"/>
          <c:tx>
            <c:strRef>
              <c:f>'Operating Performance'!$S$1</c:f>
              <c:strCache>
                <c:ptCount val="1"/>
                <c:pt idx="0">
                  <c:v>TARGET</c:v>
                </c:pt>
              </c:strCache>
            </c:strRef>
          </c:tx>
          <c:marker>
            <c:symbol val="none"/>
          </c:marker>
          <c:cat>
            <c:numRef>
              <c:f>'Operating Performance'!$P$2:$P$6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'Operating Performance'!$S$2:$S$6</c:f>
              <c:numCache>
                <c:formatCode>#,##0.00;\-#,##0.00;"—"</c:formatCode>
                <c:ptCount val="5"/>
                <c:pt idx="0">
                  <c:v>1.83</c:v>
                </c:pt>
                <c:pt idx="1">
                  <c:v>1.86</c:v>
                </c:pt>
                <c:pt idx="2">
                  <c:v>1.84</c:v>
                </c:pt>
                <c:pt idx="3">
                  <c:v>1.8</c:v>
                </c:pt>
                <c:pt idx="4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68-4C93-A966-56A7244D628E}"/>
            </c:ext>
          </c:extLst>
        </c:ser>
        <c:ser>
          <c:idx val="3"/>
          <c:order val="3"/>
          <c:tx>
            <c:strRef>
              <c:f>'Operating Performance'!$T$1</c:f>
              <c:strCache>
                <c:ptCount val="1"/>
                <c:pt idx="0">
                  <c:v>WALMART</c:v>
                </c:pt>
              </c:strCache>
            </c:strRef>
          </c:tx>
          <c:marker>
            <c:symbol val="none"/>
          </c:marker>
          <c:cat>
            <c:numRef>
              <c:f>'Operating Performance'!$P$2:$P$6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'Operating Performance'!$T$2:$T$6</c:f>
              <c:numCache>
                <c:formatCode>#,##0.00;\-#,##0.00;"—"</c:formatCode>
                <c:ptCount val="5"/>
                <c:pt idx="0">
                  <c:v>2.4</c:v>
                </c:pt>
                <c:pt idx="1">
                  <c:v>2.42</c:v>
                </c:pt>
                <c:pt idx="2">
                  <c:v>2.42</c:v>
                </c:pt>
                <c:pt idx="3">
                  <c:v>2.33</c:v>
                </c:pt>
                <c:pt idx="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68-4C93-A966-56A7244D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881216"/>
        <c:axId val="255882752"/>
      </c:lineChart>
      <c:catAx>
        <c:axId val="2558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5882752"/>
        <c:crosses val="autoZero"/>
        <c:auto val="1"/>
        <c:lblAlgn val="ctr"/>
        <c:lblOffset val="100"/>
        <c:noMultiLvlLbl val="0"/>
      </c:catAx>
      <c:valAx>
        <c:axId val="255882752"/>
        <c:scaling>
          <c:orientation val="minMax"/>
        </c:scaling>
        <c:delete val="0"/>
        <c:axPos val="l"/>
        <c:majorGridlines/>
        <c:numFmt formatCode="#,##0.00;\-#,##0.00;&quot;—&quot;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58812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Financial</a:t>
            </a:r>
            <a:r>
              <a:rPr lang="en-US" baseline="0">
                <a:latin typeface="Times New Roman" pitchFamily="18" charset="0"/>
                <a:cs typeface="Times New Roman" pitchFamily="18" charset="0"/>
              </a:rPr>
              <a:t> Leverage</a:t>
            </a:r>
            <a:endParaRPr lang="en-US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'Operating Performance'!$W$1</c:f>
              <c:strCache>
                <c:ptCount val="1"/>
                <c:pt idx="0">
                  <c:v>AMAZON</c:v>
                </c:pt>
              </c:strCache>
            </c:strRef>
          </c:tx>
          <c:marker>
            <c:symbol val="none"/>
          </c:marker>
          <c:cat>
            <c:numRef>
              <c:f>'Operating Performance'!$V$2:$V$6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'Operating Performance'!$W$2:$W$6</c:f>
              <c:numCache>
                <c:formatCode>0.00%</c:formatCode>
                <c:ptCount val="5"/>
                <c:pt idx="0">
                  <c:v>4.3200000000000002E-2</c:v>
                </c:pt>
                <c:pt idx="1">
                  <c:v>4.7399999999999998E-2</c:v>
                </c:pt>
                <c:pt idx="2">
                  <c:v>3.73E-2</c:v>
                </c:pt>
                <c:pt idx="3">
                  <c:v>3.6299999999999999E-2</c:v>
                </c:pt>
                <c:pt idx="4">
                  <c:v>3.44E-2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D-4BE6-A693-DBC0DD684476}"/>
            </c:ext>
          </c:extLst>
        </c:ser>
        <c:ser>
          <c:idx val="0"/>
          <c:order val="1"/>
          <c:tx>
            <c:strRef>
              <c:f>'Operating Performance'!$X$1</c:f>
              <c:strCache>
                <c:ptCount val="1"/>
                <c:pt idx="0">
                  <c:v>COSTCO</c:v>
                </c:pt>
              </c:strCache>
            </c:strRef>
          </c:tx>
          <c:marker>
            <c:symbol val="none"/>
          </c:marker>
          <c:cat>
            <c:numRef>
              <c:f>'Operating Performance'!$V$2:$V$6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'Operating Performance'!$X$2:$X$6</c:f>
              <c:numCache>
                <c:formatCode>0.00%</c:formatCode>
                <c:ptCount val="5"/>
                <c:pt idx="0">
                  <c:v>2.75E-2</c:v>
                </c:pt>
                <c:pt idx="1">
                  <c:v>3.3700000000000001E-2</c:v>
                </c:pt>
                <c:pt idx="2">
                  <c:v>3.1899999999999998E-2</c:v>
                </c:pt>
                <c:pt idx="3">
                  <c:v>2.98E-2</c:v>
                </c:pt>
                <c:pt idx="4">
                  <c:v>3.04E-2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D-4BE6-A693-DBC0DD684476}"/>
            </c:ext>
          </c:extLst>
        </c:ser>
        <c:ser>
          <c:idx val="3"/>
          <c:order val="2"/>
          <c:tx>
            <c:strRef>
              <c:f>'Operating Performance'!$Y$1</c:f>
              <c:strCache>
                <c:ptCount val="1"/>
                <c:pt idx="0">
                  <c:v>TARGET</c:v>
                </c:pt>
              </c:strCache>
            </c:strRef>
          </c:tx>
          <c:marker>
            <c:symbol val="none"/>
          </c:marker>
          <c:cat>
            <c:numRef>
              <c:f>'Operating Performance'!$V$2:$V$6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'Operating Performance'!$Y$2:$Y$6</c:f>
              <c:numCache>
                <c:formatCode>0.00%</c:formatCode>
                <c:ptCount val="5"/>
                <c:pt idx="0">
                  <c:v>3.1099999999999999E-2</c:v>
                </c:pt>
                <c:pt idx="1">
                  <c:v>3.4200000000000001E-2</c:v>
                </c:pt>
                <c:pt idx="2">
                  <c:v>3.3300000000000003E-2</c:v>
                </c:pt>
                <c:pt idx="3">
                  <c:v>3.6499999999999998E-2</c:v>
                </c:pt>
                <c:pt idx="4">
                  <c:v>3.6200000000000003E-2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D-4BE6-A693-DBC0DD684476}"/>
            </c:ext>
          </c:extLst>
        </c:ser>
        <c:ser>
          <c:idx val="2"/>
          <c:order val="3"/>
          <c:tx>
            <c:strRef>
              <c:f>'Operating Performance'!$Z$1</c:f>
              <c:strCache>
                <c:ptCount val="1"/>
                <c:pt idx="0">
                  <c:v>WALMART</c:v>
                </c:pt>
              </c:strCache>
            </c:strRef>
          </c:tx>
          <c:marker>
            <c:symbol val="none"/>
          </c:marker>
          <c:cat>
            <c:numRef>
              <c:f>'Operating Performance'!$V$2:$V$6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'Operating Performance'!$Z$2:$Z$6</c:f>
              <c:numCache>
                <c:formatCode>0.00%</c:formatCode>
                <c:ptCount val="5"/>
                <c:pt idx="0">
                  <c:v>2.4799999999999999E-2</c:v>
                </c:pt>
                <c:pt idx="1">
                  <c:v>2.5600000000000001E-2</c:v>
                </c:pt>
                <c:pt idx="2">
                  <c:v>2.63E-2</c:v>
                </c:pt>
                <c:pt idx="3">
                  <c:v>3.0200000000000001E-2</c:v>
                </c:pt>
                <c:pt idx="4">
                  <c:v>3.1699999999999999E-2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DD-4BE6-A693-DBC0DD68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918464"/>
        <c:axId val="255920000"/>
      </c:lineChart>
      <c:catAx>
        <c:axId val="25591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5920000"/>
        <c:crosses val="autoZero"/>
        <c:auto val="1"/>
        <c:lblAlgn val="ctr"/>
        <c:lblOffset val="100"/>
        <c:noMultiLvlLbl val="0"/>
      </c:catAx>
      <c:valAx>
        <c:axId val="255920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1">
                    <a:latin typeface="Times New Roman" pitchFamily="18" charset="0"/>
                    <a:cs typeface="Times New Roman" pitchFamily="18" charset="0"/>
                  </a:rPr>
                  <a:t>Percentage</a:t>
                </a: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59184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Debt to equity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'DEBT TO EQUITY'!$B$3</c:f>
              <c:strCache>
                <c:ptCount val="1"/>
                <c:pt idx="0">
                  <c:v>AMAZON</c:v>
                </c:pt>
              </c:strCache>
            </c:strRef>
          </c:tx>
          <c:marker>
            <c:symbol val="none"/>
          </c:marker>
          <c:cat>
            <c:numRef>
              <c:f>'DEBT TO EQUITY'!$A$4:$A$8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'DEBT TO EQUITY'!$B$4:$B$8</c:f>
              <c:numCache>
                <c:formatCode>#,##0.00%;\-#,##0.00%;"—"</c:formatCode>
                <c:ptCount val="5"/>
                <c:pt idx="0">
                  <c:v>3.3300000000000003E-2</c:v>
                </c:pt>
                <c:pt idx="1">
                  <c:v>3.7400000000000003E-2</c:v>
                </c:pt>
                <c:pt idx="2">
                  <c:v>2.7400000000000001E-2</c:v>
                </c:pt>
                <c:pt idx="3">
                  <c:v>2.63E-2</c:v>
                </c:pt>
                <c:pt idx="4">
                  <c:v>2.4400000000000002E-2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8-4F56-A30C-ADCA5B7957C9}"/>
            </c:ext>
          </c:extLst>
        </c:ser>
        <c:ser>
          <c:idx val="0"/>
          <c:order val="1"/>
          <c:tx>
            <c:strRef>
              <c:f>'DEBT TO EQUITY'!$C$3</c:f>
              <c:strCache>
                <c:ptCount val="1"/>
                <c:pt idx="0">
                  <c:v>COSTCO</c:v>
                </c:pt>
              </c:strCache>
            </c:strRef>
          </c:tx>
          <c:marker>
            <c:symbol val="none"/>
          </c:marker>
          <c:cat>
            <c:numRef>
              <c:f>'DEBT TO EQUITY'!$A$4:$A$8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'DEBT TO EQUITY'!$C$4:$C$8</c:f>
              <c:numCache>
                <c:formatCode>#,##0.00%;\-#,##0.00%;"—"</c:formatCode>
                <c:ptCount val="5"/>
                <c:pt idx="0">
                  <c:v>1.9900000000000001E-2</c:v>
                </c:pt>
                <c:pt idx="1">
                  <c:v>2.47E-2</c:v>
                </c:pt>
                <c:pt idx="2">
                  <c:v>2.2499999999999999E-2</c:v>
                </c:pt>
                <c:pt idx="3">
                  <c:v>2.1700000000000001E-2</c:v>
                </c:pt>
                <c:pt idx="4">
                  <c:v>2.93E-2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8-4F56-A30C-ADCA5B7957C9}"/>
            </c:ext>
          </c:extLst>
        </c:ser>
        <c:ser>
          <c:idx val="2"/>
          <c:order val="2"/>
          <c:tx>
            <c:strRef>
              <c:f>'DEBT TO EQUITY'!$D$3</c:f>
              <c:strCache>
                <c:ptCount val="1"/>
                <c:pt idx="0">
                  <c:v>TARGET</c:v>
                </c:pt>
              </c:strCache>
            </c:strRef>
          </c:tx>
          <c:marker>
            <c:symbol val="none"/>
          </c:marker>
          <c:cat>
            <c:numRef>
              <c:f>'DEBT TO EQUITY'!$A$4:$A$8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'DEBT TO EQUITY'!$D$4:$D$8</c:f>
              <c:numCache>
                <c:formatCode>#,##0.00%;\-#,##0.00%;"—"</c:formatCode>
                <c:ptCount val="5"/>
                <c:pt idx="0">
                  <c:v>2.4899999999999999E-2</c:v>
                </c:pt>
                <c:pt idx="1">
                  <c:v>2.7900000000000001E-2</c:v>
                </c:pt>
                <c:pt idx="2">
                  <c:v>2.93E-2</c:v>
                </c:pt>
                <c:pt idx="3">
                  <c:v>2.7900000000000001E-2</c:v>
                </c:pt>
                <c:pt idx="4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68-4F56-A30C-ADCA5B7957C9}"/>
            </c:ext>
          </c:extLst>
        </c:ser>
        <c:ser>
          <c:idx val="3"/>
          <c:order val="3"/>
          <c:tx>
            <c:strRef>
              <c:f>'DEBT TO EQUITY'!$E$3</c:f>
              <c:strCache>
                <c:ptCount val="1"/>
                <c:pt idx="0">
                  <c:v>WALMART</c:v>
                </c:pt>
              </c:strCache>
            </c:strRef>
          </c:tx>
          <c:marker>
            <c:symbol val="none"/>
          </c:marker>
          <c:cat>
            <c:numRef>
              <c:f>'DEBT TO EQUITY'!$A$4:$A$8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'DEBT TO EQUITY'!$E$4:$E$8</c:f>
              <c:numCache>
                <c:formatCode>#,##0.00%;\-#,##0.00%;"—"</c:formatCode>
                <c:ptCount val="5"/>
                <c:pt idx="0">
                  <c:v>1.5699999999999999E-2</c:v>
                </c:pt>
                <c:pt idx="1">
                  <c:v>1.6500000000000001E-2</c:v>
                </c:pt>
                <c:pt idx="2">
                  <c:v>1.8499999999999999E-2</c:v>
                </c:pt>
                <c:pt idx="3">
                  <c:v>2.06E-2</c:v>
                </c:pt>
                <c:pt idx="4">
                  <c:v>1.8700000000000001E-2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68-4F56-A30C-ADCA5B795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550976"/>
        <c:axId val="255552512"/>
      </c:lineChart>
      <c:catAx>
        <c:axId val="25555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5552512"/>
        <c:crosses val="autoZero"/>
        <c:auto val="1"/>
        <c:lblAlgn val="ctr"/>
        <c:lblOffset val="100"/>
        <c:noMultiLvlLbl val="0"/>
      </c:catAx>
      <c:valAx>
        <c:axId val="255552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Percentage</a:t>
                </a:r>
              </a:p>
            </c:rich>
          </c:tx>
          <c:layout/>
          <c:overlay val="0"/>
        </c:title>
        <c:numFmt formatCode="#,##0.00%;\-#,##0.00%;&quot;—&quot;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55509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Earnings per</a:t>
            </a:r>
            <a:r>
              <a:rPr lang="en-US" baseline="0">
                <a:latin typeface="Times New Roman" pitchFamily="18" charset="0"/>
                <a:cs typeface="Times New Roman" pitchFamily="18" charset="0"/>
              </a:rPr>
              <a:t> share</a:t>
            </a:r>
            <a:endParaRPr lang="en-US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EPS!$B$3</c:f>
              <c:strCache>
                <c:ptCount val="1"/>
                <c:pt idx="0">
                  <c:v>AMAZON</c:v>
                </c:pt>
              </c:strCache>
            </c:strRef>
          </c:tx>
          <c:marker>
            <c:symbol val="none"/>
          </c:marker>
          <c:cat>
            <c:numRef>
              <c:f>EPS!$A$4:$A$8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EPS!$B$4:$B$8</c:f>
              <c:numCache>
                <c:formatCode>General</c:formatCode>
                <c:ptCount val="5"/>
                <c:pt idx="0">
                  <c:v>4.9000000000000004</c:v>
                </c:pt>
                <c:pt idx="1">
                  <c:v>6.15</c:v>
                </c:pt>
                <c:pt idx="2">
                  <c:v>20.14</c:v>
                </c:pt>
                <c:pt idx="3">
                  <c:v>23.01</c:v>
                </c:pt>
                <c:pt idx="4">
                  <c:v>41.83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00-444F-A506-2AC4E1872C15}"/>
            </c:ext>
          </c:extLst>
        </c:ser>
        <c:ser>
          <c:idx val="0"/>
          <c:order val="1"/>
          <c:tx>
            <c:strRef>
              <c:f>EPS!$C$3</c:f>
              <c:strCache>
                <c:ptCount val="1"/>
                <c:pt idx="0">
                  <c:v>COSTCO</c:v>
                </c:pt>
              </c:strCache>
            </c:strRef>
          </c:tx>
          <c:marker>
            <c:symbol val="none"/>
          </c:marker>
          <c:cat>
            <c:numRef>
              <c:f>EPS!$A$4:$A$8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EPS!$C$4:$C$8</c:f>
              <c:numCache>
                <c:formatCode>General</c:formatCode>
                <c:ptCount val="5"/>
                <c:pt idx="0">
                  <c:v>5.33</c:v>
                </c:pt>
                <c:pt idx="1">
                  <c:v>6.08</c:v>
                </c:pt>
                <c:pt idx="2">
                  <c:v>7.09</c:v>
                </c:pt>
                <c:pt idx="3">
                  <c:v>8.26</c:v>
                </c:pt>
                <c:pt idx="4">
                  <c:v>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0-444F-A506-2AC4E1872C15}"/>
            </c:ext>
          </c:extLst>
        </c:ser>
        <c:ser>
          <c:idx val="2"/>
          <c:order val="2"/>
          <c:tx>
            <c:strRef>
              <c:f>EPS!$D$3</c:f>
              <c:strCache>
                <c:ptCount val="1"/>
                <c:pt idx="0">
                  <c:v>TARGET</c:v>
                </c:pt>
              </c:strCache>
            </c:strRef>
          </c:tx>
          <c:marker>
            <c:symbol val="none"/>
          </c:marker>
          <c:cat>
            <c:numRef>
              <c:f>EPS!$A$4:$A$8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EPS!$D$4:$D$8</c:f>
              <c:numCache>
                <c:formatCode>General</c:formatCode>
                <c:ptCount val="5"/>
                <c:pt idx="0">
                  <c:v>5.31</c:v>
                </c:pt>
                <c:pt idx="1">
                  <c:v>4.6900000000000004</c:v>
                </c:pt>
                <c:pt idx="2">
                  <c:v>5.29</c:v>
                </c:pt>
                <c:pt idx="3">
                  <c:v>5.51</c:v>
                </c:pt>
                <c:pt idx="4">
                  <c:v>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00-444F-A506-2AC4E1872C15}"/>
            </c:ext>
          </c:extLst>
        </c:ser>
        <c:ser>
          <c:idx val="3"/>
          <c:order val="3"/>
          <c:tx>
            <c:strRef>
              <c:f>EPS!$E$3</c:f>
              <c:strCache>
                <c:ptCount val="1"/>
                <c:pt idx="0">
                  <c:v>WALMART</c:v>
                </c:pt>
              </c:strCache>
            </c:strRef>
          </c:tx>
          <c:marker>
            <c:symbol val="none"/>
          </c:marker>
          <c:cat>
            <c:numRef>
              <c:f>EPS!$A$4:$A$8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EPS!$E$4:$E$8</c:f>
              <c:numCache>
                <c:formatCode>General</c:formatCode>
                <c:ptCount val="5"/>
                <c:pt idx="0">
                  <c:v>4.57</c:v>
                </c:pt>
                <c:pt idx="1">
                  <c:v>4.38</c:v>
                </c:pt>
                <c:pt idx="2">
                  <c:v>3.28</c:v>
                </c:pt>
                <c:pt idx="3">
                  <c:v>2.2599999999999998</c:v>
                </c:pt>
                <c:pt idx="4">
                  <c:v>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00-444F-A506-2AC4E1872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949632"/>
        <c:axId val="254951424"/>
      </c:lineChart>
      <c:catAx>
        <c:axId val="2549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4951424"/>
        <c:crosses val="autoZero"/>
        <c:auto val="1"/>
        <c:lblAlgn val="ctr"/>
        <c:lblOffset val="100"/>
        <c:noMultiLvlLbl val="0"/>
      </c:catAx>
      <c:valAx>
        <c:axId val="254951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Percentage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49496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Price-to-Earning ratio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'RELATIVE VALUATION'!$A$4</c:f>
              <c:strCache>
                <c:ptCount val="1"/>
                <c:pt idx="0">
                  <c:v>Companies P/E</c:v>
                </c:pt>
              </c:strCache>
            </c:strRef>
          </c:tx>
          <c:marker>
            <c:symbol val="none"/>
          </c:marker>
          <c:cat>
            <c:strRef>
              <c:f>'RELATIVE VALUATION'!$B$3:$E$3</c:f>
              <c:strCache>
                <c:ptCount val="4"/>
                <c:pt idx="0">
                  <c:v>AMAZON</c:v>
                </c:pt>
                <c:pt idx="1">
                  <c:v>COSTCO</c:v>
                </c:pt>
                <c:pt idx="2">
                  <c:v>TARGET</c:v>
                </c:pt>
                <c:pt idx="3">
                  <c:v>WALMART</c:v>
                </c:pt>
              </c:strCache>
            </c:strRef>
          </c:cat>
          <c:val>
            <c:numRef>
              <c:f>'RELATIVE VALUATION'!$B$4:$E$4</c:f>
              <c:numCache>
                <c:formatCode>#,##0.00;\-#,##0.00;"—"</c:formatCode>
                <c:ptCount val="4"/>
                <c:pt idx="0">
                  <c:v>78.2</c:v>
                </c:pt>
                <c:pt idx="1">
                  <c:v>40.020000000000003</c:v>
                </c:pt>
                <c:pt idx="2">
                  <c:v>16.12</c:v>
                </c:pt>
                <c:pt idx="3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2-4AA5-802C-E386B4CA81EF}"/>
            </c:ext>
          </c:extLst>
        </c:ser>
        <c:ser>
          <c:idx val="1"/>
          <c:order val="1"/>
          <c:tx>
            <c:strRef>
              <c:f>'RELATIVE VALUATION'!$A$5</c:f>
              <c:strCache>
                <c:ptCount val="1"/>
                <c:pt idx="0">
                  <c:v>Industries P/E</c:v>
                </c:pt>
              </c:strCache>
            </c:strRef>
          </c:tx>
          <c:marker>
            <c:symbol val="none"/>
          </c:marker>
          <c:cat>
            <c:strRef>
              <c:f>'RELATIVE VALUATION'!$B$3:$E$3</c:f>
              <c:strCache>
                <c:ptCount val="4"/>
                <c:pt idx="0">
                  <c:v>AMAZON</c:v>
                </c:pt>
                <c:pt idx="1">
                  <c:v>COSTCO</c:v>
                </c:pt>
                <c:pt idx="2">
                  <c:v>TARGET</c:v>
                </c:pt>
                <c:pt idx="3">
                  <c:v>WALMART</c:v>
                </c:pt>
              </c:strCache>
            </c:strRef>
          </c:cat>
          <c:val>
            <c:numRef>
              <c:f>'RELATIVE VALUATION'!$B$5:$E$5</c:f>
              <c:numCache>
                <c:formatCode>#,##0.00;\-#,##0.00;"—"</c:formatCode>
                <c:ptCount val="4"/>
                <c:pt idx="0">
                  <c:v>58.88</c:v>
                </c:pt>
                <c:pt idx="1">
                  <c:v>25.11</c:v>
                </c:pt>
                <c:pt idx="2">
                  <c:v>58.88</c:v>
                </c:pt>
                <c:pt idx="3">
                  <c:v>25.11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2-4AA5-802C-E386B4CA8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958592"/>
        <c:axId val="255591168"/>
      </c:lineChart>
      <c:catAx>
        <c:axId val="254958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5591168"/>
        <c:crosses val="autoZero"/>
        <c:auto val="1"/>
        <c:lblAlgn val="ctr"/>
        <c:lblOffset val="100"/>
        <c:noMultiLvlLbl val="0"/>
      </c:catAx>
      <c:valAx>
        <c:axId val="255591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Ratio</a:t>
                </a:r>
              </a:p>
            </c:rich>
          </c:tx>
          <c:layout/>
          <c:overlay val="0"/>
        </c:title>
        <c:numFmt formatCode="#,##0.00;\-#,##0.00;&quot;—&quot;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4958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Price-to-Book</a:t>
            </a:r>
            <a:r>
              <a:rPr lang="en-US" baseline="0">
                <a:latin typeface="Times New Roman" pitchFamily="18" charset="0"/>
                <a:cs typeface="Times New Roman" pitchFamily="18" charset="0"/>
              </a:rPr>
              <a:t> ratio</a:t>
            </a:r>
            <a:endParaRPr lang="en-US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'RELATIVE VALUATION'!$A$11</c:f>
              <c:strCache>
                <c:ptCount val="1"/>
                <c:pt idx="0">
                  <c:v>Companies P/B</c:v>
                </c:pt>
              </c:strCache>
            </c:strRef>
          </c:tx>
          <c:marker>
            <c:symbol val="none"/>
          </c:marker>
          <c:cat>
            <c:strRef>
              <c:f>'RELATIVE VALUATION'!$B$10:$E$10</c:f>
              <c:strCache>
                <c:ptCount val="4"/>
                <c:pt idx="0">
                  <c:v>AMAZON</c:v>
                </c:pt>
                <c:pt idx="1">
                  <c:v>COSTCO</c:v>
                </c:pt>
                <c:pt idx="2">
                  <c:v>TARGET</c:v>
                </c:pt>
                <c:pt idx="3">
                  <c:v>WALMART</c:v>
                </c:pt>
              </c:strCache>
            </c:strRef>
          </c:cat>
          <c:val>
            <c:numRef>
              <c:f>'RELATIVE VALUATION'!$B$11:$E$11</c:f>
              <c:numCache>
                <c:formatCode>#,##0.00;\-#,##0.00;"—"</c:formatCode>
                <c:ptCount val="4"/>
                <c:pt idx="0">
                  <c:v>17.86</c:v>
                </c:pt>
                <c:pt idx="1">
                  <c:v>8.76</c:v>
                </c:pt>
                <c:pt idx="2">
                  <c:v>4.47</c:v>
                </c:pt>
                <c:pt idx="3">
                  <c:v>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5-44D5-8E8C-FE902CF55628}"/>
            </c:ext>
          </c:extLst>
        </c:ser>
        <c:ser>
          <c:idx val="1"/>
          <c:order val="1"/>
          <c:tx>
            <c:strRef>
              <c:f>'RELATIVE VALUATION'!$A$12</c:f>
              <c:strCache>
                <c:ptCount val="1"/>
                <c:pt idx="0">
                  <c:v>Industries P/B</c:v>
                </c:pt>
              </c:strCache>
            </c:strRef>
          </c:tx>
          <c:marker>
            <c:symbol val="none"/>
          </c:marker>
          <c:cat>
            <c:strRef>
              <c:f>'RELATIVE VALUATION'!$B$10:$E$10</c:f>
              <c:strCache>
                <c:ptCount val="4"/>
                <c:pt idx="0">
                  <c:v>AMAZON</c:v>
                </c:pt>
                <c:pt idx="1">
                  <c:v>COSTCO</c:v>
                </c:pt>
                <c:pt idx="2">
                  <c:v>TARGET</c:v>
                </c:pt>
                <c:pt idx="3">
                  <c:v>WALMART</c:v>
                </c:pt>
              </c:strCache>
            </c:strRef>
          </c:cat>
          <c:val>
            <c:numRef>
              <c:f>'RELATIVE VALUATION'!$B$12:$E$12</c:f>
              <c:numCache>
                <c:formatCode>#,##0.00;\-#,##0.00;"—"</c:formatCode>
                <c:ptCount val="4"/>
                <c:pt idx="0">
                  <c:v>19.77</c:v>
                </c:pt>
                <c:pt idx="1">
                  <c:v>8.5</c:v>
                </c:pt>
                <c:pt idx="2">
                  <c:v>19.77</c:v>
                </c:pt>
                <c:pt idx="3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D5-44D5-8E8C-FE902CF55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638528"/>
        <c:axId val="255640320"/>
      </c:lineChart>
      <c:catAx>
        <c:axId val="255638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5640320"/>
        <c:crosses val="autoZero"/>
        <c:auto val="1"/>
        <c:lblAlgn val="ctr"/>
        <c:lblOffset val="100"/>
        <c:noMultiLvlLbl val="0"/>
      </c:catAx>
      <c:valAx>
        <c:axId val="255640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Ratio</a:t>
                </a:r>
              </a:p>
            </c:rich>
          </c:tx>
          <c:layout/>
          <c:overlay val="0"/>
        </c:title>
        <c:numFmt formatCode="#,##0.00;\-#,##0.00;&quot;—&quot;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56385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Price-to-Sales ratio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'RELATIVE VALUATION'!$A$19</c:f>
              <c:strCache>
                <c:ptCount val="1"/>
                <c:pt idx="0">
                  <c:v>Companies P/S</c:v>
                </c:pt>
              </c:strCache>
            </c:strRef>
          </c:tx>
          <c:marker>
            <c:symbol val="none"/>
          </c:marker>
          <c:cat>
            <c:strRef>
              <c:f>'RELATIVE VALUATION'!$B$18:$E$18</c:f>
              <c:strCache>
                <c:ptCount val="4"/>
                <c:pt idx="0">
                  <c:v>AMAZON</c:v>
                </c:pt>
                <c:pt idx="1">
                  <c:v>COSTCO</c:v>
                </c:pt>
                <c:pt idx="2">
                  <c:v>TARGET</c:v>
                </c:pt>
                <c:pt idx="3">
                  <c:v>WALMART</c:v>
                </c:pt>
              </c:strCache>
            </c:strRef>
          </c:cat>
          <c:val>
            <c:numRef>
              <c:f>'RELATIVE VALUATION'!$B$19:$E$19</c:f>
              <c:numCache>
                <c:formatCode>#,##0.00;\-#,##0.00;"—"</c:formatCode>
                <c:ptCount val="4"/>
                <c:pt idx="0">
                  <c:v>4.32</c:v>
                </c:pt>
                <c:pt idx="1">
                  <c:v>0.98</c:v>
                </c:pt>
                <c:pt idx="2">
                  <c:v>0.69</c:v>
                </c:pt>
                <c:pt idx="3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4-4711-83D0-A323C52C7068}"/>
            </c:ext>
          </c:extLst>
        </c:ser>
        <c:ser>
          <c:idx val="1"/>
          <c:order val="1"/>
          <c:tx>
            <c:strRef>
              <c:f>'RELATIVE VALUATION'!$A$20</c:f>
              <c:strCache>
                <c:ptCount val="1"/>
                <c:pt idx="0">
                  <c:v>Industries P/S</c:v>
                </c:pt>
              </c:strCache>
            </c:strRef>
          </c:tx>
          <c:marker>
            <c:symbol val="none"/>
          </c:marker>
          <c:cat>
            <c:strRef>
              <c:f>'RELATIVE VALUATION'!$B$18:$E$18</c:f>
              <c:strCache>
                <c:ptCount val="4"/>
                <c:pt idx="0">
                  <c:v>AMAZON</c:v>
                </c:pt>
                <c:pt idx="1">
                  <c:v>COSTCO</c:v>
                </c:pt>
                <c:pt idx="2">
                  <c:v>TARGET</c:v>
                </c:pt>
                <c:pt idx="3">
                  <c:v>WALMART</c:v>
                </c:pt>
              </c:strCache>
            </c:strRef>
          </c:cat>
          <c:val>
            <c:numRef>
              <c:f>'RELATIVE VALUATION'!$B$20:$E$20</c:f>
              <c:numCache>
                <c:formatCode>#,##0.00;\-#,##0.00;"—"</c:formatCode>
                <c:ptCount val="4"/>
                <c:pt idx="0">
                  <c:v>3.78</c:v>
                </c:pt>
                <c:pt idx="1">
                  <c:v>1.63</c:v>
                </c:pt>
                <c:pt idx="2">
                  <c:v>3.78</c:v>
                </c:pt>
                <c:pt idx="3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4-4711-83D0-A323C52C7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671296"/>
        <c:axId val="255685376"/>
      </c:lineChart>
      <c:catAx>
        <c:axId val="25567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5685376"/>
        <c:crosses val="autoZero"/>
        <c:auto val="1"/>
        <c:lblAlgn val="ctr"/>
        <c:lblOffset val="100"/>
        <c:noMultiLvlLbl val="0"/>
      </c:catAx>
      <c:valAx>
        <c:axId val="255685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Ratio</a:t>
                </a:r>
              </a:p>
            </c:rich>
          </c:tx>
          <c:layout/>
          <c:overlay val="0"/>
        </c:title>
        <c:numFmt formatCode="#,##0.00;\-#,##0.00;&quot;—&quot;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556712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200241</xdr:colOff>
      <xdr:row>20</xdr:row>
      <xdr:rowOff>109321</xdr:rowOff>
    </xdr:from>
    <xdr:to>
      <xdr:col>6</xdr:col>
      <xdr:colOff>693809</xdr:colOff>
      <xdr:row>34</xdr:row>
      <xdr:rowOff>187253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450271</xdr:colOff>
      <xdr:row>20</xdr:row>
      <xdr:rowOff>112568</xdr:rowOff>
    </xdr:from>
    <xdr:to>
      <xdr:col>15</xdr:col>
      <xdr:colOff>25976</xdr:colOff>
      <xdr:row>35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227301</xdr:colOff>
      <xdr:row>20</xdr:row>
      <xdr:rowOff>126423</xdr:rowOff>
    </xdr:from>
    <xdr:to>
      <xdr:col>22</xdr:col>
      <xdr:colOff>553100</xdr:colOff>
      <xdr:row>35</xdr:row>
      <xdr:rowOff>12123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190499</xdr:colOff>
      <xdr:row>20</xdr:row>
      <xdr:rowOff>128588</xdr:rowOff>
    </xdr:from>
    <xdr:to>
      <xdr:col>30</xdr:col>
      <xdr:colOff>511968</xdr:colOff>
      <xdr:row>35</xdr:row>
      <xdr:rowOff>14288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5</xdr:row>
      <xdr:rowOff>180975</xdr:rowOff>
    </xdr:from>
    <xdr:to>
      <xdr:col>14</xdr:col>
      <xdr:colOff>219075</xdr:colOff>
      <xdr:row>20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5</xdr:row>
      <xdr:rowOff>180975</xdr:rowOff>
    </xdr:from>
    <xdr:to>
      <xdr:col>13</xdr:col>
      <xdr:colOff>457200</xdr:colOff>
      <xdr:row>20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504824</xdr:colOff>
      <xdr:row>0</xdr:row>
      <xdr:rowOff>114299</xdr:rowOff>
    </xdr:from>
    <xdr:to>
      <xdr:col>16</xdr:col>
      <xdr:colOff>19049</xdr:colOff>
      <xdr:row>16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276224</xdr:colOff>
      <xdr:row>18</xdr:row>
      <xdr:rowOff>171450</xdr:rowOff>
    </xdr:from>
    <xdr:to>
      <xdr:col>17</xdr:col>
      <xdr:colOff>285749</xdr:colOff>
      <xdr:row>33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581024</xdr:colOff>
      <xdr:row>22</xdr:row>
      <xdr:rowOff>47625</xdr:rowOff>
    </xdr:from>
    <xdr:to>
      <xdr:col>7</xdr:col>
      <xdr:colOff>200024</xdr:colOff>
      <xdr:row>36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80" zoomScaleNormal="80" workbookViewId="0"/>
  </sheetViews>
  <sheetFormatPr defaultRowHeight="14.4" x14ac:dyDescent="0.3"/>
  <cols>
    <col min="1" max="1" width="11.6640625" bestFit="1" customWidth="1"/>
    <col min="4" max="4" width="11.88671875" bestFit="1" customWidth="1"/>
    <col min="5" max="5" width="10.44140625" bestFit="1" customWidth="1"/>
    <col min="7" max="7" width="11.33203125" bestFit="1" customWidth="1"/>
    <col min="10" max="10" width="11.33203125" bestFit="1" customWidth="1"/>
  </cols>
  <sheetData>
    <row r="1" spans="1:32" x14ac:dyDescent="0.3">
      <c r="A1" s="13" t="s">
        <v>5</v>
      </c>
      <c r="B1" s="5" t="s">
        <v>1</v>
      </c>
      <c r="C1" s="5" t="s">
        <v>2</v>
      </c>
      <c r="D1" s="5" t="s">
        <v>3</v>
      </c>
      <c r="E1" s="5" t="s">
        <v>4</v>
      </c>
      <c r="G1" s="1"/>
      <c r="H1" s="2"/>
      <c r="I1" s="4" t="s">
        <v>5</v>
      </c>
      <c r="J1" s="5" t="s">
        <v>1</v>
      </c>
      <c r="K1" s="5" t="s">
        <v>2</v>
      </c>
      <c r="L1" s="5" t="s">
        <v>3</v>
      </c>
      <c r="M1" s="5" t="s">
        <v>4</v>
      </c>
      <c r="P1" s="4" t="s">
        <v>5</v>
      </c>
      <c r="Q1" s="5" t="s">
        <v>1</v>
      </c>
      <c r="R1" s="5" t="s">
        <v>2</v>
      </c>
      <c r="S1" s="5" t="s">
        <v>3</v>
      </c>
      <c r="T1" s="5" t="s">
        <v>4</v>
      </c>
      <c r="V1" s="4" t="s">
        <v>5</v>
      </c>
      <c r="W1" s="5" t="s">
        <v>1</v>
      </c>
      <c r="X1" s="5" t="s">
        <v>2</v>
      </c>
      <c r="Y1" s="5" t="s">
        <v>3</v>
      </c>
      <c r="Z1" s="5" t="s">
        <v>4</v>
      </c>
      <c r="AB1" s="4" t="s">
        <v>5</v>
      </c>
      <c r="AC1" s="5" t="s">
        <v>1</v>
      </c>
      <c r="AD1" s="5" t="s">
        <v>2</v>
      </c>
      <c r="AE1" s="5" t="s">
        <v>3</v>
      </c>
      <c r="AF1" s="5" t="s">
        <v>4</v>
      </c>
    </row>
    <row r="2" spans="1:32" x14ac:dyDescent="0.3">
      <c r="A2" s="4">
        <v>2016</v>
      </c>
      <c r="B2" s="6">
        <v>0.1452</v>
      </c>
      <c r="C2" s="6">
        <v>0.20710000000000001</v>
      </c>
      <c r="D2" s="6">
        <v>0.2495</v>
      </c>
      <c r="E2" s="6">
        <v>0.18149999999999999</v>
      </c>
      <c r="G2" s="1"/>
      <c r="H2" s="2"/>
      <c r="I2" s="4">
        <v>2016</v>
      </c>
      <c r="J2" s="6">
        <v>1.7399999999999999E-2</v>
      </c>
      <c r="K2" s="6">
        <v>2.0199999999999999E-2</v>
      </c>
      <c r="L2" s="6">
        <v>4.5600000000000002E-2</v>
      </c>
      <c r="M2" s="6">
        <v>3.0700000000000002E-2</v>
      </c>
      <c r="P2" s="4">
        <v>2016</v>
      </c>
      <c r="Q2" s="12">
        <v>1.2</v>
      </c>
      <c r="R2" s="12">
        <v>3.5</v>
      </c>
      <c r="S2" s="12">
        <v>1.83</v>
      </c>
      <c r="T2" s="12">
        <v>2.4</v>
      </c>
      <c r="V2" s="4">
        <v>2016</v>
      </c>
      <c r="W2" s="8">
        <v>4.3200000000000002E-2</v>
      </c>
      <c r="X2" s="8">
        <v>2.75E-2</v>
      </c>
      <c r="Y2" s="8">
        <v>3.1099999999999999E-2</v>
      </c>
      <c r="Z2" s="8">
        <v>2.4799999999999999E-2</v>
      </c>
      <c r="AB2" s="4">
        <v>2016</v>
      </c>
      <c r="AC2" s="12">
        <v>4.32</v>
      </c>
      <c r="AD2" s="12">
        <v>2.75</v>
      </c>
      <c r="AE2" s="12">
        <v>3.11</v>
      </c>
      <c r="AF2" s="12">
        <v>2.48</v>
      </c>
    </row>
    <row r="3" spans="1:32" x14ac:dyDescent="0.3">
      <c r="A3" s="4">
        <v>2017</v>
      </c>
      <c r="B3" s="6">
        <v>0.12909999999999999</v>
      </c>
      <c r="C3" s="6">
        <v>0.2344</v>
      </c>
      <c r="D3" s="6">
        <v>0.22889999999999999</v>
      </c>
      <c r="E3" s="6">
        <v>0.17230000000000001</v>
      </c>
      <c r="G3" s="1"/>
      <c r="H3" s="2"/>
      <c r="I3" s="4">
        <v>2017</v>
      </c>
      <c r="J3" s="6">
        <v>1.7100000000000001E-2</v>
      </c>
      <c r="K3" s="6">
        <v>2.12E-2</v>
      </c>
      <c r="L3" s="6">
        <v>3.9399999999999998E-2</v>
      </c>
      <c r="M3" s="6">
        <v>2.8299999999999999E-2</v>
      </c>
      <c r="P3" s="4">
        <v>2017</v>
      </c>
      <c r="Q3" s="12">
        <v>1.25</v>
      </c>
      <c r="R3" s="12">
        <v>3.47</v>
      </c>
      <c r="S3" s="12">
        <v>1.86</v>
      </c>
      <c r="T3" s="12">
        <v>2.42</v>
      </c>
      <c r="V3" s="4">
        <v>2017</v>
      </c>
      <c r="W3" s="8">
        <v>4.7399999999999998E-2</v>
      </c>
      <c r="X3" s="8">
        <v>3.3700000000000001E-2</v>
      </c>
      <c r="Y3" s="8">
        <v>3.4200000000000001E-2</v>
      </c>
      <c r="Z3" s="8">
        <v>2.5600000000000001E-2</v>
      </c>
      <c r="AB3" s="4">
        <v>2017</v>
      </c>
      <c r="AC3" s="12">
        <v>4.74</v>
      </c>
      <c r="AD3" s="12">
        <v>3.37</v>
      </c>
      <c r="AE3" s="12">
        <v>3.42</v>
      </c>
      <c r="AF3" s="12">
        <v>2.56</v>
      </c>
    </row>
    <row r="4" spans="1:32" x14ac:dyDescent="0.3">
      <c r="A4" s="4">
        <v>2018</v>
      </c>
      <c r="B4" s="6">
        <v>0.28270000000000001</v>
      </c>
      <c r="C4" s="6">
        <v>0.26590000000000003</v>
      </c>
      <c r="D4" s="6">
        <v>0.25890000000000002</v>
      </c>
      <c r="E4" s="6">
        <v>0.12659999999999999</v>
      </c>
      <c r="G4" s="1"/>
      <c r="H4" s="2"/>
      <c r="I4" s="4">
        <v>2018</v>
      </c>
      <c r="J4" s="6">
        <v>4.3299999999999998E-2</v>
      </c>
      <c r="K4" s="6">
        <v>2.2599999999999999E-2</v>
      </c>
      <c r="L4" s="6">
        <v>4.0800000000000003E-2</v>
      </c>
      <c r="M4" s="6">
        <v>1.9900000000000001E-2</v>
      </c>
      <c r="P4" s="4">
        <v>2018</v>
      </c>
      <c r="Q4" s="12">
        <v>1.43</v>
      </c>
      <c r="R4" s="12">
        <v>3.39</v>
      </c>
      <c r="S4" s="12">
        <v>1.84</v>
      </c>
      <c r="T4" s="12">
        <v>2.42</v>
      </c>
      <c r="V4" s="4">
        <v>2018</v>
      </c>
      <c r="W4" s="8">
        <v>3.73E-2</v>
      </c>
      <c r="X4" s="8">
        <v>3.1899999999999998E-2</v>
      </c>
      <c r="Y4" s="8">
        <v>3.3300000000000003E-2</v>
      </c>
      <c r="Z4" s="8">
        <v>2.63E-2</v>
      </c>
      <c r="AB4" s="4">
        <v>2018</v>
      </c>
      <c r="AC4" s="12">
        <v>3.73</v>
      </c>
      <c r="AD4" s="12">
        <v>3.19</v>
      </c>
      <c r="AE4" s="12">
        <v>3.33</v>
      </c>
      <c r="AF4" s="12">
        <v>2.63</v>
      </c>
    </row>
    <row r="5" spans="1:32" x14ac:dyDescent="0.3">
      <c r="A5" s="4">
        <v>2019</v>
      </c>
      <c r="B5" s="6">
        <v>0.2195</v>
      </c>
      <c r="C5" s="6">
        <v>0.26100000000000001</v>
      </c>
      <c r="D5" s="6">
        <v>0.25530000000000003</v>
      </c>
      <c r="E5" s="6">
        <v>8.8700000000000001E-2</v>
      </c>
      <c r="G5" s="1"/>
      <c r="H5" s="2"/>
      <c r="I5" s="4">
        <v>2019</v>
      </c>
      <c r="J5" s="6">
        <v>4.1300000000000003E-2</v>
      </c>
      <c r="K5" s="6">
        <v>2.4500000000000001E-2</v>
      </c>
      <c r="L5" s="6">
        <v>3.95E-2</v>
      </c>
      <c r="M5" s="6">
        <v>1.3100000000000001E-2</v>
      </c>
      <c r="P5" s="4">
        <v>2019</v>
      </c>
      <c r="Q5" s="12">
        <v>1.25</v>
      </c>
      <c r="R5" s="12">
        <v>3.29</v>
      </c>
      <c r="S5" s="12">
        <v>1.8</v>
      </c>
      <c r="T5" s="12">
        <v>2.33</v>
      </c>
      <c r="V5" s="4">
        <v>2019</v>
      </c>
      <c r="W5" s="8">
        <v>3.6299999999999999E-2</v>
      </c>
      <c r="X5" s="8">
        <v>2.98E-2</v>
      </c>
      <c r="Y5" s="8">
        <v>3.6499999999999998E-2</v>
      </c>
      <c r="Z5" s="8">
        <v>3.0200000000000001E-2</v>
      </c>
      <c r="AB5" s="4">
        <v>2019</v>
      </c>
      <c r="AC5" s="12">
        <v>3.63</v>
      </c>
      <c r="AD5" s="12">
        <v>2.98</v>
      </c>
      <c r="AE5" s="12">
        <v>3.65</v>
      </c>
      <c r="AF5" s="12">
        <v>3.02</v>
      </c>
    </row>
    <row r="6" spans="1:32" x14ac:dyDescent="0.3">
      <c r="A6" s="4">
        <v>2020</v>
      </c>
      <c r="B6" s="6">
        <v>0.27439999999999998</v>
      </c>
      <c r="C6" s="6">
        <v>0.2387</v>
      </c>
      <c r="D6" s="6">
        <v>0.28370000000000001</v>
      </c>
      <c r="E6" s="6">
        <v>0.20219999999999999</v>
      </c>
      <c r="G6" s="1"/>
      <c r="H6" s="2"/>
      <c r="I6" s="4">
        <v>2020</v>
      </c>
      <c r="J6" s="6">
        <v>5.5300000000000002E-2</v>
      </c>
      <c r="K6" s="6">
        <v>2.4500000000000001E-2</v>
      </c>
      <c r="L6" s="6">
        <v>4.2500000000000003E-2</v>
      </c>
      <c r="M6" s="6">
        <v>2.86E-2</v>
      </c>
      <c r="P6" s="4">
        <v>2020</v>
      </c>
      <c r="Q6" s="12">
        <v>1.2</v>
      </c>
      <c r="R6" s="12">
        <v>2.94</v>
      </c>
      <c r="S6" s="12">
        <v>1.8</v>
      </c>
      <c r="T6" s="12">
        <v>2.2000000000000002</v>
      </c>
      <c r="V6" s="4">
        <v>2020</v>
      </c>
      <c r="W6" s="8">
        <v>3.44E-2</v>
      </c>
      <c r="X6" s="8">
        <v>3.04E-2</v>
      </c>
      <c r="Y6" s="8">
        <v>3.6200000000000003E-2</v>
      </c>
      <c r="Z6" s="8">
        <v>3.1699999999999999E-2</v>
      </c>
      <c r="AB6" s="4">
        <v>2020</v>
      </c>
      <c r="AC6" s="12">
        <v>3.44</v>
      </c>
      <c r="AD6" s="12">
        <v>3.04</v>
      </c>
      <c r="AE6" s="12">
        <v>3.62</v>
      </c>
      <c r="AF6" s="12">
        <v>3.17</v>
      </c>
    </row>
    <row r="8" spans="1:32" x14ac:dyDescent="0.3">
      <c r="C8" s="10" t="s">
        <v>0</v>
      </c>
      <c r="K8" s="9" t="s">
        <v>6</v>
      </c>
      <c r="L8" s="9"/>
      <c r="R8" s="9" t="s">
        <v>7</v>
      </c>
      <c r="S8" s="9"/>
      <c r="X8" t="s">
        <v>8</v>
      </c>
    </row>
    <row r="11" spans="1:32" x14ac:dyDescent="0.3">
      <c r="A11" s="69"/>
      <c r="B11" s="69"/>
      <c r="C11" s="69"/>
      <c r="D11" s="69"/>
      <c r="E11" s="69"/>
      <c r="F11" s="69"/>
    </row>
    <row r="12" spans="1:32" x14ac:dyDescent="0.3">
      <c r="A12" s="70"/>
      <c r="B12" s="71"/>
      <c r="C12" s="71"/>
      <c r="D12" s="71"/>
      <c r="E12" s="71"/>
      <c r="F12" s="71"/>
      <c r="N12" s="11"/>
    </row>
    <row r="13" spans="1:32" x14ac:dyDescent="0.3">
      <c r="A13" s="70"/>
      <c r="B13" s="71"/>
      <c r="C13" s="71"/>
      <c r="D13" s="71"/>
      <c r="E13" s="71"/>
      <c r="F13" s="71"/>
      <c r="N13" s="11"/>
    </row>
    <row r="14" spans="1:32" x14ac:dyDescent="0.3">
      <c r="A14" s="70"/>
      <c r="B14" s="71"/>
      <c r="C14" s="71"/>
      <c r="D14" s="71"/>
      <c r="E14" s="71"/>
      <c r="F14" s="71"/>
      <c r="M14" s="11"/>
      <c r="N14" s="11"/>
    </row>
    <row r="15" spans="1:32" x14ac:dyDescent="0.3">
      <c r="A15" s="70"/>
      <c r="B15" s="71"/>
      <c r="C15" s="71"/>
      <c r="D15" s="71"/>
      <c r="E15" s="71"/>
      <c r="F15" s="71"/>
      <c r="M15" s="11"/>
      <c r="N15" s="11"/>
      <c r="T15" s="11"/>
    </row>
    <row r="16" spans="1:32" x14ac:dyDescent="0.3">
      <c r="D16" s="11"/>
      <c r="E16" s="2"/>
      <c r="M16" s="11"/>
      <c r="N16" s="11"/>
      <c r="T16" s="11"/>
    </row>
    <row r="17" spans="4:20" x14ac:dyDescent="0.3">
      <c r="D17" s="11"/>
      <c r="E17" s="2"/>
      <c r="M17" s="11"/>
      <c r="N17" s="11"/>
      <c r="T17" s="11"/>
    </row>
    <row r="18" spans="4:20" x14ac:dyDescent="0.3">
      <c r="D18" s="11"/>
      <c r="E18" s="2"/>
      <c r="M18" s="11"/>
      <c r="T18" s="11"/>
    </row>
    <row r="19" spans="4:20" x14ac:dyDescent="0.3">
      <c r="D19" s="2"/>
      <c r="E19" s="2"/>
      <c r="M19" s="11"/>
      <c r="T19" s="11"/>
    </row>
    <row r="20" spans="4:20" x14ac:dyDescent="0.3">
      <c r="E20" s="2"/>
    </row>
    <row r="21" spans="4:20" x14ac:dyDescent="0.3">
      <c r="E21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14.4" x14ac:dyDescent="0.3"/>
  <cols>
    <col min="2" max="2" width="9.33203125" bestFit="1" customWidth="1"/>
    <col min="3" max="3" width="8.109375" bestFit="1" customWidth="1"/>
    <col min="4" max="4" width="7.88671875" bestFit="1" customWidth="1"/>
    <col min="5" max="5" width="10.44140625" bestFit="1" customWidth="1"/>
  </cols>
  <sheetData>
    <row r="1" spans="1:5" x14ac:dyDescent="0.3">
      <c r="A1" s="9" t="s">
        <v>9</v>
      </c>
      <c r="B1" s="9"/>
    </row>
    <row r="3" spans="1:5" x14ac:dyDescent="0.3">
      <c r="A3" s="13" t="s">
        <v>5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x14ac:dyDescent="0.3">
      <c r="A4" s="4">
        <v>2016</v>
      </c>
      <c r="B4" s="6">
        <v>3.3300000000000003E-2</v>
      </c>
      <c r="C4" s="6">
        <v>1.9900000000000001E-2</v>
      </c>
      <c r="D4" s="6">
        <v>2.4899999999999999E-2</v>
      </c>
      <c r="E4" s="6">
        <v>1.5699999999999999E-2</v>
      </c>
    </row>
    <row r="5" spans="1:5" x14ac:dyDescent="0.3">
      <c r="A5" s="4">
        <v>2017</v>
      </c>
      <c r="B5" s="6">
        <v>3.7400000000000003E-2</v>
      </c>
      <c r="C5" s="6">
        <v>2.47E-2</v>
      </c>
      <c r="D5" s="6">
        <v>2.7900000000000001E-2</v>
      </c>
      <c r="E5" s="6">
        <v>1.6500000000000001E-2</v>
      </c>
    </row>
    <row r="6" spans="1:5" x14ac:dyDescent="0.3">
      <c r="A6" s="4">
        <v>2018</v>
      </c>
      <c r="B6" s="6">
        <v>2.7400000000000001E-2</v>
      </c>
      <c r="C6" s="6">
        <v>2.2499999999999999E-2</v>
      </c>
      <c r="D6" s="6">
        <v>2.93E-2</v>
      </c>
      <c r="E6" s="6">
        <v>1.8499999999999999E-2</v>
      </c>
    </row>
    <row r="7" spans="1:5" x14ac:dyDescent="0.3">
      <c r="A7" s="4">
        <v>2019</v>
      </c>
      <c r="B7" s="6">
        <v>2.63E-2</v>
      </c>
      <c r="C7" s="6">
        <v>2.1700000000000001E-2</v>
      </c>
      <c r="D7" s="6">
        <v>2.7900000000000001E-2</v>
      </c>
      <c r="E7" s="6">
        <v>2.06E-2</v>
      </c>
    </row>
    <row r="8" spans="1:5" x14ac:dyDescent="0.3">
      <c r="A8" s="4">
        <v>2020</v>
      </c>
      <c r="B8" s="6">
        <v>2.4400000000000002E-2</v>
      </c>
      <c r="C8" s="6">
        <v>2.93E-2</v>
      </c>
      <c r="D8" s="6">
        <v>2.8000000000000001E-2</v>
      </c>
      <c r="E8" s="6">
        <v>1.8700000000000001E-2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4.4" x14ac:dyDescent="0.3"/>
  <cols>
    <col min="2" max="2" width="12.5546875" customWidth="1"/>
    <col min="5" max="5" width="10.44140625" bestFit="1" customWidth="1"/>
  </cols>
  <sheetData>
    <row r="1" spans="1:5" x14ac:dyDescent="0.3">
      <c r="A1" s="9" t="s">
        <v>10</v>
      </c>
      <c r="B1" s="9"/>
    </row>
    <row r="3" spans="1:5" x14ac:dyDescent="0.3">
      <c r="A3" s="13" t="s">
        <v>5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x14ac:dyDescent="0.3">
      <c r="A4" s="4">
        <v>2016</v>
      </c>
      <c r="B4" s="43">
        <v>4.9000000000000004</v>
      </c>
      <c r="C4" s="43">
        <v>5.33</v>
      </c>
      <c r="D4" s="43">
        <v>5.31</v>
      </c>
      <c r="E4" s="43">
        <v>4.57</v>
      </c>
    </row>
    <row r="5" spans="1:5" x14ac:dyDescent="0.3">
      <c r="A5" s="4">
        <v>2017</v>
      </c>
      <c r="B5" s="43">
        <v>6.15</v>
      </c>
      <c r="C5" s="43">
        <v>6.08</v>
      </c>
      <c r="D5" s="43">
        <v>4.6900000000000004</v>
      </c>
      <c r="E5" s="43">
        <v>4.38</v>
      </c>
    </row>
    <row r="6" spans="1:5" x14ac:dyDescent="0.3">
      <c r="A6" s="4">
        <v>2018</v>
      </c>
      <c r="B6" s="43">
        <v>20.14</v>
      </c>
      <c r="C6" s="43">
        <v>7.09</v>
      </c>
      <c r="D6" s="43">
        <v>5.29</v>
      </c>
      <c r="E6" s="43">
        <v>3.28</v>
      </c>
    </row>
    <row r="7" spans="1:5" x14ac:dyDescent="0.3">
      <c r="A7" s="4">
        <v>2019</v>
      </c>
      <c r="B7" s="43">
        <v>23.01</v>
      </c>
      <c r="C7" s="43">
        <v>8.26</v>
      </c>
      <c r="D7" s="43">
        <v>5.51</v>
      </c>
      <c r="E7" s="43">
        <v>2.2599999999999998</v>
      </c>
    </row>
    <row r="8" spans="1:5" x14ac:dyDescent="0.3">
      <c r="A8" s="4">
        <v>2020</v>
      </c>
      <c r="B8" s="43">
        <v>41.83</v>
      </c>
      <c r="C8" s="43">
        <v>9.02</v>
      </c>
      <c r="D8" s="43">
        <v>6.36</v>
      </c>
      <c r="E8" s="43">
        <v>5.19</v>
      </c>
    </row>
    <row r="11" spans="1:5" x14ac:dyDescent="0.3">
      <c r="A11" s="13" t="s">
        <v>5</v>
      </c>
      <c r="B11" s="5" t="s">
        <v>1</v>
      </c>
      <c r="C11" s="5" t="s">
        <v>2</v>
      </c>
      <c r="D11" s="5" t="s">
        <v>3</v>
      </c>
      <c r="E11" s="5" t="s">
        <v>4</v>
      </c>
    </row>
    <row r="12" spans="1:5" x14ac:dyDescent="0.3">
      <c r="A12" s="4">
        <v>2016</v>
      </c>
      <c r="B12" s="45">
        <v>4.9000000000000002E-2</v>
      </c>
      <c r="C12" s="45">
        <v>5.33E-2</v>
      </c>
      <c r="D12" s="45">
        <v>5.3100000000000001E-2</v>
      </c>
      <c r="E12" s="45">
        <v>4.5699999999999998E-2</v>
      </c>
    </row>
    <row r="13" spans="1:5" x14ac:dyDescent="0.3">
      <c r="A13" s="4">
        <v>2017</v>
      </c>
      <c r="B13" s="45">
        <v>6.1499999999999999E-2</v>
      </c>
      <c r="C13" s="45">
        <v>6.08E-2</v>
      </c>
      <c r="D13" s="45">
        <v>4.6899999999999997E-2</v>
      </c>
      <c r="E13" s="45">
        <v>4.3799999999999999E-2</v>
      </c>
    </row>
    <row r="14" spans="1:5" x14ac:dyDescent="0.3">
      <c r="A14" s="4">
        <v>2018</v>
      </c>
      <c r="B14" s="45">
        <v>0.2014</v>
      </c>
      <c r="C14" s="45">
        <v>7.0900000000000005E-2</v>
      </c>
      <c r="D14" s="45">
        <v>5.2900000000000003E-2</v>
      </c>
      <c r="E14" s="45">
        <v>3.2800000000000003E-2</v>
      </c>
    </row>
    <row r="15" spans="1:5" x14ac:dyDescent="0.3">
      <c r="A15" s="4">
        <v>2019</v>
      </c>
      <c r="B15" s="45">
        <v>0.2301</v>
      </c>
      <c r="C15" s="45">
        <v>8.2600000000000007E-2</v>
      </c>
      <c r="D15" s="45">
        <v>5.5100000000000003E-2</v>
      </c>
      <c r="E15" s="45">
        <v>2.2599999999999999E-2</v>
      </c>
    </row>
    <row r="16" spans="1:5" x14ac:dyDescent="0.3">
      <c r="A16" s="4">
        <v>2020</v>
      </c>
      <c r="B16" s="43">
        <v>41.83</v>
      </c>
      <c r="C16" s="45">
        <v>9.0200000000000002E-2</v>
      </c>
      <c r="D16" s="45">
        <v>6.3600000000000004E-2</v>
      </c>
      <c r="E16" s="45">
        <v>5.1900000000000002E-2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/>
  </sheetViews>
  <sheetFormatPr defaultRowHeight="14.4" x14ac:dyDescent="0.3"/>
  <cols>
    <col min="1" max="1" width="21.5546875" bestFit="1" customWidth="1"/>
    <col min="2" max="3" width="25" bestFit="1" customWidth="1"/>
    <col min="4" max="4" width="24" bestFit="1" customWidth="1"/>
    <col min="5" max="5" width="26.109375" bestFit="1" customWidth="1"/>
    <col min="6" max="6" width="20.88671875" bestFit="1" customWidth="1"/>
    <col min="7" max="7" width="21.5546875" bestFit="1" customWidth="1"/>
    <col min="8" max="8" width="14.33203125" bestFit="1" customWidth="1"/>
    <col min="10" max="11" width="10.44140625" bestFit="1" customWidth="1"/>
  </cols>
  <sheetData>
    <row r="1" spans="1:11" x14ac:dyDescent="0.3">
      <c r="A1" s="13" t="s">
        <v>11</v>
      </c>
      <c r="G1" s="9" t="s">
        <v>47</v>
      </c>
    </row>
    <row r="3" spans="1:11" x14ac:dyDescent="0.3">
      <c r="A3" s="4"/>
      <c r="B3" s="13" t="s">
        <v>11</v>
      </c>
      <c r="C3" s="37" t="s">
        <v>46</v>
      </c>
      <c r="F3" s="3"/>
      <c r="G3" s="5" t="s">
        <v>1</v>
      </c>
      <c r="H3" s="5" t="s">
        <v>2</v>
      </c>
      <c r="I3" s="5" t="s">
        <v>3</v>
      </c>
      <c r="J3" s="5" t="s">
        <v>4</v>
      </c>
    </row>
    <row r="4" spans="1:11" x14ac:dyDescent="0.3">
      <c r="A4" s="5" t="s">
        <v>1</v>
      </c>
      <c r="B4" s="8">
        <v>0.19020000000000001</v>
      </c>
      <c r="C4" s="3"/>
      <c r="F4" s="3" t="s">
        <v>12</v>
      </c>
      <c r="G4" s="7">
        <v>1.9199999999999998E-2</v>
      </c>
      <c r="H4" s="7">
        <v>1.9199999999999998E-2</v>
      </c>
      <c r="I4" s="7">
        <v>1.9199999999999998E-2</v>
      </c>
      <c r="J4" s="7">
        <v>1.9199999999999998E-2</v>
      </c>
    </row>
    <row r="5" spans="1:11" x14ac:dyDescent="0.3">
      <c r="A5" s="5" t="s">
        <v>2</v>
      </c>
      <c r="B5" s="8">
        <v>8.6599999999999996E-2</v>
      </c>
      <c r="C5" s="3"/>
      <c r="F5" s="3" t="s">
        <v>13</v>
      </c>
      <c r="G5" s="40">
        <v>1.1499999999999999</v>
      </c>
      <c r="H5" s="3">
        <v>0.7</v>
      </c>
      <c r="I5" s="3">
        <v>0.87</v>
      </c>
      <c r="J5" s="3">
        <v>0.38</v>
      </c>
    </row>
    <row r="6" spans="1:11" x14ac:dyDescent="0.3">
      <c r="A6" s="5" t="s">
        <v>3</v>
      </c>
      <c r="B6" s="8">
        <v>0.15359999999999999</v>
      </c>
      <c r="C6" s="59"/>
      <c r="F6" s="3" t="s">
        <v>71</v>
      </c>
      <c r="G6" s="7">
        <v>0.11509999999999999</v>
      </c>
      <c r="H6" s="7">
        <v>0.11509999999999999</v>
      </c>
      <c r="I6" s="7">
        <v>0.11509999999999999</v>
      </c>
      <c r="J6" s="7">
        <v>0.11509999999999999</v>
      </c>
    </row>
    <row r="7" spans="1:11" x14ac:dyDescent="0.3">
      <c r="A7" s="5" t="s">
        <v>4</v>
      </c>
      <c r="B7" s="8">
        <v>7.22E-2</v>
      </c>
      <c r="C7" s="3"/>
      <c r="F7" s="37" t="s">
        <v>47</v>
      </c>
      <c r="G7" s="58">
        <f>G4+(G5*(G6-G4))</f>
        <v>0.12948499999999999</v>
      </c>
      <c r="H7" s="58">
        <f t="shared" ref="H7:J7" si="0">H4+(H5*(H6-H4))</f>
        <v>8.632999999999999E-2</v>
      </c>
      <c r="I7" s="58">
        <f t="shared" si="0"/>
        <v>0.10263299999999999</v>
      </c>
      <c r="J7" s="58">
        <f t="shared" si="0"/>
        <v>5.5641999999999997E-2</v>
      </c>
    </row>
    <row r="10" spans="1:11" x14ac:dyDescent="0.3">
      <c r="A10" s="39" t="s">
        <v>48</v>
      </c>
      <c r="G10" s="9" t="s">
        <v>57</v>
      </c>
      <c r="H10" s="9"/>
    </row>
    <row r="12" spans="1:11" x14ac:dyDescent="0.3">
      <c r="A12" s="3"/>
      <c r="B12" s="5" t="s">
        <v>1</v>
      </c>
      <c r="C12" s="5" t="s">
        <v>2</v>
      </c>
      <c r="D12" s="5" t="s">
        <v>3</v>
      </c>
      <c r="E12" s="5" t="s">
        <v>4</v>
      </c>
      <c r="G12" s="3"/>
      <c r="H12" s="5" t="s">
        <v>1</v>
      </c>
      <c r="I12" s="5" t="s">
        <v>2</v>
      </c>
      <c r="J12" s="5" t="s">
        <v>3</v>
      </c>
      <c r="K12" s="5" t="s">
        <v>4</v>
      </c>
    </row>
    <row r="13" spans="1:11" x14ac:dyDescent="0.3">
      <c r="A13" s="3" t="s">
        <v>49</v>
      </c>
      <c r="B13" s="29">
        <v>3525.15</v>
      </c>
      <c r="C13" s="29">
        <v>517.16999999999996</v>
      </c>
      <c r="D13" s="29">
        <v>260.02</v>
      </c>
      <c r="E13" s="28">
        <v>147.76</v>
      </c>
      <c r="G13" s="4" t="s">
        <v>58</v>
      </c>
      <c r="H13" s="43">
        <v>1452</v>
      </c>
      <c r="I13" s="44">
        <v>5878</v>
      </c>
      <c r="J13" s="44">
        <v>2137</v>
      </c>
      <c r="K13" s="44">
        <v>7660</v>
      </c>
    </row>
    <row r="14" spans="1:11" x14ac:dyDescent="0.3">
      <c r="A14" s="3" t="s">
        <v>51</v>
      </c>
      <c r="B14" s="41">
        <v>507147620</v>
      </c>
      <c r="C14" s="41">
        <v>441823811</v>
      </c>
      <c r="D14" s="41">
        <v>488039053</v>
      </c>
      <c r="E14" s="41">
        <v>2788497816</v>
      </c>
      <c r="G14" s="4" t="s">
        <v>59</v>
      </c>
      <c r="H14" s="36">
        <v>67058</v>
      </c>
      <c r="I14" s="36">
        <v>8744</v>
      </c>
      <c r="J14" s="36">
        <v>14641</v>
      </c>
      <c r="K14" s="36">
        <v>58802</v>
      </c>
    </row>
    <row r="15" spans="1:11" x14ac:dyDescent="0.3">
      <c r="A15" s="3" t="s">
        <v>50</v>
      </c>
      <c r="B15" s="40">
        <f>(B13*B14)</f>
        <v>1787771432643</v>
      </c>
      <c r="C15" s="40">
        <f t="shared" ref="C15:D15" si="1">(C13*C14)</f>
        <v>228498020334.87</v>
      </c>
      <c r="D15" s="40">
        <f t="shared" si="1"/>
        <v>126899914561.06</v>
      </c>
      <c r="E15" s="40">
        <f>(E13*E14)</f>
        <v>412028437292.15997</v>
      </c>
      <c r="G15" s="4" t="s">
        <v>60</v>
      </c>
      <c r="H15" s="8">
        <v>0.1925</v>
      </c>
      <c r="I15" s="8">
        <v>0.28070000000000001</v>
      </c>
      <c r="J15" s="8">
        <v>0.26500000000000001</v>
      </c>
      <c r="K15" s="8">
        <v>0.32119999999999999</v>
      </c>
    </row>
    <row r="16" spans="1:11" x14ac:dyDescent="0.3">
      <c r="G16" s="13" t="s">
        <v>61</v>
      </c>
      <c r="H16" s="60"/>
      <c r="I16" s="45"/>
      <c r="J16" s="45"/>
      <c r="K16" s="45"/>
    </row>
    <row r="18" spans="1:11" x14ac:dyDescent="0.3">
      <c r="A18" t="s">
        <v>52</v>
      </c>
      <c r="G18" s="63" t="s">
        <v>72</v>
      </c>
      <c r="H18" s="61"/>
      <c r="I18" s="62"/>
      <c r="J18" s="62"/>
      <c r="K18" s="62"/>
    </row>
    <row r="20" spans="1:11" x14ac:dyDescent="0.3">
      <c r="A20" s="3"/>
      <c r="B20" s="5" t="s">
        <v>1</v>
      </c>
      <c r="C20" s="5" t="s">
        <v>2</v>
      </c>
      <c r="D20" s="5" t="s">
        <v>3</v>
      </c>
      <c r="E20" s="5" t="s">
        <v>4</v>
      </c>
      <c r="G20" s="68"/>
    </row>
    <row r="21" spans="1:11" x14ac:dyDescent="0.3">
      <c r="A21" s="3" t="s">
        <v>79</v>
      </c>
      <c r="B21" s="29">
        <f>B15/1000000</f>
        <v>1787771.432643</v>
      </c>
      <c r="C21" s="29">
        <f t="shared" ref="C21:E21" si="2">C15/1000000</f>
        <v>228498.02033487</v>
      </c>
      <c r="D21" s="29">
        <f t="shared" si="2"/>
        <v>126899.91456106</v>
      </c>
      <c r="E21" s="29">
        <f t="shared" si="2"/>
        <v>412028.43729216</v>
      </c>
    </row>
    <row r="22" spans="1:11" x14ac:dyDescent="0.3">
      <c r="A22" s="3" t="s">
        <v>53</v>
      </c>
      <c r="B22" s="18">
        <v>67058</v>
      </c>
      <c r="C22" s="15">
        <v>8744</v>
      </c>
      <c r="D22" s="18">
        <v>14641</v>
      </c>
      <c r="E22" s="18">
        <v>58802</v>
      </c>
    </row>
    <row r="23" spans="1:11" x14ac:dyDescent="0.3">
      <c r="A23" s="3" t="s">
        <v>77</v>
      </c>
      <c r="B23" s="18">
        <f>SUM(B21:B22)</f>
        <v>1854829.432643</v>
      </c>
      <c r="C23" s="18">
        <f>SUM(C21:C22)</f>
        <v>237242.02033487</v>
      </c>
      <c r="D23" s="18">
        <f>SUM(D21:D22)</f>
        <v>141540.91456106</v>
      </c>
      <c r="E23" s="18">
        <f>SUM(E21:E22)</f>
        <v>470830.43729216</v>
      </c>
    </row>
    <row r="24" spans="1:11" x14ac:dyDescent="0.3">
      <c r="A24" s="3" t="s">
        <v>54</v>
      </c>
      <c r="B24" s="38">
        <v>0.12948499999999999</v>
      </c>
      <c r="C24" s="38">
        <v>8.632999999999999E-2</v>
      </c>
      <c r="D24" s="38">
        <v>0.1026</v>
      </c>
      <c r="E24" s="38">
        <v>5.5599999999999997E-2</v>
      </c>
    </row>
    <row r="25" spans="1:11" x14ac:dyDescent="0.3">
      <c r="A25" s="42" t="s">
        <v>55</v>
      </c>
      <c r="B25" s="38">
        <v>3.0599999999999999E-2</v>
      </c>
      <c r="C25" s="7">
        <v>2.4199999999999999E-2</v>
      </c>
      <c r="D25" s="7">
        <v>3.6999999999999998E-2</v>
      </c>
      <c r="E25" s="7">
        <v>4.0500000000000001E-2</v>
      </c>
    </row>
    <row r="26" spans="1:11" x14ac:dyDescent="0.3">
      <c r="A26" s="57" t="s">
        <v>56</v>
      </c>
      <c r="B26" s="38">
        <f>((B21/B23)*B24)+((B22/B23)*B25*(1-19.25%))</f>
        <v>0.1256970314917645</v>
      </c>
      <c r="C26" s="38">
        <f>((C21/C23)*C24)+((C22/C23)*C25*(1-28.07%))</f>
        <v>8.3789715667109327E-2</v>
      </c>
      <c r="D26" s="38">
        <f>((D21/D23)*D24)+((D22/D23)*D25*(1-26.5%))</f>
        <v>9.480010264577074E-2</v>
      </c>
      <c r="E26" s="38">
        <f t="shared" ref="E26" si="3">((E21/E23)*E24)+((E22/E23)*E25*(1-19.25%))</f>
        <v>5.2740487984924887E-2</v>
      </c>
    </row>
    <row r="28" spans="1:11" x14ac:dyDescent="0.3">
      <c r="A28" t="s">
        <v>56</v>
      </c>
      <c r="B28" s="46">
        <v>0.12559999999999999</v>
      </c>
      <c r="C28" s="46">
        <v>8.3599999999999994E-2</v>
      </c>
      <c r="D28" s="47">
        <v>9.4600000000000004E-2</v>
      </c>
      <c r="E28" s="47">
        <v>5.1900000000000002E-2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defaultRowHeight="14.4" x14ac:dyDescent="0.3"/>
  <cols>
    <col min="1" max="1" width="57" bestFit="1" customWidth="1"/>
    <col min="2" max="2" width="9.88671875" bestFit="1" customWidth="1"/>
    <col min="3" max="4" width="10" bestFit="1" customWidth="1"/>
    <col min="5" max="5" width="11" bestFit="1" customWidth="1"/>
  </cols>
  <sheetData>
    <row r="1" spans="1:8" x14ac:dyDescent="0.3">
      <c r="A1" s="9" t="s">
        <v>14</v>
      </c>
    </row>
    <row r="3" spans="1:8" x14ac:dyDescent="0.3">
      <c r="A3" s="3"/>
      <c r="B3" s="5" t="s">
        <v>1</v>
      </c>
      <c r="C3" s="5" t="s">
        <v>2</v>
      </c>
      <c r="D3" s="5" t="s">
        <v>3</v>
      </c>
      <c r="E3" s="5" t="s">
        <v>4</v>
      </c>
    </row>
    <row r="4" spans="1:8" x14ac:dyDescent="0.3">
      <c r="A4" s="17" t="s">
        <v>15</v>
      </c>
      <c r="B4" s="18">
        <v>21331</v>
      </c>
      <c r="C4" s="18">
        <v>4059</v>
      </c>
      <c r="D4" s="18">
        <v>3281</v>
      </c>
      <c r="E4" s="18">
        <v>15201</v>
      </c>
      <c r="G4" s="15"/>
    </row>
    <row r="5" spans="1:8" x14ac:dyDescent="0.3">
      <c r="A5" s="17" t="s">
        <v>16</v>
      </c>
      <c r="B5" s="18">
        <v>31252</v>
      </c>
      <c r="C5" s="18">
        <v>2604</v>
      </c>
      <c r="D5" s="18">
        <v>2956</v>
      </c>
      <c r="E5" s="18">
        <v>10381</v>
      </c>
      <c r="G5" s="15"/>
    </row>
    <row r="6" spans="1:8" x14ac:dyDescent="0.3">
      <c r="A6" s="17" t="s">
        <v>17</v>
      </c>
      <c r="B6" s="18">
        <v>13481</v>
      </c>
      <c r="C6" s="18">
        <v>2198</v>
      </c>
      <c r="D6" s="18">
        <v>862</v>
      </c>
      <c r="E6" s="18">
        <v>-327</v>
      </c>
      <c r="G6" s="15"/>
    </row>
    <row r="7" spans="1:8" x14ac:dyDescent="0.3">
      <c r="A7" s="19" t="s">
        <v>18</v>
      </c>
      <c r="B7" s="20">
        <v>66064</v>
      </c>
      <c r="C7" s="23">
        <v>8861</v>
      </c>
      <c r="D7" s="20">
        <v>7099</v>
      </c>
      <c r="E7" s="23">
        <v>25255</v>
      </c>
      <c r="G7" s="15"/>
    </row>
    <row r="8" spans="1:8" x14ac:dyDescent="0.3">
      <c r="A8" s="17" t="s">
        <v>19</v>
      </c>
      <c r="B8" s="18">
        <v>1347</v>
      </c>
      <c r="C8" s="18">
        <v>94</v>
      </c>
      <c r="D8" s="18">
        <v>384</v>
      </c>
      <c r="E8" s="18">
        <v>1863</v>
      </c>
      <c r="G8" s="22"/>
    </row>
    <row r="9" spans="1:8" x14ac:dyDescent="0.3">
      <c r="A9" s="17" t="s">
        <v>20</v>
      </c>
      <c r="B9" s="18">
        <v>-40140</v>
      </c>
      <c r="C9" s="18">
        <v>-2810</v>
      </c>
      <c r="D9" s="18">
        <v>-3027</v>
      </c>
      <c r="E9" s="18">
        <v>-10705</v>
      </c>
      <c r="G9" s="15"/>
    </row>
    <row r="10" spans="1:8" x14ac:dyDescent="0.3">
      <c r="A10" s="17" t="s">
        <v>21</v>
      </c>
      <c r="B10" s="18">
        <v>5096</v>
      </c>
      <c r="C10" s="4" t="s">
        <v>24</v>
      </c>
      <c r="D10" s="18">
        <v>63</v>
      </c>
      <c r="E10" s="18">
        <v>321</v>
      </c>
      <c r="G10" s="15"/>
    </row>
    <row r="11" spans="1:8" x14ac:dyDescent="0.3">
      <c r="A11" s="17" t="s">
        <v>22</v>
      </c>
      <c r="B11" s="18">
        <v>-11588</v>
      </c>
      <c r="C11" s="4" t="s">
        <v>24</v>
      </c>
      <c r="D11" s="18">
        <v>-379</v>
      </c>
      <c r="E11" s="4" t="s">
        <v>24</v>
      </c>
      <c r="G11" s="15"/>
      <c r="H11" t="s">
        <v>80</v>
      </c>
    </row>
    <row r="12" spans="1:8" x14ac:dyDescent="0.3">
      <c r="A12" s="21" t="s">
        <v>23</v>
      </c>
      <c r="B12" s="20">
        <v>20779</v>
      </c>
      <c r="C12" s="23">
        <v>6145</v>
      </c>
      <c r="D12" s="20">
        <v>4140</v>
      </c>
      <c r="E12" s="23">
        <v>16734</v>
      </c>
      <c r="G12" s="15"/>
    </row>
    <row r="13" spans="1:8" x14ac:dyDescent="0.3">
      <c r="C13" s="15"/>
      <c r="G13" s="15"/>
    </row>
    <row r="14" spans="1:8" x14ac:dyDescent="0.3">
      <c r="C14" s="16"/>
      <c r="G14" s="15"/>
    </row>
    <row r="15" spans="1:8" x14ac:dyDescent="0.3">
      <c r="A15" s="4"/>
      <c r="B15" s="5" t="s">
        <v>1</v>
      </c>
      <c r="C15" s="5" t="s">
        <v>2</v>
      </c>
      <c r="D15" s="5" t="s">
        <v>3</v>
      </c>
      <c r="E15" s="5" t="s">
        <v>4</v>
      </c>
      <c r="G15" s="22"/>
    </row>
    <row r="16" spans="1:8" x14ac:dyDescent="0.3">
      <c r="A16" s="4">
        <v>2020</v>
      </c>
      <c r="B16" s="24">
        <v>20779</v>
      </c>
      <c r="C16" s="18">
        <v>5483</v>
      </c>
      <c r="D16" s="18">
        <v>8230</v>
      </c>
      <c r="E16" s="18">
        <v>27503</v>
      </c>
    </row>
    <row r="17" spans="1:5" x14ac:dyDescent="0.3">
      <c r="A17" s="4" t="s">
        <v>25</v>
      </c>
      <c r="B17" s="24">
        <v>22694</v>
      </c>
      <c r="C17" s="18">
        <v>5783</v>
      </c>
      <c r="D17" s="18">
        <v>8828</v>
      </c>
      <c r="E17" s="18">
        <v>28700</v>
      </c>
    </row>
    <row r="18" spans="1:5" x14ac:dyDescent="0.3">
      <c r="A18" s="4" t="s">
        <v>26</v>
      </c>
      <c r="B18" s="24">
        <v>24909</v>
      </c>
      <c r="C18" s="18">
        <v>6106</v>
      </c>
      <c r="D18" s="18">
        <v>9382</v>
      </c>
      <c r="E18" s="18">
        <v>29596</v>
      </c>
    </row>
    <row r="19" spans="1:5" x14ac:dyDescent="0.3">
      <c r="A19" s="4" t="s">
        <v>27</v>
      </c>
      <c r="B19" s="24">
        <v>27477</v>
      </c>
      <c r="C19" s="18">
        <v>6453</v>
      </c>
      <c r="D19" s="18">
        <v>9880</v>
      </c>
      <c r="E19" s="18">
        <v>30156</v>
      </c>
    </row>
    <row r="20" spans="1:5" x14ac:dyDescent="0.3">
      <c r="A20" s="4" t="s">
        <v>28</v>
      </c>
      <c r="B20" s="24">
        <v>30461</v>
      </c>
      <c r="C20" s="18">
        <v>6826</v>
      </c>
      <c r="D20" s="18">
        <v>10308</v>
      </c>
      <c r="E20" s="18">
        <v>30355</v>
      </c>
    </row>
    <row r="21" spans="1:5" x14ac:dyDescent="0.3">
      <c r="A21" s="4" t="s">
        <v>29</v>
      </c>
      <c r="B21" s="24">
        <v>33936</v>
      </c>
      <c r="C21" s="18">
        <v>7228</v>
      </c>
      <c r="D21" s="18">
        <v>10654</v>
      </c>
      <c r="E21" s="18">
        <v>30181</v>
      </c>
    </row>
    <row r="22" spans="1:5" x14ac:dyDescent="0.3">
      <c r="A22" s="25" t="s">
        <v>81</v>
      </c>
      <c r="B22" s="24">
        <v>2999315</v>
      </c>
      <c r="C22" s="18">
        <v>304961</v>
      </c>
      <c r="D22" s="18">
        <v>179006</v>
      </c>
      <c r="E22" s="18">
        <v>521301</v>
      </c>
    </row>
    <row r="25" spans="1:5" x14ac:dyDescent="0.3">
      <c r="A25" s="4"/>
      <c r="B25" s="5" t="s">
        <v>1</v>
      </c>
      <c r="C25" s="5" t="s">
        <v>2</v>
      </c>
      <c r="D25" s="5" t="s">
        <v>3</v>
      </c>
      <c r="E25" s="5" t="s">
        <v>4</v>
      </c>
    </row>
    <row r="26" spans="1:5" x14ac:dyDescent="0.3">
      <c r="A26" s="4" t="s">
        <v>25</v>
      </c>
      <c r="B26" s="24">
        <v>20142</v>
      </c>
      <c r="C26" s="18">
        <v>5335</v>
      </c>
      <c r="D26" s="18">
        <v>8061</v>
      </c>
      <c r="E26" s="18">
        <v>27286</v>
      </c>
    </row>
    <row r="27" spans="1:5" x14ac:dyDescent="0.3">
      <c r="A27" s="4" t="s">
        <v>26</v>
      </c>
      <c r="B27" s="24">
        <v>19622</v>
      </c>
      <c r="C27" s="18">
        <v>5197</v>
      </c>
      <c r="D27" s="18">
        <v>7824</v>
      </c>
      <c r="E27" s="18">
        <v>26750</v>
      </c>
    </row>
    <row r="28" spans="1:5" x14ac:dyDescent="0.3">
      <c r="A28" s="4" t="s">
        <v>27</v>
      </c>
      <c r="B28" s="24">
        <v>19212</v>
      </c>
      <c r="C28" s="18">
        <v>5066</v>
      </c>
      <c r="D28" s="18">
        <v>7524</v>
      </c>
      <c r="E28" s="18">
        <v>25913</v>
      </c>
    </row>
    <row r="29" spans="1:5" x14ac:dyDescent="0.3">
      <c r="A29" s="4" t="s">
        <v>28</v>
      </c>
      <c r="B29" s="24">
        <v>18903</v>
      </c>
      <c r="C29" s="18">
        <v>4944</v>
      </c>
      <c r="D29" s="18">
        <v>7169</v>
      </c>
      <c r="E29" s="18">
        <v>24798</v>
      </c>
    </row>
    <row r="30" spans="1:5" x14ac:dyDescent="0.3">
      <c r="A30" s="4" t="s">
        <v>29</v>
      </c>
      <c r="B30" s="24">
        <v>18692</v>
      </c>
      <c r="C30" s="18">
        <v>4830</v>
      </c>
      <c r="D30" s="18">
        <v>6766</v>
      </c>
      <c r="E30" s="18">
        <v>23441</v>
      </c>
    </row>
    <row r="31" spans="1:5" x14ac:dyDescent="0.3">
      <c r="A31" s="25" t="s">
        <v>31</v>
      </c>
      <c r="B31" s="24">
        <v>1651995</v>
      </c>
      <c r="C31" s="18">
        <v>203775</v>
      </c>
      <c r="D31" s="18">
        <v>113683</v>
      </c>
      <c r="E31" s="18">
        <v>404872</v>
      </c>
    </row>
    <row r="32" spans="1:5" x14ac:dyDescent="0.3">
      <c r="A32" s="25" t="s">
        <v>32</v>
      </c>
      <c r="B32" s="20">
        <v>1748566</v>
      </c>
      <c r="C32" s="23">
        <v>229148</v>
      </c>
      <c r="D32" s="23">
        <v>151028</v>
      </c>
      <c r="E32" s="23">
        <v>533059</v>
      </c>
    </row>
    <row r="36" spans="1:5" x14ac:dyDescent="0.3">
      <c r="A36" s="4"/>
      <c r="B36" s="5" t="s">
        <v>1</v>
      </c>
      <c r="C36" s="5" t="s">
        <v>2</v>
      </c>
      <c r="D36" s="5" t="s">
        <v>3</v>
      </c>
      <c r="E36" s="5" t="s">
        <v>4</v>
      </c>
    </row>
    <row r="37" spans="1:5" x14ac:dyDescent="0.3">
      <c r="A37" s="4" t="s">
        <v>33</v>
      </c>
      <c r="B37" s="4">
        <v>507147620</v>
      </c>
      <c r="C37" s="4">
        <v>441823811</v>
      </c>
      <c r="D37" s="4">
        <v>488039053</v>
      </c>
      <c r="E37" s="4">
        <v>2788497816</v>
      </c>
    </row>
    <row r="38" spans="1:5" x14ac:dyDescent="0.3">
      <c r="A38" s="4" t="s">
        <v>34</v>
      </c>
      <c r="B38" s="32">
        <v>1748566</v>
      </c>
      <c r="C38" s="32">
        <v>229148</v>
      </c>
      <c r="D38" s="32">
        <v>151028</v>
      </c>
      <c r="E38" s="32">
        <v>533059</v>
      </c>
    </row>
    <row r="39" spans="1:5" x14ac:dyDescent="0.3">
      <c r="A39" s="4" t="s">
        <v>35</v>
      </c>
      <c r="B39" s="33">
        <v>3315.62</v>
      </c>
      <c r="C39" s="33">
        <v>498.85</v>
      </c>
      <c r="D39" s="33">
        <v>279.45999999999998</v>
      </c>
      <c r="E39" s="33">
        <v>170.08</v>
      </c>
    </row>
    <row r="40" spans="1:5" x14ac:dyDescent="0.3">
      <c r="A40" s="4" t="s">
        <v>36</v>
      </c>
      <c r="B40" s="30">
        <v>3488.98</v>
      </c>
      <c r="C40" s="31">
        <v>503.81</v>
      </c>
      <c r="D40" s="31">
        <v>253.33</v>
      </c>
      <c r="E40" s="31">
        <v>149.27000000000001</v>
      </c>
    </row>
    <row r="41" spans="1:5" x14ac:dyDescent="0.3">
      <c r="A41" s="4" t="s">
        <v>37</v>
      </c>
      <c r="B41" s="4" t="s">
        <v>44</v>
      </c>
      <c r="C41" s="4" t="s">
        <v>44</v>
      </c>
      <c r="D41" s="4" t="s">
        <v>45</v>
      </c>
      <c r="E41" s="4" t="s">
        <v>45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/>
  </sheetViews>
  <sheetFormatPr defaultRowHeight="14.4" x14ac:dyDescent="0.3"/>
  <cols>
    <col min="1" max="1" width="57" bestFit="1" customWidth="1"/>
    <col min="2" max="2" width="12.6640625" customWidth="1"/>
    <col min="3" max="3" width="12.33203125" customWidth="1"/>
    <col min="4" max="4" width="12" customWidth="1"/>
    <col min="5" max="5" width="13" customWidth="1"/>
  </cols>
  <sheetData>
    <row r="1" spans="1:5" ht="18" x14ac:dyDescent="0.35">
      <c r="A1" s="34" t="s">
        <v>38</v>
      </c>
    </row>
    <row r="3" spans="1:5" x14ac:dyDescent="0.3">
      <c r="A3" s="4"/>
      <c r="B3" s="5" t="s">
        <v>1</v>
      </c>
      <c r="C3" s="5" t="s">
        <v>2</v>
      </c>
      <c r="D3" s="5" t="s">
        <v>3</v>
      </c>
      <c r="E3" s="5" t="s">
        <v>4</v>
      </c>
    </row>
    <row r="4" spans="1:5" x14ac:dyDescent="0.3">
      <c r="A4" s="4" t="s">
        <v>33</v>
      </c>
      <c r="B4" s="4">
        <v>507147620</v>
      </c>
      <c r="C4" s="4">
        <v>441823811</v>
      </c>
      <c r="D4" s="4">
        <v>488039053</v>
      </c>
      <c r="E4" s="4">
        <v>2788497816</v>
      </c>
    </row>
    <row r="5" spans="1:5" x14ac:dyDescent="0.3">
      <c r="A5" s="4" t="s">
        <v>34</v>
      </c>
      <c r="B5" s="26">
        <v>2095499</v>
      </c>
      <c r="C5" s="26">
        <v>242026</v>
      </c>
      <c r="D5" s="20">
        <v>163708</v>
      </c>
      <c r="E5" s="20">
        <v>480605</v>
      </c>
    </row>
    <row r="6" spans="1:5" x14ac:dyDescent="0.3">
      <c r="A6" s="4" t="s">
        <v>35</v>
      </c>
      <c r="B6" s="35">
        <v>4131.93</v>
      </c>
      <c r="C6" s="35">
        <v>547.79</v>
      </c>
      <c r="D6" s="27">
        <v>335.44</v>
      </c>
      <c r="E6" s="27">
        <v>172.35</v>
      </c>
    </row>
    <row r="7" spans="1:5" x14ac:dyDescent="0.3">
      <c r="A7" s="4" t="s">
        <v>36</v>
      </c>
      <c r="B7" s="29">
        <v>3488.98</v>
      </c>
      <c r="C7" s="29">
        <v>517.16999999999996</v>
      </c>
      <c r="D7" s="29">
        <v>260.02</v>
      </c>
      <c r="E7" s="28">
        <v>147.76</v>
      </c>
    </row>
    <row r="8" spans="1:5" x14ac:dyDescent="0.3">
      <c r="A8" s="4" t="s">
        <v>37</v>
      </c>
      <c r="B8" s="4" t="s">
        <v>82</v>
      </c>
      <c r="C8" s="4" t="s">
        <v>82</v>
      </c>
      <c r="D8" s="4" t="s">
        <v>82</v>
      </c>
      <c r="E8" s="4" t="s">
        <v>82</v>
      </c>
    </row>
    <row r="11" spans="1:5" x14ac:dyDescent="0.3">
      <c r="A11" s="4"/>
      <c r="B11" s="5" t="s">
        <v>1</v>
      </c>
      <c r="C11" s="5" t="s">
        <v>2</v>
      </c>
      <c r="D11" s="5" t="s">
        <v>3</v>
      </c>
      <c r="E11" s="5" t="s">
        <v>4</v>
      </c>
    </row>
    <row r="12" spans="1:5" x14ac:dyDescent="0.3">
      <c r="A12" s="4" t="s">
        <v>25</v>
      </c>
      <c r="B12" s="18">
        <v>31549</v>
      </c>
      <c r="C12" s="18">
        <v>5319</v>
      </c>
      <c r="D12" s="18">
        <v>8354</v>
      </c>
      <c r="E12" s="24">
        <v>20643</v>
      </c>
    </row>
    <row r="13" spans="1:5" x14ac:dyDescent="0.3">
      <c r="A13" s="4" t="s">
        <v>26</v>
      </c>
      <c r="B13" s="18">
        <v>32665</v>
      </c>
      <c r="C13" s="18">
        <v>5291</v>
      </c>
      <c r="D13" s="18">
        <v>8521</v>
      </c>
      <c r="E13" s="24">
        <v>20647</v>
      </c>
    </row>
    <row r="14" spans="1:5" x14ac:dyDescent="0.3">
      <c r="A14" s="4" t="s">
        <v>27</v>
      </c>
      <c r="B14" s="18">
        <v>33254</v>
      </c>
      <c r="C14" s="18">
        <v>5232</v>
      </c>
      <c r="D14" s="18">
        <v>8467</v>
      </c>
      <c r="E14" s="24">
        <v>20327</v>
      </c>
    </row>
    <row r="15" spans="1:5" x14ac:dyDescent="0.3">
      <c r="A15" s="4" t="s">
        <v>28</v>
      </c>
      <c r="B15" s="18">
        <v>33277</v>
      </c>
      <c r="C15" s="18">
        <v>5143</v>
      </c>
      <c r="D15" s="18">
        <v>8189</v>
      </c>
      <c r="E15" s="24">
        <v>19691</v>
      </c>
    </row>
    <row r="16" spans="1:5" x14ac:dyDescent="0.3">
      <c r="A16" s="4" t="s">
        <v>29</v>
      </c>
      <c r="B16" s="18">
        <v>32723</v>
      </c>
      <c r="C16" s="18">
        <v>5026</v>
      </c>
      <c r="D16" s="18">
        <v>7705</v>
      </c>
      <c r="E16" s="24">
        <v>18766</v>
      </c>
    </row>
    <row r="17" spans="1:5" x14ac:dyDescent="0.3">
      <c r="A17" s="25" t="s">
        <v>31</v>
      </c>
      <c r="B17" s="18">
        <v>1932030</v>
      </c>
      <c r="C17" s="18">
        <v>216013</v>
      </c>
      <c r="D17" s="18">
        <v>122473</v>
      </c>
      <c r="E17" s="24">
        <v>380531</v>
      </c>
    </row>
    <row r="18" spans="1:5" x14ac:dyDescent="0.3">
      <c r="A18" s="25" t="s">
        <v>32</v>
      </c>
      <c r="B18" s="20">
        <v>2095499</v>
      </c>
      <c r="C18" s="20">
        <v>242026</v>
      </c>
      <c r="D18" s="20">
        <v>163708</v>
      </c>
      <c r="E18" s="20">
        <v>480605</v>
      </c>
    </row>
    <row r="22" spans="1:5" x14ac:dyDescent="0.3">
      <c r="A22" s="3"/>
      <c r="B22" s="5" t="s">
        <v>1</v>
      </c>
      <c r="C22" s="5" t="s">
        <v>2</v>
      </c>
      <c r="D22" s="5" t="s">
        <v>3</v>
      </c>
      <c r="E22" s="5" t="s">
        <v>4</v>
      </c>
    </row>
    <row r="23" spans="1:5" x14ac:dyDescent="0.3">
      <c r="A23" s="17" t="s">
        <v>15</v>
      </c>
      <c r="B23" s="18">
        <v>21331</v>
      </c>
      <c r="C23" s="18">
        <v>4059</v>
      </c>
      <c r="D23" s="18">
        <v>3281</v>
      </c>
      <c r="E23" s="18">
        <v>15201</v>
      </c>
    </row>
    <row r="24" spans="1:5" x14ac:dyDescent="0.3">
      <c r="A24" s="17" t="s">
        <v>16</v>
      </c>
      <c r="B24" s="18">
        <v>31252</v>
      </c>
      <c r="C24" s="18">
        <v>2604</v>
      </c>
      <c r="D24" s="18">
        <v>2956</v>
      </c>
      <c r="E24" s="18">
        <v>10381</v>
      </c>
    </row>
    <row r="25" spans="1:5" x14ac:dyDescent="0.3">
      <c r="A25" s="17" t="s">
        <v>17</v>
      </c>
      <c r="B25" s="18">
        <v>13481</v>
      </c>
      <c r="C25" s="18">
        <v>2198</v>
      </c>
      <c r="D25" s="18">
        <v>862</v>
      </c>
      <c r="E25" s="18">
        <v>-327</v>
      </c>
    </row>
    <row r="26" spans="1:5" x14ac:dyDescent="0.3">
      <c r="A26" s="19" t="s">
        <v>18</v>
      </c>
      <c r="B26" s="20">
        <v>66064</v>
      </c>
      <c r="C26" s="23">
        <v>8861</v>
      </c>
      <c r="D26" s="20">
        <v>7099</v>
      </c>
      <c r="E26" s="23">
        <v>25255</v>
      </c>
    </row>
    <row r="27" spans="1:5" x14ac:dyDescent="0.3">
      <c r="A27" s="17" t="s">
        <v>19</v>
      </c>
      <c r="B27" s="18"/>
      <c r="C27" s="18"/>
      <c r="D27" s="18">
        <v>-3027</v>
      </c>
      <c r="E27" s="3"/>
    </row>
    <row r="28" spans="1:5" x14ac:dyDescent="0.3">
      <c r="A28" s="17" t="s">
        <v>20</v>
      </c>
      <c r="B28" s="18">
        <v>-40140</v>
      </c>
      <c r="C28" s="18">
        <v>-2810</v>
      </c>
      <c r="D28" s="18">
        <v>63</v>
      </c>
      <c r="E28" s="18">
        <v>-10705</v>
      </c>
    </row>
    <row r="29" spans="1:5" x14ac:dyDescent="0.3">
      <c r="A29" s="17" t="s">
        <v>21</v>
      </c>
      <c r="B29" s="18">
        <v>5096</v>
      </c>
      <c r="C29" s="4">
        <v>3992</v>
      </c>
      <c r="D29" s="18">
        <v>1739</v>
      </c>
      <c r="E29" s="18">
        <v>321</v>
      </c>
    </row>
    <row r="30" spans="1:5" x14ac:dyDescent="0.3">
      <c r="A30" s="17" t="s">
        <v>22</v>
      </c>
      <c r="B30" s="18">
        <v>-10642</v>
      </c>
      <c r="C30" s="4">
        <v>-3200</v>
      </c>
      <c r="D30" s="18">
        <v>-2069</v>
      </c>
      <c r="E30" s="36" t="s">
        <v>24</v>
      </c>
    </row>
    <row r="31" spans="1:5" x14ac:dyDescent="0.3">
      <c r="A31" s="17" t="s">
        <v>39</v>
      </c>
      <c r="B31" s="18">
        <v>619</v>
      </c>
      <c r="C31" s="4"/>
      <c r="D31" s="18"/>
      <c r="E31" s="18">
        <v>-4656</v>
      </c>
    </row>
    <row r="32" spans="1:5" x14ac:dyDescent="0.3">
      <c r="A32" s="17" t="s">
        <v>40</v>
      </c>
      <c r="B32" s="18">
        <v>10525</v>
      </c>
      <c r="C32" s="4"/>
      <c r="D32" s="18"/>
      <c r="E32" s="18">
        <v>5492</v>
      </c>
    </row>
    <row r="33" spans="1:5" x14ac:dyDescent="0.3">
      <c r="A33" s="17" t="s">
        <v>41</v>
      </c>
      <c r="B33" s="18">
        <v>-1553</v>
      </c>
      <c r="C33" s="4"/>
      <c r="D33" s="18"/>
      <c r="E33" s="18">
        <v>-1907</v>
      </c>
    </row>
    <row r="34" spans="1:5" x14ac:dyDescent="0.3">
      <c r="A34" s="17" t="s">
        <v>43</v>
      </c>
      <c r="B34" s="36" t="s">
        <v>24</v>
      </c>
      <c r="C34" s="4"/>
      <c r="D34" s="18"/>
      <c r="E34" s="36" t="s">
        <v>24</v>
      </c>
    </row>
    <row r="35" spans="1:5" x14ac:dyDescent="0.3">
      <c r="A35" s="21" t="s">
        <v>42</v>
      </c>
      <c r="B35" s="20">
        <v>29969</v>
      </c>
      <c r="C35" s="23">
        <v>6843</v>
      </c>
      <c r="D35" s="20">
        <v>3805</v>
      </c>
      <c r="E35" s="23">
        <v>13800</v>
      </c>
    </row>
    <row r="39" spans="1:5" x14ac:dyDescent="0.3">
      <c r="A39" s="4"/>
      <c r="B39" s="5" t="s">
        <v>1</v>
      </c>
      <c r="C39" s="5" t="s">
        <v>2</v>
      </c>
      <c r="D39" s="5" t="s">
        <v>3</v>
      </c>
      <c r="E39" s="5" t="s">
        <v>4</v>
      </c>
    </row>
    <row r="40" spans="1:5" x14ac:dyDescent="0.3">
      <c r="A40" s="4">
        <v>2020</v>
      </c>
      <c r="B40" s="18">
        <v>29969</v>
      </c>
      <c r="C40" s="18">
        <v>5317</v>
      </c>
      <c r="D40" s="18">
        <v>7983</v>
      </c>
      <c r="E40" s="24">
        <v>20319</v>
      </c>
    </row>
    <row r="41" spans="1:5" x14ac:dyDescent="0.3">
      <c r="A41" s="4" t="s">
        <v>25</v>
      </c>
      <c r="B41" s="18">
        <v>35668</v>
      </c>
      <c r="C41" s="18">
        <v>5778</v>
      </c>
      <c r="D41" s="18">
        <v>9209</v>
      </c>
      <c r="E41" s="24">
        <v>21785</v>
      </c>
    </row>
    <row r="42" spans="1:5" x14ac:dyDescent="0.3">
      <c r="A42" s="4" t="s">
        <v>26</v>
      </c>
      <c r="B42" s="18">
        <v>41751</v>
      </c>
      <c r="C42" s="18">
        <v>6242</v>
      </c>
      <c r="D42" s="18">
        <v>10355</v>
      </c>
      <c r="E42" s="24">
        <v>22995</v>
      </c>
    </row>
    <row r="43" spans="1:5" x14ac:dyDescent="0.3">
      <c r="A43" s="4" t="s">
        <v>27</v>
      </c>
      <c r="B43" s="18">
        <v>48053</v>
      </c>
      <c r="C43" s="18">
        <v>6704</v>
      </c>
      <c r="D43" s="18">
        <v>11343</v>
      </c>
      <c r="E43" s="24">
        <v>23891</v>
      </c>
    </row>
    <row r="44" spans="1:5" x14ac:dyDescent="0.3">
      <c r="A44" s="4" t="s">
        <v>28</v>
      </c>
      <c r="B44" s="18">
        <v>54363</v>
      </c>
      <c r="C44" s="18">
        <v>7158</v>
      </c>
      <c r="D44" s="18">
        <v>12094</v>
      </c>
      <c r="E44" s="24">
        <v>24424</v>
      </c>
    </row>
    <row r="45" spans="1:5" x14ac:dyDescent="0.3">
      <c r="A45" s="4" t="s">
        <v>29</v>
      </c>
      <c r="B45" s="18">
        <v>60437</v>
      </c>
      <c r="C45" s="18">
        <v>7598</v>
      </c>
      <c r="D45" s="18">
        <v>12544</v>
      </c>
      <c r="E45" s="24">
        <v>24564</v>
      </c>
    </row>
    <row r="46" spans="1:5" x14ac:dyDescent="0.3">
      <c r="A46" s="25" t="s">
        <v>30</v>
      </c>
      <c r="B46" s="18">
        <v>3568312</v>
      </c>
      <c r="C46" s="18">
        <v>326528</v>
      </c>
      <c r="D46" s="18">
        <v>199396</v>
      </c>
      <c r="E46" s="24">
        <v>498115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defaultRowHeight="14.4" x14ac:dyDescent="0.3"/>
  <cols>
    <col min="1" max="1" width="15" bestFit="1" customWidth="1"/>
    <col min="2" max="2" width="10.88671875" bestFit="1" customWidth="1"/>
    <col min="3" max="3" width="10.109375" bestFit="1" customWidth="1"/>
    <col min="4" max="4" width="10" bestFit="1" customWidth="1"/>
    <col min="5" max="5" width="12.6640625" bestFit="1" customWidth="1"/>
  </cols>
  <sheetData>
    <row r="1" spans="1:5" x14ac:dyDescent="0.3">
      <c r="A1" s="48" t="s">
        <v>70</v>
      </c>
      <c r="B1" s="49"/>
      <c r="C1" s="49"/>
      <c r="D1" s="49"/>
      <c r="E1" s="49"/>
    </row>
    <row r="2" spans="1:5" x14ac:dyDescent="0.3">
      <c r="A2" s="49"/>
      <c r="B2" s="49"/>
      <c r="C2" s="49"/>
      <c r="D2" s="49"/>
      <c r="E2" s="49"/>
    </row>
    <row r="3" spans="1:5" x14ac:dyDescent="0.3">
      <c r="A3" s="50"/>
      <c r="B3" s="51" t="s">
        <v>1</v>
      </c>
      <c r="C3" s="51" t="s">
        <v>2</v>
      </c>
      <c r="D3" s="51" t="s">
        <v>3</v>
      </c>
      <c r="E3" s="51" t="s">
        <v>4</v>
      </c>
    </row>
    <row r="4" spans="1:5" x14ac:dyDescent="0.3">
      <c r="A4" s="52" t="s">
        <v>63</v>
      </c>
      <c r="B4" s="53">
        <v>78.2</v>
      </c>
      <c r="C4" s="53">
        <v>40.020000000000003</v>
      </c>
      <c r="D4" s="53">
        <v>16.12</v>
      </c>
      <c r="E4" s="53">
        <v>21.69</v>
      </c>
    </row>
    <row r="5" spans="1:5" x14ac:dyDescent="0.3">
      <c r="A5" s="52" t="s">
        <v>62</v>
      </c>
      <c r="B5" s="54">
        <v>58.88</v>
      </c>
      <c r="C5" s="54">
        <v>25.11</v>
      </c>
      <c r="D5" s="54">
        <v>58.88</v>
      </c>
      <c r="E5" s="54">
        <v>25.11</v>
      </c>
    </row>
    <row r="6" spans="1:5" x14ac:dyDescent="0.3">
      <c r="A6" s="49"/>
      <c r="B6" s="49"/>
      <c r="C6" s="49"/>
      <c r="D6" s="49"/>
      <c r="E6" s="49"/>
    </row>
    <row r="7" spans="1:5" x14ac:dyDescent="0.3">
      <c r="A7" s="49"/>
      <c r="B7" s="49"/>
      <c r="C7" s="49"/>
      <c r="D7" s="49"/>
      <c r="E7" s="49"/>
    </row>
    <row r="8" spans="1:5" ht="15.6" x14ac:dyDescent="0.3">
      <c r="A8" s="55" t="s">
        <v>64</v>
      </c>
      <c r="B8" s="55"/>
      <c r="C8" s="56"/>
      <c r="D8" s="49"/>
      <c r="E8" s="49"/>
    </row>
    <row r="9" spans="1:5" x14ac:dyDescent="0.3">
      <c r="A9" s="49"/>
      <c r="B9" s="49"/>
      <c r="C9" s="49"/>
      <c r="D9" s="49"/>
      <c r="E9" s="49"/>
    </row>
    <row r="10" spans="1:5" x14ac:dyDescent="0.3">
      <c r="A10" s="50"/>
      <c r="B10" s="51" t="s">
        <v>1</v>
      </c>
      <c r="C10" s="51" t="s">
        <v>2</v>
      </c>
      <c r="D10" s="51" t="s">
        <v>3</v>
      </c>
      <c r="E10" s="51" t="s">
        <v>4</v>
      </c>
    </row>
    <row r="11" spans="1:5" x14ac:dyDescent="0.3">
      <c r="A11" s="52" t="s">
        <v>65</v>
      </c>
      <c r="B11" s="53">
        <v>17.86</v>
      </c>
      <c r="C11" s="53">
        <v>8.76</v>
      </c>
      <c r="D11" s="53">
        <v>4.47</v>
      </c>
      <c r="E11" s="53">
        <v>4.32</v>
      </c>
    </row>
    <row r="12" spans="1:5" x14ac:dyDescent="0.3">
      <c r="A12" s="52" t="s">
        <v>66</v>
      </c>
      <c r="B12" s="54">
        <v>19.77</v>
      </c>
      <c r="C12" s="54">
        <v>8.5</v>
      </c>
      <c r="D12" s="54">
        <v>19.77</v>
      </c>
      <c r="E12" s="54">
        <v>8.5</v>
      </c>
    </row>
    <row r="13" spans="1:5" x14ac:dyDescent="0.3">
      <c r="A13" s="49"/>
      <c r="B13" s="49"/>
      <c r="C13" s="49"/>
      <c r="D13" s="49"/>
      <c r="E13" s="49"/>
    </row>
    <row r="14" spans="1:5" x14ac:dyDescent="0.3">
      <c r="A14" s="49"/>
      <c r="B14" s="49"/>
      <c r="C14" s="49"/>
      <c r="D14" s="49"/>
      <c r="E14" s="49"/>
    </row>
    <row r="15" spans="1:5" x14ac:dyDescent="0.3">
      <c r="A15" s="49"/>
      <c r="B15" s="49"/>
      <c r="C15" s="49"/>
      <c r="D15" s="49"/>
      <c r="E15" s="49"/>
    </row>
    <row r="16" spans="1:5" ht="15.6" x14ac:dyDescent="0.3">
      <c r="A16" s="55" t="s">
        <v>69</v>
      </c>
      <c r="B16" s="55"/>
      <c r="C16" s="56"/>
      <c r="D16" s="49"/>
      <c r="E16" s="49"/>
    </row>
    <row r="17" spans="1:5" x14ac:dyDescent="0.3">
      <c r="A17" s="49"/>
      <c r="B17" s="49"/>
      <c r="C17" s="49"/>
      <c r="D17" s="49"/>
      <c r="E17" s="49"/>
    </row>
    <row r="18" spans="1:5" x14ac:dyDescent="0.3">
      <c r="A18" s="50"/>
      <c r="B18" s="51" t="s">
        <v>1</v>
      </c>
      <c r="C18" s="51" t="s">
        <v>2</v>
      </c>
      <c r="D18" s="51" t="s">
        <v>3</v>
      </c>
      <c r="E18" s="51" t="s">
        <v>4</v>
      </c>
    </row>
    <row r="19" spans="1:5" x14ac:dyDescent="0.3">
      <c r="A19" s="52" t="s">
        <v>67</v>
      </c>
      <c r="B19" s="53">
        <v>4.32</v>
      </c>
      <c r="C19" s="53">
        <v>0.98</v>
      </c>
      <c r="D19" s="53">
        <v>0.69</v>
      </c>
      <c r="E19" s="53">
        <v>0.62</v>
      </c>
    </row>
    <row r="20" spans="1:5" x14ac:dyDescent="0.3">
      <c r="A20" s="52" t="s">
        <v>68</v>
      </c>
      <c r="B20" s="54">
        <v>3.78</v>
      </c>
      <c r="C20" s="54">
        <v>1.63</v>
      </c>
      <c r="D20" s="54">
        <v>3.78</v>
      </c>
      <c r="E20" s="54">
        <v>1.63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tabSelected="1" workbookViewId="0">
      <selection activeCell="A2" sqref="A2:C2"/>
    </sheetView>
  </sheetViews>
  <sheetFormatPr defaultRowHeight="14.4" x14ac:dyDescent="0.3"/>
  <cols>
    <col min="1" max="1" width="19.21875" customWidth="1"/>
    <col min="2" max="2" width="12.44140625" bestFit="1" customWidth="1"/>
    <col min="3" max="3" width="24.88671875" bestFit="1" customWidth="1"/>
    <col min="6" max="6" width="12" bestFit="1" customWidth="1"/>
    <col min="7" max="7" width="12.88671875" bestFit="1" customWidth="1"/>
    <col min="8" max="8" width="24.88671875" bestFit="1" customWidth="1"/>
    <col min="11" max="11" width="12" bestFit="1" customWidth="1"/>
    <col min="12" max="12" width="12.88671875" bestFit="1" customWidth="1"/>
    <col min="13" max="13" width="24.88671875" bestFit="1" customWidth="1"/>
    <col min="16" max="16" width="12" bestFit="1" customWidth="1"/>
    <col min="17" max="17" width="12.88671875" bestFit="1" customWidth="1"/>
    <col min="18" max="18" width="24.88671875" bestFit="1" customWidth="1"/>
  </cols>
  <sheetData>
    <row r="2" spans="1:18" ht="15.6" x14ac:dyDescent="0.3">
      <c r="A2" s="73" t="s">
        <v>72</v>
      </c>
      <c r="B2" s="73"/>
      <c r="C2" s="73"/>
    </row>
    <row r="4" spans="1:18" ht="18" x14ac:dyDescent="0.35">
      <c r="A4" s="34" t="s">
        <v>83</v>
      </c>
      <c r="G4" s="72" t="s">
        <v>78</v>
      </c>
      <c r="L4" s="72" t="s">
        <v>3</v>
      </c>
      <c r="Q4" s="72" t="s">
        <v>4</v>
      </c>
    </row>
    <row r="5" spans="1:18" ht="15.6" x14ac:dyDescent="0.3">
      <c r="B5" s="72" t="s">
        <v>1</v>
      </c>
    </row>
    <row r="6" spans="1:18" x14ac:dyDescent="0.3">
      <c r="A6" s="13" t="s">
        <v>73</v>
      </c>
      <c r="B6" s="13" t="s">
        <v>74</v>
      </c>
      <c r="C6" s="13" t="s">
        <v>75</v>
      </c>
      <c r="F6" s="13" t="s">
        <v>73</v>
      </c>
      <c r="G6" s="13" t="s">
        <v>74</v>
      </c>
      <c r="H6" s="13" t="s">
        <v>75</v>
      </c>
      <c r="K6" s="13" t="s">
        <v>73</v>
      </c>
      <c r="L6" s="13" t="s">
        <v>74</v>
      </c>
      <c r="M6" s="13" t="s">
        <v>75</v>
      </c>
      <c r="P6" s="13" t="s">
        <v>73</v>
      </c>
      <c r="Q6" s="13" t="s">
        <v>74</v>
      </c>
      <c r="R6" s="13" t="s">
        <v>75</v>
      </c>
    </row>
    <row r="7" spans="1:18" x14ac:dyDescent="0.3">
      <c r="A7" s="4"/>
      <c r="B7" s="4"/>
      <c r="C7" s="4"/>
      <c r="F7" s="4"/>
      <c r="G7" s="4"/>
      <c r="H7" s="4"/>
      <c r="K7" s="4"/>
      <c r="L7" s="4"/>
      <c r="M7" s="4"/>
      <c r="P7" s="67"/>
      <c r="Q7" s="4"/>
      <c r="R7" s="4"/>
    </row>
    <row r="8" spans="1:18" x14ac:dyDescent="0.3">
      <c r="A8" s="8">
        <v>2.6599999999999999E-2</v>
      </c>
      <c r="B8" s="4">
        <v>1250</v>
      </c>
      <c r="C8" s="4">
        <f>A8*B8</f>
        <v>33.25</v>
      </c>
      <c r="F8" s="7">
        <v>2.3E-2</v>
      </c>
      <c r="G8" s="3">
        <v>800</v>
      </c>
      <c r="H8" s="3">
        <f>F8*G8</f>
        <v>18.399999999999999</v>
      </c>
      <c r="K8" s="7">
        <v>3.6999999999999998E-2</v>
      </c>
      <c r="L8" s="3">
        <v>10643</v>
      </c>
      <c r="M8" s="3">
        <f>(K8*L8)</f>
        <v>393.791</v>
      </c>
      <c r="P8" s="67">
        <v>3.9E-2</v>
      </c>
      <c r="Q8" s="3">
        <v>35216</v>
      </c>
      <c r="R8" s="3">
        <f>(P8*Q8)</f>
        <v>1373.424</v>
      </c>
    </row>
    <row r="9" spans="1:18" x14ac:dyDescent="0.3">
      <c r="A9" s="8">
        <v>5.11E-2</v>
      </c>
      <c r="B9" s="4">
        <v>5000</v>
      </c>
      <c r="C9" s="4">
        <f t="shared" ref="C9:C14" si="0">A9*B9</f>
        <v>255.5</v>
      </c>
      <c r="F9" s="7">
        <v>2.75E-2</v>
      </c>
      <c r="G9" s="3">
        <v>1000</v>
      </c>
      <c r="H9" s="3">
        <f t="shared" ref="H9:H14" si="1">F9*G9</f>
        <v>27.5</v>
      </c>
      <c r="K9" s="7">
        <v>3.6799999999999999E-2</v>
      </c>
      <c r="L9" s="3">
        <v>1854</v>
      </c>
      <c r="M9" s="3">
        <f>(K9*L9)</f>
        <v>68.227199999999996</v>
      </c>
      <c r="P9" s="7">
        <v>5.0000000000000001E-3</v>
      </c>
      <c r="Q9" s="3">
        <v>750</v>
      </c>
      <c r="R9" s="3">
        <f t="shared" ref="R9:R14" si="2">(P9*Q9)</f>
        <v>3.75</v>
      </c>
    </row>
    <row r="10" spans="1:18" x14ac:dyDescent="0.3">
      <c r="A10" s="8">
        <v>4.3299999999999998E-2</v>
      </c>
      <c r="B10" s="4">
        <v>16000</v>
      </c>
      <c r="C10" s="4">
        <f t="shared" si="0"/>
        <v>692.8</v>
      </c>
      <c r="F10" s="14">
        <v>0.03</v>
      </c>
      <c r="G10" s="3">
        <v>1000</v>
      </c>
      <c r="H10" s="3">
        <f t="shared" si="1"/>
        <v>30</v>
      </c>
      <c r="K10" s="14"/>
      <c r="L10" s="3">
        <f>SUM(L8:L9)</f>
        <v>12497</v>
      </c>
      <c r="M10" s="3">
        <f>SUM(M8:M9)</f>
        <v>462.01819999999998</v>
      </c>
      <c r="P10" s="7">
        <v>3.3000000000000002E-2</v>
      </c>
      <c r="Q10" s="3">
        <v>3034</v>
      </c>
      <c r="R10" s="3">
        <f t="shared" si="2"/>
        <v>100.122</v>
      </c>
    </row>
    <row r="11" spans="1:18" x14ac:dyDescent="0.3">
      <c r="A11" s="8">
        <v>2.7699999999999999E-2</v>
      </c>
      <c r="B11" s="4">
        <v>10000</v>
      </c>
      <c r="C11" s="4">
        <f t="shared" si="0"/>
        <v>277</v>
      </c>
      <c r="F11" s="7">
        <v>1.38E-2</v>
      </c>
      <c r="G11" s="3">
        <v>1250</v>
      </c>
      <c r="H11" s="3">
        <f t="shared" si="1"/>
        <v>17.25</v>
      </c>
      <c r="K11" s="65"/>
      <c r="L11" s="66"/>
      <c r="M11" s="66"/>
      <c r="P11" s="14">
        <v>5.3999999999999999E-2</v>
      </c>
      <c r="Q11" s="3">
        <v>3682</v>
      </c>
      <c r="R11" s="3">
        <f t="shared" si="2"/>
        <v>198.828</v>
      </c>
    </row>
    <row r="12" spans="1:18" x14ac:dyDescent="0.3">
      <c r="A12" s="8">
        <v>0.03</v>
      </c>
      <c r="B12" s="4">
        <v>338</v>
      </c>
      <c r="C12" s="4">
        <f t="shared" si="0"/>
        <v>10.139999999999999</v>
      </c>
      <c r="F12" s="7">
        <v>1.6E-2</v>
      </c>
      <c r="G12" s="3">
        <v>1750</v>
      </c>
      <c r="H12" s="3">
        <f t="shared" si="1"/>
        <v>28</v>
      </c>
      <c r="K12" s="65"/>
      <c r="L12" s="66"/>
      <c r="M12" s="66"/>
      <c r="P12" s="7">
        <v>3.0000000000000001E-3</v>
      </c>
      <c r="Q12" s="3">
        <v>1624</v>
      </c>
      <c r="R12" s="3">
        <f t="shared" si="2"/>
        <v>4.8719999999999999</v>
      </c>
    </row>
    <row r="13" spans="1:18" x14ac:dyDescent="0.3">
      <c r="A13" s="8">
        <v>2.8999999999999998E-2</v>
      </c>
      <c r="B13" s="4">
        <v>586</v>
      </c>
      <c r="C13" s="4">
        <f t="shared" si="0"/>
        <v>16.994</v>
      </c>
      <c r="F13" s="7">
        <v>1.7500000000000002E-2</v>
      </c>
      <c r="G13" s="3">
        <v>1000</v>
      </c>
      <c r="H13" s="3">
        <f t="shared" si="1"/>
        <v>17.5</v>
      </c>
      <c r="K13" s="65"/>
      <c r="L13" s="66"/>
      <c r="M13" s="66"/>
      <c r="P13" s="7">
        <v>1.9E-2</v>
      </c>
      <c r="Q13" s="3">
        <v>224</v>
      </c>
      <c r="R13" s="3">
        <f t="shared" si="2"/>
        <v>4.2560000000000002</v>
      </c>
    </row>
    <row r="14" spans="1:18" x14ac:dyDescent="0.3">
      <c r="A14" s="8">
        <v>2.1000000000000001E-2</v>
      </c>
      <c r="B14" s="4">
        <v>28434</v>
      </c>
      <c r="C14" s="4">
        <f t="shared" si="0"/>
        <v>597.11400000000003</v>
      </c>
      <c r="F14" s="7">
        <v>4.9099999999999998E-2</v>
      </c>
      <c r="G14" s="3">
        <v>1052</v>
      </c>
      <c r="H14" s="3">
        <f t="shared" si="1"/>
        <v>51.653199999999998</v>
      </c>
      <c r="K14" s="65"/>
      <c r="L14" s="66"/>
      <c r="M14" s="66"/>
      <c r="P14" s="7">
        <v>6.8000000000000005E-2</v>
      </c>
      <c r="Q14" s="3">
        <v>4338</v>
      </c>
      <c r="R14" s="3">
        <f t="shared" si="2"/>
        <v>294.98400000000004</v>
      </c>
    </row>
    <row r="15" spans="1:18" x14ac:dyDescent="0.3">
      <c r="A15" s="4"/>
      <c r="B15" s="4">
        <f>SUM(B8:B14)</f>
        <v>61608</v>
      </c>
      <c r="C15" s="64">
        <f>(C8+C9+C10+C11+C12+C13+C14)</f>
        <v>1882.798</v>
      </c>
      <c r="F15" s="3"/>
      <c r="G15" s="3">
        <f>SUM(G8:G14)</f>
        <v>7852</v>
      </c>
      <c r="H15" s="3">
        <f>SUM(H8:H14)</f>
        <v>190.3032</v>
      </c>
      <c r="K15" s="66"/>
      <c r="L15" s="66"/>
      <c r="M15" s="66"/>
      <c r="P15" s="3"/>
      <c r="Q15" s="3">
        <f>SUM(Q8:Q14)</f>
        <v>48868</v>
      </c>
      <c r="R15" s="3">
        <f>SUM(R8:R14)</f>
        <v>1980.2360000000003</v>
      </c>
    </row>
    <row r="18" spans="1:16" s="9" customFormat="1" x14ac:dyDescent="0.3">
      <c r="A18" s="9" t="s">
        <v>76</v>
      </c>
      <c r="F18" s="9" t="s">
        <v>76</v>
      </c>
      <c r="L18" s="9" t="s">
        <v>76</v>
      </c>
      <c r="P18" s="9" t="s">
        <v>76</v>
      </c>
    </row>
    <row r="19" spans="1:16" s="9" customFormat="1" x14ac:dyDescent="0.3">
      <c r="A19" s="9">
        <f>(100*C15)/B15</f>
        <v>3.0560933644981167</v>
      </c>
      <c r="F19" s="9">
        <f>(100*H15)/G15</f>
        <v>2.4236271013754456</v>
      </c>
      <c r="L19" s="9">
        <f>(100*M10)/L10</f>
        <v>3.6970328878930943</v>
      </c>
      <c r="P19" s="9">
        <f>(100*R15)/Q15</f>
        <v>4.0522141278546293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Operating Performance</vt:lpstr>
      <vt:lpstr>DEBT TO EQUITY</vt:lpstr>
      <vt:lpstr>EPS</vt:lpstr>
      <vt:lpstr>WACC</vt:lpstr>
      <vt:lpstr>FCFF</vt:lpstr>
      <vt:lpstr>FCFE</vt:lpstr>
      <vt:lpstr>RELATIVE VALUATION</vt:lpstr>
      <vt:lpstr>Cost of 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2021-11-27T12:44:43Z</dcterms:modified>
</cp:coreProperties>
</file>