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hesis\Mahsa Thesis\opec data\"/>
    </mc:Choice>
  </mc:AlternateContent>
  <xr:revisionPtr revIDLastSave="0" documentId="13_ncr:1_{F5C45B8F-C3B6-4560-B341-DD24053B5355}" xr6:coauthVersionLast="47" xr6:coauthVersionMax="47" xr10:uidLastSave="{00000000-0000-0000-0000-000000000000}"/>
  <bookViews>
    <workbookView xWindow="-110" yWindow="-110" windowWidth="19420" windowHeight="10420" activeTab="1" xr2:uid="{8DE76F5F-599C-4CD6-B481-E4300CC03581}"/>
  </bookViews>
  <sheets>
    <sheet name="Sheet2" sheetId="2" r:id="rId1"/>
    <sheet name="Sheet1" sheetId="1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H2" i="1"/>
  <c r="P2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2" i="1"/>
  <c r="N2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AE2" i="3"/>
  <c r="AF2" i="3" s="1"/>
  <c r="AG2" i="3" s="1"/>
  <c r="AH2" i="3" s="1"/>
  <c r="AI2" i="3" s="1"/>
  <c r="AJ2" i="3" s="1"/>
  <c r="AK2" i="3" s="1"/>
  <c r="AL2" i="3" s="1"/>
  <c r="AM2" i="3" s="1"/>
  <c r="AN2" i="3" s="1"/>
  <c r="AO2" i="3" s="1"/>
  <c r="AP2" i="3" s="1"/>
  <c r="AQ2" i="3" s="1"/>
  <c r="AR2" i="3" s="1"/>
  <c r="E2" i="3"/>
  <c r="F2" i="3" s="1"/>
  <c r="G2" i="3" s="1"/>
  <c r="H2" i="3" s="1"/>
  <c r="I2" i="3" s="1"/>
  <c r="J2" i="3" s="1"/>
  <c r="K2" i="3" s="1"/>
  <c r="L2" i="3" s="1"/>
  <c r="M2" i="3" s="1"/>
  <c r="N2" i="3" s="1"/>
  <c r="O2" i="3" s="1"/>
  <c r="P2" i="3" s="1"/>
  <c r="Q2" i="3" s="1"/>
  <c r="R2" i="3" s="1"/>
  <c r="S2" i="3" s="1"/>
  <c r="T2" i="3" s="1"/>
  <c r="U2" i="3" s="1"/>
  <c r="V2" i="3" s="1"/>
  <c r="W2" i="3" s="1"/>
  <c r="X2" i="3" s="1"/>
  <c r="Y2" i="3" s="1"/>
  <c r="Z2" i="3" s="1"/>
  <c r="AA2" i="3" s="1"/>
  <c r="AB2" i="3" s="1"/>
  <c r="AC2" i="3" s="1"/>
  <c r="AD2" i="3" s="1"/>
  <c r="D2" i="3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</calcChain>
</file>

<file path=xl/sharedStrings.xml><?xml version="1.0" encoding="utf-8"?>
<sst xmlns="http://schemas.openxmlformats.org/spreadsheetml/2006/main" count="49" uniqueCount="47">
  <si>
    <t>year</t>
  </si>
  <si>
    <t>Crude oil Reserves(mb)</t>
  </si>
  <si>
    <t>Crude oil exports(1000b/d)</t>
  </si>
  <si>
    <t>values of export(m $)</t>
  </si>
  <si>
    <t>GDP(m$)</t>
  </si>
  <si>
    <t>GDP_PPP(%)</t>
  </si>
  <si>
    <t>AVG Crude oil production(1000b/d)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</si>
  <si>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</si>
  <si>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</si>
  <si>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</si>
  <si>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</si>
  <si>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</si>
  <si>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</si>
  <si>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</si>
  <si>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</si>
  <si>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</si>
  <si>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</si>
  <si>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</si>
  <si>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</si>
  <si>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</si>
  <si>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</si>
  <si>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</si>
  <si>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</si>
  <si>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</si>
  <si>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</si>
  <si>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</si>
  <si>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</si>
  <si>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</si>
  <si>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</si>
  <si>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</si>
  <si>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</si>
  <si>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</si>
  <si>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RESIDUAL OUTPUT</t>
  </si>
  <si>
    <t>Observation</t>
  </si>
  <si>
    <t>Predicted Y</t>
  </si>
  <si>
    <t>Residuals</t>
  </si>
  <si>
    <t>export amount</t>
  </si>
  <si>
    <t xml:space="preserve">inflation </t>
  </si>
  <si>
    <t>exchange_rate</t>
  </si>
  <si>
    <t>export_value</t>
  </si>
  <si>
    <t>external_debt($)</t>
  </si>
  <si>
    <t>ln_inflation</t>
  </si>
  <si>
    <t>ln_gdp</t>
  </si>
  <si>
    <t>ln_debt</t>
  </si>
  <si>
    <t>external_debt_m</t>
  </si>
  <si>
    <t>GDP_m</t>
  </si>
  <si>
    <t>values_of_export_m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</si>
</sst>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MS Sans Serif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</borders>
  <cellStyleXfs count="2">
    <xf numFmtId="0" fontId="0" fillId="0" borderId="0"/>
    <xf numFmtId="0" fontId="5" fillId="0" borderId="0"/>
  </cellStyleXfs>
  <cellXfs count="23">
    <xf numFmtId="0" fontId="0" fillId="0" borderId="0" xfId="0"/>
    <xf numFmtId="3" fontId="1" fillId="0" borderId="0" xfId="0" applyNumberFormat="1" applyFont="1"/>
    <xf numFmtId="3" fontId="4" fillId="0" borderId="0" xfId="0" applyNumberFormat="1" applyFont="1" applyAlignment="1">
      <alignment vertical="center"/>
    </xf>
    <xf numFmtId="0" fontId="0" fillId="0" borderId="0" xfId="0"/>
    <xf numFmtId="3" fontId="1" fillId="0" borderId="0" xfId="0" applyNumberFormat="1" applyFont="1" applyBorder="1"/>
    <xf numFmtId="164" fontId="6" fillId="0" borderId="0" xfId="1" applyNumberFormat="1" applyFont="1" applyAlignment="1">
      <alignment horizontal="right" vertical="center"/>
    </xf>
    <xf numFmtId="3" fontId="1" fillId="2" borderId="0" xfId="0" applyNumberFormat="1" applyFont="1" applyFill="1" applyAlignment="1">
      <alignment vertical="center" wrapText="1"/>
    </xf>
    <xf numFmtId="3" fontId="1" fillId="2" borderId="0" xfId="0" applyNumberFormat="1" applyFont="1" applyFill="1" applyAlignment="1">
      <alignment horizontal="right" vertical="center" wrapText="1"/>
    </xf>
    <xf numFmtId="164" fontId="1" fillId="2" borderId="0" xfId="0" applyNumberFormat="1" applyFont="1" applyFill="1" applyAlignment="1">
      <alignment horizontal="right" vertical="center" wrapText="1"/>
    </xf>
    <xf numFmtId="0" fontId="0" fillId="0" borderId="0" xfId="0" applyFill="1"/>
    <xf numFmtId="0" fontId="0" fillId="0" borderId="0" xfId="0" applyFill="1" applyBorder="1" applyAlignment="1"/>
    <xf numFmtId="0" fontId="0" fillId="0" borderId="1" xfId="0" applyFill="1" applyBorder="1" applyAlignment="1"/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Continuous"/>
    </xf>
    <xf numFmtId="14" fontId="2" fillId="0" borderId="0" xfId="0" applyNumberFormat="1" applyFont="1" applyFill="1" applyAlignment="1">
      <alignment vertical="center" wrapText="1"/>
    </xf>
    <xf numFmtId="14" fontId="0" fillId="0" borderId="0" xfId="0" applyNumberFormat="1" applyFill="1"/>
    <xf numFmtId="14" fontId="0" fillId="0" borderId="0" xfId="0" applyNumberFormat="1"/>
    <xf numFmtId="0" fontId="8" fillId="0" borderId="3" xfId="0" applyFont="1" applyBorder="1"/>
    <xf numFmtId="3" fontId="1" fillId="2" borderId="4" xfId="0" applyNumberFormat="1" applyFont="1" applyFill="1" applyBorder="1" applyAlignment="1">
      <alignment horizontal="right" vertical="center" wrapText="1"/>
    </xf>
    <xf numFmtId="3" fontId="1" fillId="2" borderId="4" xfId="0" applyNumberFormat="1" applyFont="1" applyFill="1" applyBorder="1" applyAlignment="1">
      <alignment vertical="center" wrapText="1"/>
    </xf>
    <xf numFmtId="2" fontId="0" fillId="0" borderId="0" xfId="0" applyNumberFormat="1"/>
    <xf numFmtId="2" fontId="1" fillId="0" borderId="0" xfId="0" applyNumberFormat="1" applyFont="1" applyBorder="1"/>
    <xf numFmtId="2" fontId="1" fillId="2" borderId="0" xfId="0" applyNumberFormat="1" applyFont="1" applyFill="1" applyAlignment="1">
      <alignment vertical="center" wrapText="1"/>
    </xf>
  </cellXfs>
  <cellStyles count="2">
    <cellStyle name="Normal" xfId="0" builtinId="0"/>
    <cellStyle name="Normal_Sheet1_2" xfId="1" xr:uid="{07619193-72D3-4042-98E9-A822896871B9}"/>
  </cellStyles>
  <dxfs count="16"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#,##0.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3" formatCode="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"/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Sheet1!$I$1</c:f>
              <c:strCache>
                <c:ptCount val="1"/>
                <c:pt idx="0">
                  <c:v>export_value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Sheet1!$A$2:$A$43</c:f>
              <c:numCache>
                <c:formatCode>m/d/yyyy</c:formatCode>
                <c:ptCount val="42"/>
                <c:pt idx="0">
                  <c:v>29221</c:v>
                </c:pt>
                <c:pt idx="1">
                  <c:v>29587</c:v>
                </c:pt>
                <c:pt idx="2">
                  <c:v>29952</c:v>
                </c:pt>
                <c:pt idx="3">
                  <c:v>30317</c:v>
                </c:pt>
                <c:pt idx="4">
                  <c:v>30682</c:v>
                </c:pt>
                <c:pt idx="5">
                  <c:v>31048</c:v>
                </c:pt>
                <c:pt idx="6">
                  <c:v>31413</c:v>
                </c:pt>
                <c:pt idx="7">
                  <c:v>31778</c:v>
                </c:pt>
                <c:pt idx="8">
                  <c:v>32143</c:v>
                </c:pt>
                <c:pt idx="9">
                  <c:v>32509</c:v>
                </c:pt>
                <c:pt idx="10">
                  <c:v>32874</c:v>
                </c:pt>
                <c:pt idx="11">
                  <c:v>33239</c:v>
                </c:pt>
                <c:pt idx="12">
                  <c:v>33604</c:v>
                </c:pt>
                <c:pt idx="13">
                  <c:v>33970</c:v>
                </c:pt>
                <c:pt idx="14">
                  <c:v>34335</c:v>
                </c:pt>
                <c:pt idx="15">
                  <c:v>34700</c:v>
                </c:pt>
                <c:pt idx="16">
                  <c:v>35065</c:v>
                </c:pt>
                <c:pt idx="17">
                  <c:v>35431</c:v>
                </c:pt>
                <c:pt idx="18">
                  <c:v>35796</c:v>
                </c:pt>
                <c:pt idx="19">
                  <c:v>36161</c:v>
                </c:pt>
                <c:pt idx="20">
                  <c:v>36526</c:v>
                </c:pt>
                <c:pt idx="21">
                  <c:v>36892</c:v>
                </c:pt>
                <c:pt idx="22">
                  <c:v>37257</c:v>
                </c:pt>
                <c:pt idx="23">
                  <c:v>37622</c:v>
                </c:pt>
                <c:pt idx="24">
                  <c:v>37987</c:v>
                </c:pt>
                <c:pt idx="25">
                  <c:v>38353</c:v>
                </c:pt>
                <c:pt idx="26">
                  <c:v>38718</c:v>
                </c:pt>
                <c:pt idx="27">
                  <c:v>39083</c:v>
                </c:pt>
                <c:pt idx="28">
                  <c:v>39448</c:v>
                </c:pt>
                <c:pt idx="29">
                  <c:v>39814</c:v>
                </c:pt>
                <c:pt idx="30">
                  <c:v>40179</c:v>
                </c:pt>
                <c:pt idx="31">
                  <c:v>40544</c:v>
                </c:pt>
                <c:pt idx="32">
                  <c:v>40909</c:v>
                </c:pt>
                <c:pt idx="33">
                  <c:v>41275</c:v>
                </c:pt>
                <c:pt idx="34">
                  <c:v>41640</c:v>
                </c:pt>
                <c:pt idx="35">
                  <c:v>42005</c:v>
                </c:pt>
                <c:pt idx="36">
                  <c:v>42370</c:v>
                </c:pt>
                <c:pt idx="37">
                  <c:v>42736</c:v>
                </c:pt>
                <c:pt idx="38">
                  <c:v>43101</c:v>
                </c:pt>
                <c:pt idx="39">
                  <c:v>43466</c:v>
                </c:pt>
                <c:pt idx="40">
                  <c:v>43831</c:v>
                </c:pt>
                <c:pt idx="41">
                  <c:v>44197</c:v>
                </c:pt>
              </c:numCache>
            </c:numRef>
          </c:cat>
          <c:val>
            <c:numRef>
              <c:f>Sheet1!$I$2:$I$43</c:f>
              <c:numCache>
                <c:formatCode>0.00</c:formatCode>
                <c:ptCount val="42"/>
                <c:pt idx="0">
                  <c:v>9.4196283769999525</c:v>
                </c:pt>
                <c:pt idx="1">
                  <c:v>9.3776328897503767</c:v>
                </c:pt>
                <c:pt idx="2">
                  <c:v>9.9258359561998901</c:v>
                </c:pt>
                <c:pt idx="3">
                  <c:v>10.031257746486354</c:v>
                </c:pt>
                <c:pt idx="4">
                  <c:v>9.8178794750065297</c:v>
                </c:pt>
                <c:pt idx="5">
                  <c:v>9.6807679487184775</c:v>
                </c:pt>
                <c:pt idx="6">
                  <c:v>8.9622130003591263</c:v>
                </c:pt>
                <c:pt idx="7">
                  <c:v>9.415062132872011</c:v>
                </c:pt>
                <c:pt idx="8">
                  <c:v>9.1010792133590268</c:v>
                </c:pt>
                <c:pt idx="9">
                  <c:v>9.3793657992045905</c:v>
                </c:pt>
                <c:pt idx="10">
                  <c:v>9.7155682203309954</c:v>
                </c:pt>
                <c:pt idx="11">
                  <c:v>9.8341910635334724</c:v>
                </c:pt>
                <c:pt idx="12">
                  <c:v>9.8968656762272413</c:v>
                </c:pt>
                <c:pt idx="13">
                  <c:v>9.6926014354340726</c:v>
                </c:pt>
                <c:pt idx="14">
                  <c:v>9.9194206410989292</c:v>
                </c:pt>
                <c:pt idx="15">
                  <c:v>9.947507474168388</c:v>
                </c:pt>
                <c:pt idx="16">
                  <c:v>10.098878780292798</c:v>
                </c:pt>
                <c:pt idx="17">
                  <c:v>9.8875042116693717</c:v>
                </c:pt>
                <c:pt idx="18">
                  <c:v>9.5458722365861988</c:v>
                </c:pt>
                <c:pt idx="19">
                  <c:v>9.9971449763368376</c:v>
                </c:pt>
                <c:pt idx="20">
                  <c:v>10.065866359844748</c:v>
                </c:pt>
                <c:pt idx="21">
                  <c:v>10.106094121648786</c:v>
                </c:pt>
                <c:pt idx="22">
                  <c:v>10.354653925198521</c:v>
                </c:pt>
                <c:pt idx="23">
                  <c:v>10.540439759107691</c:v>
                </c:pt>
                <c:pt idx="24">
                  <c:v>10.77933409590818</c:v>
                </c:pt>
                <c:pt idx="25">
                  <c:v>11.136562669054092</c:v>
                </c:pt>
                <c:pt idx="26">
                  <c:v>11.282289005023232</c:v>
                </c:pt>
                <c:pt idx="27">
                  <c:v>11.522063584881254</c:v>
                </c:pt>
                <c:pt idx="28">
                  <c:v>11.589164022956027</c:v>
                </c:pt>
                <c:pt idx="29">
                  <c:v>11.451464868824605</c:v>
                </c:pt>
                <c:pt idx="30">
                  <c:v>11.685558573283499</c:v>
                </c:pt>
                <c:pt idx="31">
                  <c:v>11.915506417898531</c:v>
                </c:pt>
                <c:pt idx="32">
                  <c:v>11.881014025073432</c:v>
                </c:pt>
                <c:pt idx="33">
                  <c:v>11.741255542971738</c:v>
                </c:pt>
                <c:pt idx="34">
                  <c:v>11.518320883487137</c:v>
                </c:pt>
                <c:pt idx="35">
                  <c:v>11.240919871903454</c:v>
                </c:pt>
                <c:pt idx="36">
                  <c:v>11.449644819042486</c:v>
                </c:pt>
                <c:pt idx="37">
                  <c:v>11.6372745544928</c:v>
                </c:pt>
                <c:pt idx="38">
                  <c:v>11.381601730781004</c:v>
                </c:pt>
                <c:pt idx="39">
                  <c:v>10.795908685374354</c:v>
                </c:pt>
                <c:pt idx="40">
                  <c:v>10.574672210143216</c:v>
                </c:pt>
                <c:pt idx="41">
                  <c:v>10.97046719888573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F7-481D-8483-458FB72C7B83}"/>
            </c:ext>
          </c:extLst>
        </c:ser>
        <c:ser>
          <c:idx val="1"/>
          <c:order val="1"/>
          <c:tx>
            <c:strRef>
              <c:f>Sheet1!$J$1</c:f>
              <c:strCache>
                <c:ptCount val="1"/>
                <c:pt idx="0">
                  <c:v>ln_gdp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Sheet1!$A$2:$A$43</c:f>
              <c:numCache>
                <c:formatCode>m/d/yyyy</c:formatCode>
                <c:ptCount val="42"/>
                <c:pt idx="0">
                  <c:v>29221</c:v>
                </c:pt>
                <c:pt idx="1">
                  <c:v>29587</c:v>
                </c:pt>
                <c:pt idx="2">
                  <c:v>29952</c:v>
                </c:pt>
                <c:pt idx="3">
                  <c:v>30317</c:v>
                </c:pt>
                <c:pt idx="4">
                  <c:v>30682</c:v>
                </c:pt>
                <c:pt idx="5">
                  <c:v>31048</c:v>
                </c:pt>
                <c:pt idx="6">
                  <c:v>31413</c:v>
                </c:pt>
                <c:pt idx="7">
                  <c:v>31778</c:v>
                </c:pt>
                <c:pt idx="8">
                  <c:v>32143</c:v>
                </c:pt>
                <c:pt idx="9">
                  <c:v>32509</c:v>
                </c:pt>
                <c:pt idx="10">
                  <c:v>32874</c:v>
                </c:pt>
                <c:pt idx="11">
                  <c:v>33239</c:v>
                </c:pt>
                <c:pt idx="12">
                  <c:v>33604</c:v>
                </c:pt>
                <c:pt idx="13">
                  <c:v>33970</c:v>
                </c:pt>
                <c:pt idx="14">
                  <c:v>34335</c:v>
                </c:pt>
                <c:pt idx="15">
                  <c:v>34700</c:v>
                </c:pt>
                <c:pt idx="16">
                  <c:v>35065</c:v>
                </c:pt>
                <c:pt idx="17">
                  <c:v>35431</c:v>
                </c:pt>
                <c:pt idx="18">
                  <c:v>35796</c:v>
                </c:pt>
                <c:pt idx="19">
                  <c:v>36161</c:v>
                </c:pt>
                <c:pt idx="20">
                  <c:v>36526</c:v>
                </c:pt>
                <c:pt idx="21">
                  <c:v>36892</c:v>
                </c:pt>
                <c:pt idx="22">
                  <c:v>37257</c:v>
                </c:pt>
                <c:pt idx="23">
                  <c:v>37622</c:v>
                </c:pt>
                <c:pt idx="24">
                  <c:v>37987</c:v>
                </c:pt>
                <c:pt idx="25">
                  <c:v>38353</c:v>
                </c:pt>
                <c:pt idx="26">
                  <c:v>38718</c:v>
                </c:pt>
                <c:pt idx="27">
                  <c:v>39083</c:v>
                </c:pt>
                <c:pt idx="28">
                  <c:v>39448</c:v>
                </c:pt>
                <c:pt idx="29">
                  <c:v>39814</c:v>
                </c:pt>
                <c:pt idx="30">
                  <c:v>40179</c:v>
                </c:pt>
                <c:pt idx="31">
                  <c:v>40544</c:v>
                </c:pt>
                <c:pt idx="32">
                  <c:v>40909</c:v>
                </c:pt>
                <c:pt idx="33">
                  <c:v>41275</c:v>
                </c:pt>
                <c:pt idx="34">
                  <c:v>41640</c:v>
                </c:pt>
                <c:pt idx="35">
                  <c:v>42005</c:v>
                </c:pt>
                <c:pt idx="36">
                  <c:v>42370</c:v>
                </c:pt>
                <c:pt idx="37">
                  <c:v>42736</c:v>
                </c:pt>
                <c:pt idx="38">
                  <c:v>43101</c:v>
                </c:pt>
                <c:pt idx="39">
                  <c:v>43466</c:v>
                </c:pt>
                <c:pt idx="40">
                  <c:v>43831</c:v>
                </c:pt>
                <c:pt idx="41">
                  <c:v>44197</c:v>
                </c:pt>
              </c:numCache>
            </c:numRef>
          </c:cat>
          <c:val>
            <c:numRef>
              <c:f>Sheet1!$J$2:$J$43</c:f>
              <c:numCache>
                <c:formatCode>0.00</c:formatCode>
                <c:ptCount val="42"/>
                <c:pt idx="0">
                  <c:v>11.527429767173036</c:v>
                </c:pt>
                <c:pt idx="1">
                  <c:v>11.655544192411561</c:v>
                </c:pt>
                <c:pt idx="2">
                  <c:v>11.879864551904086</c:v>
                </c:pt>
                <c:pt idx="3">
                  <c:v>12.07682349955715</c:v>
                </c:pt>
                <c:pt idx="4">
                  <c:v>12.112970027267849</c:v>
                </c:pt>
                <c:pt idx="5">
                  <c:v>11.366893406436693</c:v>
                </c:pt>
                <c:pt idx="6">
                  <c:v>11.409440966269431</c:v>
                </c:pt>
                <c:pt idx="7">
                  <c:v>11.55076060327325</c:v>
                </c:pt>
                <c:pt idx="8">
                  <c:v>11.419372739937176</c:v>
                </c:pt>
                <c:pt idx="9">
                  <c:v>11.383704767932791</c:v>
                </c:pt>
                <c:pt idx="10">
                  <c:v>11.428902345959759</c:v>
                </c:pt>
                <c:pt idx="11">
                  <c:v>11.56499595726123</c:v>
                </c:pt>
                <c:pt idx="12">
                  <c:v>11.729543773115962</c:v>
                </c:pt>
                <c:pt idx="13">
                  <c:v>11.439483424880676</c:v>
                </c:pt>
                <c:pt idx="14">
                  <c:v>11.192651327917789</c:v>
                </c:pt>
                <c:pt idx="15">
                  <c:v>11.495647049169955</c:v>
                </c:pt>
                <c:pt idx="16">
                  <c:v>11.692685410303906</c:v>
                </c:pt>
                <c:pt idx="17">
                  <c:v>11.653304608142131</c:v>
                </c:pt>
                <c:pt idx="18">
                  <c:v>11.570193872760621</c:v>
                </c:pt>
                <c:pt idx="19">
                  <c:v>11.637238246469396</c:v>
                </c:pt>
                <c:pt idx="20">
                  <c:v>11.604519658131226</c:v>
                </c:pt>
                <c:pt idx="21">
                  <c:v>11.750989155374816</c:v>
                </c:pt>
                <c:pt idx="22">
                  <c:v>11.764672022092238</c:v>
                </c:pt>
                <c:pt idx="23">
                  <c:v>11.941748962655627</c:v>
                </c:pt>
                <c:pt idx="24">
                  <c:v>12.155005641326541</c:v>
                </c:pt>
                <c:pt idx="25">
                  <c:v>12.330288280917095</c:v>
                </c:pt>
                <c:pt idx="26">
                  <c:v>12.492375016631623</c:v>
                </c:pt>
                <c:pt idx="27">
                  <c:v>12.765351233763024</c:v>
                </c:pt>
                <c:pt idx="28">
                  <c:v>12.914283300141987</c:v>
                </c:pt>
                <c:pt idx="29">
                  <c:v>12.933763754730865</c:v>
                </c:pt>
                <c:pt idx="30">
                  <c:v>13.096163128901855</c:v>
                </c:pt>
                <c:pt idx="31">
                  <c:v>13.276799730708747</c:v>
                </c:pt>
                <c:pt idx="32">
                  <c:v>13.302771437964841</c:v>
                </c:pt>
                <c:pt idx="33">
                  <c:v>13.054972792998131</c:v>
                </c:pt>
                <c:pt idx="34">
                  <c:v>13.003526686848529</c:v>
                </c:pt>
                <c:pt idx="35">
                  <c:v>12.863267399700755</c:v>
                </c:pt>
                <c:pt idx="36">
                  <c:v>12.945570540382976</c:v>
                </c:pt>
                <c:pt idx="37">
                  <c:v>12.940135178142313</c:v>
                </c:pt>
                <c:pt idx="38">
                  <c:v>12.288756921371702</c:v>
                </c:pt>
                <c:pt idx="39">
                  <c:v>12.260864183632162</c:v>
                </c:pt>
                <c:pt idx="40">
                  <c:v>12.073485369154842</c:v>
                </c:pt>
                <c:pt idx="41">
                  <c:v>12.345895889314846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F7-481D-8483-458FB72C7B83}"/>
            </c:ext>
          </c:extLst>
        </c:ser>
        <c:ser>
          <c:idx val="2"/>
          <c:order val="2"/>
          <c:tx>
            <c:strRef>
              <c:f>Sheet1!$O$1</c:f>
              <c:strCache>
                <c:ptCount val="1"/>
                <c:pt idx="0">
                  <c:v>ln_debt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Sheet1!$A$2:$A$43</c:f>
              <c:numCache>
                <c:formatCode>m/d/yyyy</c:formatCode>
                <c:ptCount val="42"/>
                <c:pt idx="0">
                  <c:v>29221</c:v>
                </c:pt>
                <c:pt idx="1">
                  <c:v>29587</c:v>
                </c:pt>
                <c:pt idx="2">
                  <c:v>29952</c:v>
                </c:pt>
                <c:pt idx="3">
                  <c:v>30317</c:v>
                </c:pt>
                <c:pt idx="4">
                  <c:v>30682</c:v>
                </c:pt>
                <c:pt idx="5">
                  <c:v>31048</c:v>
                </c:pt>
                <c:pt idx="6">
                  <c:v>31413</c:v>
                </c:pt>
                <c:pt idx="7">
                  <c:v>31778</c:v>
                </c:pt>
                <c:pt idx="8">
                  <c:v>32143</c:v>
                </c:pt>
                <c:pt idx="9">
                  <c:v>32509</c:v>
                </c:pt>
                <c:pt idx="10">
                  <c:v>32874</c:v>
                </c:pt>
                <c:pt idx="11">
                  <c:v>33239</c:v>
                </c:pt>
                <c:pt idx="12">
                  <c:v>33604</c:v>
                </c:pt>
                <c:pt idx="13">
                  <c:v>33970</c:v>
                </c:pt>
                <c:pt idx="14">
                  <c:v>34335</c:v>
                </c:pt>
                <c:pt idx="15">
                  <c:v>34700</c:v>
                </c:pt>
                <c:pt idx="16">
                  <c:v>35065</c:v>
                </c:pt>
                <c:pt idx="17">
                  <c:v>35431</c:v>
                </c:pt>
                <c:pt idx="18">
                  <c:v>35796</c:v>
                </c:pt>
                <c:pt idx="19">
                  <c:v>36161</c:v>
                </c:pt>
                <c:pt idx="20">
                  <c:v>36526</c:v>
                </c:pt>
                <c:pt idx="21">
                  <c:v>36892</c:v>
                </c:pt>
                <c:pt idx="22">
                  <c:v>37257</c:v>
                </c:pt>
                <c:pt idx="23">
                  <c:v>37622</c:v>
                </c:pt>
                <c:pt idx="24">
                  <c:v>37987</c:v>
                </c:pt>
                <c:pt idx="25">
                  <c:v>38353</c:v>
                </c:pt>
                <c:pt idx="26">
                  <c:v>38718</c:v>
                </c:pt>
                <c:pt idx="27">
                  <c:v>39083</c:v>
                </c:pt>
                <c:pt idx="28">
                  <c:v>39448</c:v>
                </c:pt>
                <c:pt idx="29">
                  <c:v>39814</c:v>
                </c:pt>
                <c:pt idx="30">
                  <c:v>40179</c:v>
                </c:pt>
                <c:pt idx="31">
                  <c:v>40544</c:v>
                </c:pt>
                <c:pt idx="32">
                  <c:v>40909</c:v>
                </c:pt>
                <c:pt idx="33">
                  <c:v>41275</c:v>
                </c:pt>
                <c:pt idx="34">
                  <c:v>41640</c:v>
                </c:pt>
                <c:pt idx="35">
                  <c:v>42005</c:v>
                </c:pt>
                <c:pt idx="36">
                  <c:v>42370</c:v>
                </c:pt>
                <c:pt idx="37">
                  <c:v>42736</c:v>
                </c:pt>
                <c:pt idx="38">
                  <c:v>43101</c:v>
                </c:pt>
                <c:pt idx="39">
                  <c:v>43466</c:v>
                </c:pt>
                <c:pt idx="40">
                  <c:v>43831</c:v>
                </c:pt>
                <c:pt idx="41">
                  <c:v>44197</c:v>
                </c:pt>
              </c:numCache>
            </c:numRef>
          </c:cat>
          <c:val>
            <c:numRef>
              <c:f>Sheet1!$O$2:$O$43</c:f>
              <c:numCache>
                <c:formatCode>0.00</c:formatCode>
                <c:ptCount val="42"/>
                <c:pt idx="0">
                  <c:v>8.4379210862356508</c:v>
                </c:pt>
                <c:pt idx="1">
                  <c:v>8.2863227532018264</c:v>
                </c:pt>
                <c:pt idx="2">
                  <c:v>9.0203595664002467</c:v>
                </c:pt>
                <c:pt idx="3">
                  <c:v>8.8647587840305668</c:v>
                </c:pt>
                <c:pt idx="4">
                  <c:v>8.5486395489679552</c:v>
                </c:pt>
                <c:pt idx="5">
                  <c:v>8.7037105737434306</c:v>
                </c:pt>
                <c:pt idx="6">
                  <c:v>8.6645720100327441</c:v>
                </c:pt>
                <c:pt idx="7">
                  <c:v>8.7243248189427369</c:v>
                </c:pt>
                <c:pt idx="8">
                  <c:v>8.6730080568609846</c:v>
                </c:pt>
                <c:pt idx="9">
                  <c:v>8.7836810006826429</c:v>
                </c:pt>
                <c:pt idx="10">
                  <c:v>9.1078848037587878</c:v>
                </c:pt>
                <c:pt idx="11">
                  <c:v>9.3385952923098756</c:v>
                </c:pt>
                <c:pt idx="12">
                  <c:v>9.6849997367586074</c:v>
                </c:pt>
                <c:pt idx="13">
                  <c:v>10.060167998234272</c:v>
                </c:pt>
                <c:pt idx="14">
                  <c:v>9.9893203258577419</c:v>
                </c:pt>
                <c:pt idx="15">
                  <c:v>9.9842216604912402</c:v>
                </c:pt>
                <c:pt idx="16">
                  <c:v>9.7222161716943223</c:v>
                </c:pt>
                <c:pt idx="17">
                  <c:v>9.3671167227961316</c:v>
                </c:pt>
                <c:pt idx="18">
                  <c:v>9.4207340563126589</c:v>
                </c:pt>
                <c:pt idx="19">
                  <c:v>9.1842330113515835</c:v>
                </c:pt>
                <c:pt idx="20">
                  <c:v>9.0825130776069223</c:v>
                </c:pt>
                <c:pt idx="21">
                  <c:v>9.0217043486344259</c:v>
                </c:pt>
                <c:pt idx="22">
                  <c:v>9.0976760516898576</c:v>
                </c:pt>
                <c:pt idx="23">
                  <c:v>9.5634851863028807</c:v>
                </c:pt>
                <c:pt idx="24">
                  <c:v>9.9499105288878624</c:v>
                </c:pt>
                <c:pt idx="25">
                  <c:v>9.9708433951688811</c:v>
                </c:pt>
                <c:pt idx="26">
                  <c:v>9.9278984796519936</c:v>
                </c:pt>
                <c:pt idx="27">
                  <c:v>9.9443450110675276</c:v>
                </c:pt>
                <c:pt idx="28">
                  <c:v>9.6820082515263071</c:v>
                </c:pt>
                <c:pt idx="29">
                  <c:v>9.8314535416832562</c:v>
                </c:pt>
                <c:pt idx="30">
                  <c:v>9.891857301091191</c:v>
                </c:pt>
                <c:pt idx="31">
                  <c:v>9.7561638812961853</c:v>
                </c:pt>
                <c:pt idx="32">
                  <c:v>8.9202490367802927</c:v>
                </c:pt>
                <c:pt idx="33">
                  <c:v>8.8555266738443414</c:v>
                </c:pt>
                <c:pt idx="34">
                  <c:v>8.668696542272631</c:v>
                </c:pt>
                <c:pt idx="35">
                  <c:v>8.7727434161869002</c:v>
                </c:pt>
                <c:pt idx="36">
                  <c:v>8.7092027370639471</c:v>
                </c:pt>
                <c:pt idx="37">
                  <c:v>8.8274818876127537</c:v>
                </c:pt>
                <c:pt idx="38">
                  <c:v>8.6610683678771903</c:v>
                </c:pt>
                <c:pt idx="39">
                  <c:v>8.4878453389312281</c:v>
                </c:pt>
                <c:pt idx="40">
                  <c:v>8.603588918198831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7F7-481D-8483-458FB72C7B83}"/>
            </c:ext>
          </c:extLst>
        </c:ser>
        <c:ser>
          <c:idx val="3"/>
          <c:order val="3"/>
          <c:tx>
            <c:strRef>
              <c:f>Sheet1!$P$1</c:f>
              <c:strCache>
                <c:ptCount val="1"/>
                <c:pt idx="0">
                  <c:v>ln_inflation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Sheet1!$A$2:$A$43</c:f>
              <c:numCache>
                <c:formatCode>m/d/yyyy</c:formatCode>
                <c:ptCount val="42"/>
                <c:pt idx="0">
                  <c:v>29221</c:v>
                </c:pt>
                <c:pt idx="1">
                  <c:v>29587</c:v>
                </c:pt>
                <c:pt idx="2">
                  <c:v>29952</c:v>
                </c:pt>
                <c:pt idx="3">
                  <c:v>30317</c:v>
                </c:pt>
                <c:pt idx="4">
                  <c:v>30682</c:v>
                </c:pt>
                <c:pt idx="5">
                  <c:v>31048</c:v>
                </c:pt>
                <c:pt idx="6">
                  <c:v>31413</c:v>
                </c:pt>
                <c:pt idx="7">
                  <c:v>31778</c:v>
                </c:pt>
                <c:pt idx="8">
                  <c:v>32143</c:v>
                </c:pt>
                <c:pt idx="9">
                  <c:v>32509</c:v>
                </c:pt>
                <c:pt idx="10">
                  <c:v>32874</c:v>
                </c:pt>
                <c:pt idx="11">
                  <c:v>33239</c:v>
                </c:pt>
                <c:pt idx="12">
                  <c:v>33604</c:v>
                </c:pt>
                <c:pt idx="13">
                  <c:v>33970</c:v>
                </c:pt>
                <c:pt idx="14">
                  <c:v>34335</c:v>
                </c:pt>
                <c:pt idx="15">
                  <c:v>34700</c:v>
                </c:pt>
                <c:pt idx="16">
                  <c:v>35065</c:v>
                </c:pt>
                <c:pt idx="17">
                  <c:v>35431</c:v>
                </c:pt>
                <c:pt idx="18">
                  <c:v>35796</c:v>
                </c:pt>
                <c:pt idx="19">
                  <c:v>36161</c:v>
                </c:pt>
                <c:pt idx="20">
                  <c:v>36526</c:v>
                </c:pt>
                <c:pt idx="21">
                  <c:v>36892</c:v>
                </c:pt>
                <c:pt idx="22">
                  <c:v>37257</c:v>
                </c:pt>
                <c:pt idx="23">
                  <c:v>37622</c:v>
                </c:pt>
                <c:pt idx="24">
                  <c:v>37987</c:v>
                </c:pt>
                <c:pt idx="25">
                  <c:v>38353</c:v>
                </c:pt>
                <c:pt idx="26">
                  <c:v>38718</c:v>
                </c:pt>
                <c:pt idx="27">
                  <c:v>39083</c:v>
                </c:pt>
                <c:pt idx="28">
                  <c:v>39448</c:v>
                </c:pt>
                <c:pt idx="29">
                  <c:v>39814</c:v>
                </c:pt>
                <c:pt idx="30">
                  <c:v>40179</c:v>
                </c:pt>
                <c:pt idx="31">
                  <c:v>40544</c:v>
                </c:pt>
                <c:pt idx="32">
                  <c:v>40909</c:v>
                </c:pt>
                <c:pt idx="33">
                  <c:v>41275</c:v>
                </c:pt>
                <c:pt idx="34">
                  <c:v>41640</c:v>
                </c:pt>
                <c:pt idx="35">
                  <c:v>42005</c:v>
                </c:pt>
                <c:pt idx="36">
                  <c:v>42370</c:v>
                </c:pt>
                <c:pt idx="37">
                  <c:v>42736</c:v>
                </c:pt>
                <c:pt idx="38">
                  <c:v>43101</c:v>
                </c:pt>
                <c:pt idx="39">
                  <c:v>43466</c:v>
                </c:pt>
                <c:pt idx="40">
                  <c:v>43831</c:v>
                </c:pt>
                <c:pt idx="41">
                  <c:v>44197</c:v>
                </c:pt>
              </c:numCache>
            </c:numRef>
          </c:cat>
          <c:val>
            <c:numRef>
              <c:f>Sheet1!$P$2:$P$43</c:f>
              <c:numCache>
                <c:formatCode>0.00</c:formatCode>
                <c:ptCount val="42"/>
                <c:pt idx="0">
                  <c:v>3.0256550872052457</c:v>
                </c:pt>
                <c:pt idx="1">
                  <c:v>3.1900647430140814</c:v>
                </c:pt>
                <c:pt idx="2">
                  <c:v>2.9293253413563924</c:v>
                </c:pt>
                <c:pt idx="3">
                  <c:v>2.9882040071331994</c:v>
                </c:pt>
                <c:pt idx="4">
                  <c:v>2.5328366557676336</c:v>
                </c:pt>
                <c:pt idx="5">
                  <c:v>1.4827402593881429</c:v>
                </c:pt>
                <c:pt idx="6">
                  <c:v>2.91235066461494</c:v>
                </c:pt>
                <c:pt idx="7">
                  <c:v>3.3534067178258069</c:v>
                </c:pt>
                <c:pt idx="8">
                  <c:v>3.3568971227655755</c:v>
                </c:pt>
                <c:pt idx="9">
                  <c:v>2.9575110607337933</c:v>
                </c:pt>
                <c:pt idx="10">
                  <c:v>2.042734333690853</c:v>
                </c:pt>
                <c:pt idx="11">
                  <c:v>2.837322536806349</c:v>
                </c:pt>
                <c:pt idx="12">
                  <c:v>3.2535348673530429</c:v>
                </c:pt>
                <c:pt idx="13">
                  <c:v>3.0525850851467737</c:v>
                </c:pt>
                <c:pt idx="14">
                  <c:v>3.4422326867634241</c:v>
                </c:pt>
                <c:pt idx="15">
                  <c:v>3.9007766684550647</c:v>
                </c:pt>
                <c:pt idx="16">
                  <c:v>3.3959335519870564</c:v>
                </c:pt>
                <c:pt idx="17">
                  <c:v>2.8551762659925042</c:v>
                </c:pt>
                <c:pt idx="18">
                  <c:v>2.8823302522246341</c:v>
                </c:pt>
                <c:pt idx="19">
                  <c:v>2.9987693237114881</c:v>
                </c:pt>
                <c:pt idx="20">
                  <c:v>2.6801078694456164</c:v>
                </c:pt>
                <c:pt idx="21">
                  <c:v>2.4228834810160791</c:v>
                </c:pt>
                <c:pt idx="22">
                  <c:v>2.6597349241559893</c:v>
                </c:pt>
                <c:pt idx="23">
                  <c:v>2.8033603809065348</c:v>
                </c:pt>
                <c:pt idx="24">
                  <c:v>2.6910735768950933</c:v>
                </c:pt>
                <c:pt idx="25">
                  <c:v>2.6041700706148179</c:v>
                </c:pt>
                <c:pt idx="26">
                  <c:v>2.4783574728922373</c:v>
                </c:pt>
                <c:pt idx="27">
                  <c:v>2.843163674909384</c:v>
                </c:pt>
                <c:pt idx="28">
                  <c:v>3.2358312655176142</c:v>
                </c:pt>
                <c:pt idx="29">
                  <c:v>2.6282852326333477</c:v>
                </c:pt>
                <c:pt idx="30">
                  <c:v>2.3136898727261515</c:v>
                </c:pt>
                <c:pt idx="31">
                  <c:v>3.0239552324977308</c:v>
                </c:pt>
                <c:pt idx="32">
                  <c:v>3.3000256118109688</c:v>
                </c:pt>
                <c:pt idx="33">
                  <c:v>3.6770177143487479</c:v>
                </c:pt>
                <c:pt idx="34">
                  <c:v>2.8621056382987948</c:v>
                </c:pt>
                <c:pt idx="35">
                  <c:v>2.6223107421544993</c:v>
                </c:pt>
                <c:pt idx="36">
                  <c:v>2.1478787032330642</c:v>
                </c:pt>
                <c:pt idx="37">
                  <c:v>2.3223877202902257</c:v>
                </c:pt>
                <c:pt idx="38">
                  <c:v>3.0224553436947446</c:v>
                </c:pt>
                <c:pt idx="39">
                  <c:v>3.7115374780065205</c:v>
                </c:pt>
                <c:pt idx="40">
                  <c:v>3.4036942618607426</c:v>
                </c:pt>
                <c:pt idx="41">
                  <c:v>3.7836212906236217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7F7-481D-8483-458FB72C7B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5937664"/>
        <c:axId val="645936416"/>
      </c:lineChart>
      <c:dateAx>
        <c:axId val="64593766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5936416"/>
        <c:crosses val="autoZero"/>
        <c:auto val="1"/>
        <c:lblOffset val="100"/>
        <c:baseTimeUnit val="years"/>
      </c:dateAx>
      <c:valAx>
        <c:axId val="645936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5937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959492563429571"/>
          <c:y val="3.7453703703703718E-2"/>
          <c:w val="0.84596062992125987"/>
          <c:h val="0.46477580927384077"/>
        </c:manualLayout>
      </c:layou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GDP_m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Sheet1!$A$2:$A$43</c:f>
              <c:numCache>
                <c:formatCode>m/d/yyyy</c:formatCode>
                <c:ptCount val="42"/>
                <c:pt idx="0">
                  <c:v>29221</c:v>
                </c:pt>
                <c:pt idx="1">
                  <c:v>29587</c:v>
                </c:pt>
                <c:pt idx="2">
                  <c:v>29952</c:v>
                </c:pt>
                <c:pt idx="3">
                  <c:v>30317</c:v>
                </c:pt>
                <c:pt idx="4">
                  <c:v>30682</c:v>
                </c:pt>
                <c:pt idx="5">
                  <c:v>31048</c:v>
                </c:pt>
                <c:pt idx="6">
                  <c:v>31413</c:v>
                </c:pt>
                <c:pt idx="7">
                  <c:v>31778</c:v>
                </c:pt>
                <c:pt idx="8">
                  <c:v>32143</c:v>
                </c:pt>
                <c:pt idx="9">
                  <c:v>32509</c:v>
                </c:pt>
                <c:pt idx="10">
                  <c:v>32874</c:v>
                </c:pt>
                <c:pt idx="11">
                  <c:v>33239</c:v>
                </c:pt>
                <c:pt idx="12">
                  <c:v>33604</c:v>
                </c:pt>
                <c:pt idx="13">
                  <c:v>33970</c:v>
                </c:pt>
                <c:pt idx="14">
                  <c:v>34335</c:v>
                </c:pt>
                <c:pt idx="15">
                  <c:v>34700</c:v>
                </c:pt>
                <c:pt idx="16">
                  <c:v>35065</c:v>
                </c:pt>
                <c:pt idx="17">
                  <c:v>35431</c:v>
                </c:pt>
                <c:pt idx="18">
                  <c:v>35796</c:v>
                </c:pt>
                <c:pt idx="19">
                  <c:v>36161</c:v>
                </c:pt>
                <c:pt idx="20">
                  <c:v>36526</c:v>
                </c:pt>
                <c:pt idx="21">
                  <c:v>36892</c:v>
                </c:pt>
                <c:pt idx="22">
                  <c:v>37257</c:v>
                </c:pt>
                <c:pt idx="23">
                  <c:v>37622</c:v>
                </c:pt>
                <c:pt idx="24">
                  <c:v>37987</c:v>
                </c:pt>
                <c:pt idx="25">
                  <c:v>38353</c:v>
                </c:pt>
                <c:pt idx="26">
                  <c:v>38718</c:v>
                </c:pt>
                <c:pt idx="27">
                  <c:v>39083</c:v>
                </c:pt>
                <c:pt idx="28">
                  <c:v>39448</c:v>
                </c:pt>
                <c:pt idx="29">
                  <c:v>39814</c:v>
                </c:pt>
                <c:pt idx="30">
                  <c:v>40179</c:v>
                </c:pt>
                <c:pt idx="31">
                  <c:v>40544</c:v>
                </c:pt>
                <c:pt idx="32">
                  <c:v>40909</c:v>
                </c:pt>
                <c:pt idx="33">
                  <c:v>41275</c:v>
                </c:pt>
                <c:pt idx="34">
                  <c:v>41640</c:v>
                </c:pt>
                <c:pt idx="35">
                  <c:v>42005</c:v>
                </c:pt>
                <c:pt idx="36">
                  <c:v>42370</c:v>
                </c:pt>
                <c:pt idx="37">
                  <c:v>42736</c:v>
                </c:pt>
                <c:pt idx="38">
                  <c:v>43101</c:v>
                </c:pt>
                <c:pt idx="39">
                  <c:v>43466</c:v>
                </c:pt>
                <c:pt idx="40">
                  <c:v>43831</c:v>
                </c:pt>
                <c:pt idx="41">
                  <c:v>44197</c:v>
                </c:pt>
              </c:numCache>
            </c:numRef>
          </c:cat>
          <c:val>
            <c:numRef>
              <c:f>Sheet1!$B$2:$B$43</c:f>
              <c:numCache>
                <c:formatCode>#,##0</c:formatCode>
                <c:ptCount val="42"/>
                <c:pt idx="0">
                  <c:v>101461</c:v>
                </c:pt>
                <c:pt idx="1">
                  <c:v>115329</c:v>
                </c:pt>
                <c:pt idx="2">
                  <c:v>144331</c:v>
                </c:pt>
                <c:pt idx="3">
                  <c:v>175751</c:v>
                </c:pt>
                <c:pt idx="4">
                  <c:v>182220</c:v>
                </c:pt>
                <c:pt idx="5">
                  <c:v>86413</c:v>
                </c:pt>
                <c:pt idx="6">
                  <c:v>90169</c:v>
                </c:pt>
                <c:pt idx="7">
                  <c:v>103856</c:v>
                </c:pt>
                <c:pt idx="8">
                  <c:v>91069</c:v>
                </c:pt>
                <c:pt idx="9">
                  <c:v>87878</c:v>
                </c:pt>
                <c:pt idx="10">
                  <c:v>91941</c:v>
                </c:pt>
                <c:pt idx="11">
                  <c:v>105345</c:v>
                </c:pt>
                <c:pt idx="12">
                  <c:v>124187</c:v>
                </c:pt>
                <c:pt idx="13">
                  <c:v>92919</c:v>
                </c:pt>
                <c:pt idx="14">
                  <c:v>72595</c:v>
                </c:pt>
                <c:pt idx="15">
                  <c:v>98287</c:v>
                </c:pt>
                <c:pt idx="16">
                  <c:v>119693</c:v>
                </c:pt>
                <c:pt idx="17">
                  <c:v>115071</c:v>
                </c:pt>
                <c:pt idx="18">
                  <c:v>105894</c:v>
                </c:pt>
                <c:pt idx="19">
                  <c:v>113237</c:v>
                </c:pt>
                <c:pt idx="20">
                  <c:v>109592</c:v>
                </c:pt>
                <c:pt idx="21">
                  <c:v>126879</c:v>
                </c:pt>
                <c:pt idx="22">
                  <c:v>128627</c:v>
                </c:pt>
                <c:pt idx="23">
                  <c:v>153545</c:v>
                </c:pt>
                <c:pt idx="24">
                  <c:v>190043</c:v>
                </c:pt>
                <c:pt idx="25">
                  <c:v>226452</c:v>
                </c:pt>
                <c:pt idx="26">
                  <c:v>266299</c:v>
                </c:pt>
                <c:pt idx="27">
                  <c:v>349882</c:v>
                </c:pt>
                <c:pt idx="28">
                  <c:v>406071</c:v>
                </c:pt>
                <c:pt idx="29">
                  <c:v>414059</c:v>
                </c:pt>
                <c:pt idx="30">
                  <c:v>487070</c:v>
                </c:pt>
                <c:pt idx="31">
                  <c:v>583500</c:v>
                </c:pt>
                <c:pt idx="32">
                  <c:v>598853</c:v>
                </c:pt>
                <c:pt idx="33">
                  <c:v>467415</c:v>
                </c:pt>
                <c:pt idx="34">
                  <c:v>443976.4</c:v>
                </c:pt>
                <c:pt idx="35">
                  <c:v>385874.47439859028</c:v>
                </c:pt>
                <c:pt idx="36">
                  <c:v>418976.67972856731</c:v>
                </c:pt>
                <c:pt idx="37">
                  <c:v>416705.56745412009</c:v>
                </c:pt>
                <c:pt idx="38">
                  <c:v>217239.76303971634</c:v>
                </c:pt>
                <c:pt idx="39">
                  <c:v>211264.07783374877</c:v>
                </c:pt>
                <c:pt idx="40">
                  <c:v>175165.29836176476</c:v>
                </c:pt>
                <c:pt idx="41">
                  <c:v>230014.09975635121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F6-4AF5-AD29-E008622BA970}"/>
            </c:ext>
          </c:extLst>
        </c:ser>
        <c:ser>
          <c:idx val="1"/>
          <c:order val="1"/>
          <c:tx>
            <c:strRef>
              <c:f>Sheet1!$G$1</c:f>
              <c:strCache>
                <c:ptCount val="1"/>
                <c:pt idx="0">
                  <c:v>values_of_export_m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Sheet1!$A$2:$A$43</c:f>
              <c:numCache>
                <c:formatCode>m/d/yyyy</c:formatCode>
                <c:ptCount val="42"/>
                <c:pt idx="0">
                  <c:v>29221</c:v>
                </c:pt>
                <c:pt idx="1">
                  <c:v>29587</c:v>
                </c:pt>
                <c:pt idx="2">
                  <c:v>29952</c:v>
                </c:pt>
                <c:pt idx="3">
                  <c:v>30317</c:v>
                </c:pt>
                <c:pt idx="4">
                  <c:v>30682</c:v>
                </c:pt>
                <c:pt idx="5">
                  <c:v>31048</c:v>
                </c:pt>
                <c:pt idx="6">
                  <c:v>31413</c:v>
                </c:pt>
                <c:pt idx="7">
                  <c:v>31778</c:v>
                </c:pt>
                <c:pt idx="8">
                  <c:v>32143</c:v>
                </c:pt>
                <c:pt idx="9">
                  <c:v>32509</c:v>
                </c:pt>
                <c:pt idx="10">
                  <c:v>32874</c:v>
                </c:pt>
                <c:pt idx="11">
                  <c:v>33239</c:v>
                </c:pt>
                <c:pt idx="12">
                  <c:v>33604</c:v>
                </c:pt>
                <c:pt idx="13">
                  <c:v>33970</c:v>
                </c:pt>
                <c:pt idx="14">
                  <c:v>34335</c:v>
                </c:pt>
                <c:pt idx="15">
                  <c:v>34700</c:v>
                </c:pt>
                <c:pt idx="16">
                  <c:v>35065</c:v>
                </c:pt>
                <c:pt idx="17">
                  <c:v>35431</c:v>
                </c:pt>
                <c:pt idx="18">
                  <c:v>35796</c:v>
                </c:pt>
                <c:pt idx="19">
                  <c:v>36161</c:v>
                </c:pt>
                <c:pt idx="20">
                  <c:v>36526</c:v>
                </c:pt>
                <c:pt idx="21">
                  <c:v>36892</c:v>
                </c:pt>
                <c:pt idx="22">
                  <c:v>37257</c:v>
                </c:pt>
                <c:pt idx="23">
                  <c:v>37622</c:v>
                </c:pt>
                <c:pt idx="24">
                  <c:v>37987</c:v>
                </c:pt>
                <c:pt idx="25">
                  <c:v>38353</c:v>
                </c:pt>
                <c:pt idx="26">
                  <c:v>38718</c:v>
                </c:pt>
                <c:pt idx="27">
                  <c:v>39083</c:v>
                </c:pt>
                <c:pt idx="28">
                  <c:v>39448</c:v>
                </c:pt>
                <c:pt idx="29">
                  <c:v>39814</c:v>
                </c:pt>
                <c:pt idx="30">
                  <c:v>40179</c:v>
                </c:pt>
                <c:pt idx="31">
                  <c:v>40544</c:v>
                </c:pt>
                <c:pt idx="32">
                  <c:v>40909</c:v>
                </c:pt>
                <c:pt idx="33">
                  <c:v>41275</c:v>
                </c:pt>
                <c:pt idx="34">
                  <c:v>41640</c:v>
                </c:pt>
                <c:pt idx="35">
                  <c:v>42005</c:v>
                </c:pt>
                <c:pt idx="36">
                  <c:v>42370</c:v>
                </c:pt>
                <c:pt idx="37">
                  <c:v>42736</c:v>
                </c:pt>
                <c:pt idx="38">
                  <c:v>43101</c:v>
                </c:pt>
                <c:pt idx="39">
                  <c:v>43466</c:v>
                </c:pt>
                <c:pt idx="40">
                  <c:v>43831</c:v>
                </c:pt>
                <c:pt idx="41">
                  <c:v>44197</c:v>
                </c:pt>
              </c:numCache>
            </c:numRef>
          </c:cat>
          <c:val>
            <c:numRef>
              <c:f>Sheet1!$G$2:$G$43</c:f>
              <c:numCache>
                <c:formatCode>0.00</c:formatCode>
                <c:ptCount val="42"/>
                <c:pt idx="0">
                  <c:v>12328</c:v>
                </c:pt>
                <c:pt idx="1">
                  <c:v>11821</c:v>
                </c:pt>
                <c:pt idx="2">
                  <c:v>20452</c:v>
                </c:pt>
                <c:pt idx="3">
                  <c:v>22725.836919000001</c:v>
                </c:pt>
                <c:pt idx="4">
                  <c:v>18359.078549999998</c:v>
                </c:pt>
                <c:pt idx="5">
                  <c:v>16006.784598</c:v>
                </c:pt>
                <c:pt idx="6">
                  <c:v>7802.6055390000001</c:v>
                </c:pt>
                <c:pt idx="7">
                  <c:v>12271.83567</c:v>
                </c:pt>
                <c:pt idx="8">
                  <c:v>8964.9625919999999</c:v>
                </c:pt>
                <c:pt idx="9">
                  <c:v>11841.502482</c:v>
                </c:pt>
                <c:pt idx="10">
                  <c:v>16573.631049</c:v>
                </c:pt>
                <c:pt idx="11">
                  <c:v>18661</c:v>
                </c:pt>
                <c:pt idx="12">
                  <c:v>19868</c:v>
                </c:pt>
                <c:pt idx="13">
                  <c:v>16197.325831</c:v>
                </c:pt>
                <c:pt idx="14">
                  <c:v>20321.213941000002</c:v>
                </c:pt>
                <c:pt idx="15">
                  <c:v>20900.063457</c:v>
                </c:pt>
                <c:pt idx="16">
                  <c:v>24315.730857999999</c:v>
                </c:pt>
                <c:pt idx="17">
                  <c:v>19682.874297999999</c:v>
                </c:pt>
                <c:pt idx="18">
                  <c:v>13986.840980000001</c:v>
                </c:pt>
                <c:pt idx="19">
                  <c:v>21963.669398999999</c:v>
                </c:pt>
                <c:pt idx="20">
                  <c:v>23526.115002999999</c:v>
                </c:pt>
                <c:pt idx="21">
                  <c:v>24491.811634000002</c:v>
                </c:pt>
                <c:pt idx="22">
                  <c:v>31402.849783000001</c:v>
                </c:pt>
                <c:pt idx="23">
                  <c:v>37814.191933000002</c:v>
                </c:pt>
                <c:pt idx="24">
                  <c:v>48018.138115000002</c:v>
                </c:pt>
                <c:pt idx="25">
                  <c:v>68635.328169999993</c:v>
                </c:pt>
                <c:pt idx="26">
                  <c:v>79402.807457999996</c:v>
                </c:pt>
                <c:pt idx="27">
                  <c:v>100918</c:v>
                </c:pt>
                <c:pt idx="28">
                  <c:v>107922</c:v>
                </c:pt>
                <c:pt idx="29">
                  <c:v>94039</c:v>
                </c:pt>
                <c:pt idx="30">
                  <c:v>118843</c:v>
                </c:pt>
                <c:pt idx="31">
                  <c:v>149568</c:v>
                </c:pt>
                <c:pt idx="32">
                  <c:v>144497</c:v>
                </c:pt>
                <c:pt idx="33">
                  <c:v>125650</c:v>
                </c:pt>
                <c:pt idx="34">
                  <c:v>100541</c:v>
                </c:pt>
                <c:pt idx="35">
                  <c:v>76185</c:v>
                </c:pt>
                <c:pt idx="36">
                  <c:v>93868</c:v>
                </c:pt>
                <c:pt idx="37">
                  <c:v>113241.11148628578</c:v>
                </c:pt>
                <c:pt idx="38">
                  <c:v>87693.3834969007</c:v>
                </c:pt>
                <c:pt idx="39">
                  <c:v>48820.651332830603</c:v>
                </c:pt>
                <c:pt idx="40">
                  <c:v>39131.075891744294</c:v>
                </c:pt>
                <c:pt idx="41">
                  <c:v>58131.746146229489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F6-4AF5-AD29-E008622BA970}"/>
            </c:ext>
          </c:extLst>
        </c:ser>
        <c:ser>
          <c:idx val="2"/>
          <c:order val="2"/>
          <c:tx>
            <c:strRef>
              <c:f>Sheet1!$L$1</c:f>
              <c:strCache>
                <c:ptCount val="1"/>
                <c:pt idx="0">
                  <c:v>inflation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Sheet1!$A$2:$A$43</c:f>
              <c:numCache>
                <c:formatCode>m/d/yyyy</c:formatCode>
                <c:ptCount val="42"/>
                <c:pt idx="0">
                  <c:v>29221</c:v>
                </c:pt>
                <c:pt idx="1">
                  <c:v>29587</c:v>
                </c:pt>
                <c:pt idx="2">
                  <c:v>29952</c:v>
                </c:pt>
                <c:pt idx="3">
                  <c:v>30317</c:v>
                </c:pt>
                <c:pt idx="4">
                  <c:v>30682</c:v>
                </c:pt>
                <c:pt idx="5">
                  <c:v>31048</c:v>
                </c:pt>
                <c:pt idx="6">
                  <c:v>31413</c:v>
                </c:pt>
                <c:pt idx="7">
                  <c:v>31778</c:v>
                </c:pt>
                <c:pt idx="8">
                  <c:v>32143</c:v>
                </c:pt>
                <c:pt idx="9">
                  <c:v>32509</c:v>
                </c:pt>
                <c:pt idx="10">
                  <c:v>32874</c:v>
                </c:pt>
                <c:pt idx="11">
                  <c:v>33239</c:v>
                </c:pt>
                <c:pt idx="12">
                  <c:v>33604</c:v>
                </c:pt>
                <c:pt idx="13">
                  <c:v>33970</c:v>
                </c:pt>
                <c:pt idx="14">
                  <c:v>34335</c:v>
                </c:pt>
                <c:pt idx="15">
                  <c:v>34700</c:v>
                </c:pt>
                <c:pt idx="16">
                  <c:v>35065</c:v>
                </c:pt>
                <c:pt idx="17">
                  <c:v>35431</c:v>
                </c:pt>
                <c:pt idx="18">
                  <c:v>35796</c:v>
                </c:pt>
                <c:pt idx="19">
                  <c:v>36161</c:v>
                </c:pt>
                <c:pt idx="20">
                  <c:v>36526</c:v>
                </c:pt>
                <c:pt idx="21">
                  <c:v>36892</c:v>
                </c:pt>
                <c:pt idx="22">
                  <c:v>37257</c:v>
                </c:pt>
                <c:pt idx="23">
                  <c:v>37622</c:v>
                </c:pt>
                <c:pt idx="24">
                  <c:v>37987</c:v>
                </c:pt>
                <c:pt idx="25">
                  <c:v>38353</c:v>
                </c:pt>
                <c:pt idx="26">
                  <c:v>38718</c:v>
                </c:pt>
                <c:pt idx="27">
                  <c:v>39083</c:v>
                </c:pt>
                <c:pt idx="28">
                  <c:v>39448</c:v>
                </c:pt>
                <c:pt idx="29">
                  <c:v>39814</c:v>
                </c:pt>
                <c:pt idx="30">
                  <c:v>40179</c:v>
                </c:pt>
                <c:pt idx="31">
                  <c:v>40544</c:v>
                </c:pt>
                <c:pt idx="32">
                  <c:v>40909</c:v>
                </c:pt>
                <c:pt idx="33">
                  <c:v>41275</c:v>
                </c:pt>
                <c:pt idx="34">
                  <c:v>41640</c:v>
                </c:pt>
                <c:pt idx="35">
                  <c:v>42005</c:v>
                </c:pt>
                <c:pt idx="36">
                  <c:v>42370</c:v>
                </c:pt>
                <c:pt idx="37">
                  <c:v>42736</c:v>
                </c:pt>
                <c:pt idx="38">
                  <c:v>43101</c:v>
                </c:pt>
                <c:pt idx="39">
                  <c:v>43466</c:v>
                </c:pt>
                <c:pt idx="40">
                  <c:v>43831</c:v>
                </c:pt>
                <c:pt idx="41">
                  <c:v>44197</c:v>
                </c:pt>
              </c:numCache>
            </c:numRef>
          </c:cat>
          <c:val>
            <c:numRef>
              <c:f>Sheet1!$L$2:$L$43</c:f>
              <c:numCache>
                <c:formatCode>0.00</c:formatCode>
                <c:ptCount val="42"/>
                <c:pt idx="0">
                  <c:v>20.607500000000002</c:v>
                </c:pt>
                <c:pt idx="1">
                  <c:v>24.290000000000003</c:v>
                </c:pt>
                <c:pt idx="2">
                  <c:v>18.715</c:v>
                </c:pt>
                <c:pt idx="3">
                  <c:v>19.849999999999998</c:v>
                </c:pt>
                <c:pt idx="4">
                  <c:v>12.589166666666669</c:v>
                </c:pt>
                <c:pt idx="5">
                  <c:v>4.4050000000000002</c:v>
                </c:pt>
                <c:pt idx="6">
                  <c:v>18.399999999999999</c:v>
                </c:pt>
                <c:pt idx="7">
                  <c:v>28.6</c:v>
                </c:pt>
                <c:pt idx="8">
                  <c:v>28.7</c:v>
                </c:pt>
                <c:pt idx="9">
                  <c:v>19.250000000000004</c:v>
                </c:pt>
                <c:pt idx="10">
                  <c:v>7.711666666666666</c:v>
                </c:pt>
                <c:pt idx="11">
                  <c:v>17.07</c:v>
                </c:pt>
                <c:pt idx="12">
                  <c:v>25.881666666666671</c:v>
                </c:pt>
                <c:pt idx="13">
                  <c:v>21.169999999999998</c:v>
                </c:pt>
                <c:pt idx="14">
                  <c:v>31.256666666666664</c:v>
                </c:pt>
                <c:pt idx="15">
                  <c:v>49.440833333333337</c:v>
                </c:pt>
                <c:pt idx="16">
                  <c:v>29.842500000000001</c:v>
                </c:pt>
                <c:pt idx="17">
                  <c:v>17.377500000000001</c:v>
                </c:pt>
                <c:pt idx="18">
                  <c:v>17.855833333333333</c:v>
                </c:pt>
                <c:pt idx="19">
                  <c:v>20.060833333333338</c:v>
                </c:pt>
                <c:pt idx="20">
                  <c:v>14.586666666666671</c:v>
                </c:pt>
                <c:pt idx="21">
                  <c:v>11.278333333333334</c:v>
                </c:pt>
                <c:pt idx="22">
                  <c:v>14.292500000000002</c:v>
                </c:pt>
                <c:pt idx="23">
                  <c:v>16.499999999999996</c:v>
                </c:pt>
                <c:pt idx="24">
                  <c:v>14.747499999999997</c:v>
                </c:pt>
                <c:pt idx="25">
                  <c:v>13.519999999999998</c:v>
                </c:pt>
                <c:pt idx="26">
                  <c:v>11.921666666666667</c:v>
                </c:pt>
                <c:pt idx="27">
                  <c:v>17.169999999999998</c:v>
                </c:pt>
                <c:pt idx="28">
                  <c:v>25.427499999999998</c:v>
                </c:pt>
                <c:pt idx="29">
                  <c:v>13.85</c:v>
                </c:pt>
                <c:pt idx="30">
                  <c:v>10.111666666666666</c:v>
                </c:pt>
                <c:pt idx="31">
                  <c:v>20.572500000000002</c:v>
                </c:pt>
                <c:pt idx="32">
                  <c:v>27.113333333333333</c:v>
                </c:pt>
                <c:pt idx="33">
                  <c:v>39.528333333333329</c:v>
                </c:pt>
                <c:pt idx="34">
                  <c:v>17.498333333333331</c:v>
                </c:pt>
                <c:pt idx="35">
                  <c:v>13.7675</c:v>
                </c:pt>
                <c:pt idx="36">
                  <c:v>8.5666666666666664</c:v>
                </c:pt>
                <c:pt idx="37">
                  <c:v>10.200000000000001</c:v>
                </c:pt>
                <c:pt idx="38">
                  <c:v>20.541666666666668</c:v>
                </c:pt>
                <c:pt idx="39">
                  <c:v>40.916666666666671</c:v>
                </c:pt>
                <c:pt idx="40">
                  <c:v>30.074999999999999</c:v>
                </c:pt>
                <c:pt idx="41">
                  <c:v>43.975000000000001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F6-4AF5-AD29-E008622BA970}"/>
            </c:ext>
          </c:extLst>
        </c:ser>
        <c:ser>
          <c:idx val="3"/>
          <c:order val="3"/>
          <c:tx>
            <c:strRef>
              <c:f>Sheet1!$N$1</c:f>
              <c:strCache>
                <c:ptCount val="1"/>
                <c:pt idx="0">
                  <c:v>external_debt_m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Sheet1!$A$2:$A$43</c:f>
              <c:numCache>
                <c:formatCode>m/d/yyyy</c:formatCode>
                <c:ptCount val="42"/>
                <c:pt idx="0">
                  <c:v>29221</c:v>
                </c:pt>
                <c:pt idx="1">
                  <c:v>29587</c:v>
                </c:pt>
                <c:pt idx="2">
                  <c:v>29952</c:v>
                </c:pt>
                <c:pt idx="3">
                  <c:v>30317</c:v>
                </c:pt>
                <c:pt idx="4">
                  <c:v>30682</c:v>
                </c:pt>
                <c:pt idx="5">
                  <c:v>31048</c:v>
                </c:pt>
                <c:pt idx="6">
                  <c:v>31413</c:v>
                </c:pt>
                <c:pt idx="7">
                  <c:v>31778</c:v>
                </c:pt>
                <c:pt idx="8">
                  <c:v>32143</c:v>
                </c:pt>
                <c:pt idx="9">
                  <c:v>32509</c:v>
                </c:pt>
                <c:pt idx="10">
                  <c:v>32874</c:v>
                </c:pt>
                <c:pt idx="11">
                  <c:v>33239</c:v>
                </c:pt>
                <c:pt idx="12">
                  <c:v>33604</c:v>
                </c:pt>
                <c:pt idx="13">
                  <c:v>33970</c:v>
                </c:pt>
                <c:pt idx="14">
                  <c:v>34335</c:v>
                </c:pt>
                <c:pt idx="15">
                  <c:v>34700</c:v>
                </c:pt>
                <c:pt idx="16">
                  <c:v>35065</c:v>
                </c:pt>
                <c:pt idx="17">
                  <c:v>35431</c:v>
                </c:pt>
                <c:pt idx="18">
                  <c:v>35796</c:v>
                </c:pt>
                <c:pt idx="19">
                  <c:v>36161</c:v>
                </c:pt>
                <c:pt idx="20">
                  <c:v>36526</c:v>
                </c:pt>
                <c:pt idx="21">
                  <c:v>36892</c:v>
                </c:pt>
                <c:pt idx="22">
                  <c:v>37257</c:v>
                </c:pt>
                <c:pt idx="23">
                  <c:v>37622</c:v>
                </c:pt>
                <c:pt idx="24">
                  <c:v>37987</c:v>
                </c:pt>
                <c:pt idx="25">
                  <c:v>38353</c:v>
                </c:pt>
                <c:pt idx="26">
                  <c:v>38718</c:v>
                </c:pt>
                <c:pt idx="27">
                  <c:v>39083</c:v>
                </c:pt>
                <c:pt idx="28">
                  <c:v>39448</c:v>
                </c:pt>
                <c:pt idx="29">
                  <c:v>39814</c:v>
                </c:pt>
                <c:pt idx="30">
                  <c:v>40179</c:v>
                </c:pt>
                <c:pt idx="31">
                  <c:v>40544</c:v>
                </c:pt>
                <c:pt idx="32">
                  <c:v>40909</c:v>
                </c:pt>
                <c:pt idx="33">
                  <c:v>41275</c:v>
                </c:pt>
                <c:pt idx="34">
                  <c:v>41640</c:v>
                </c:pt>
                <c:pt idx="35">
                  <c:v>42005</c:v>
                </c:pt>
                <c:pt idx="36">
                  <c:v>42370</c:v>
                </c:pt>
                <c:pt idx="37">
                  <c:v>42736</c:v>
                </c:pt>
                <c:pt idx="38">
                  <c:v>43101</c:v>
                </c:pt>
                <c:pt idx="39">
                  <c:v>43466</c:v>
                </c:pt>
                <c:pt idx="40">
                  <c:v>43831</c:v>
                </c:pt>
                <c:pt idx="41">
                  <c:v>44197</c:v>
                </c:pt>
              </c:numCache>
            </c:numRef>
          </c:cat>
          <c:val>
            <c:numRef>
              <c:f>Sheet1!$N$2:$N$43</c:f>
              <c:numCache>
                <c:formatCode>0.00</c:formatCode>
                <c:ptCount val="42"/>
                <c:pt idx="0">
                  <c:v>4618.9426130000002</c:v>
                </c:pt>
                <c:pt idx="1">
                  <c:v>3969.2115549999999</c:v>
                </c:pt>
                <c:pt idx="2">
                  <c:v>8269.7500710000004</c:v>
                </c:pt>
                <c:pt idx="3">
                  <c:v>7078.0858079999998</c:v>
                </c:pt>
                <c:pt idx="4">
                  <c:v>5159.73009</c:v>
                </c:pt>
                <c:pt idx="5">
                  <c:v>6025.2278420000002</c:v>
                </c:pt>
                <c:pt idx="6">
                  <c:v>5793.9642610000001</c:v>
                </c:pt>
                <c:pt idx="7">
                  <c:v>6150.7224100000003</c:v>
                </c:pt>
                <c:pt idx="8">
                  <c:v>5843.0491650000004</c:v>
                </c:pt>
                <c:pt idx="9">
                  <c:v>6526.8583790000002</c:v>
                </c:pt>
                <c:pt idx="10">
                  <c:v>9026.1825379999991</c:v>
                </c:pt>
                <c:pt idx="11">
                  <c:v>11368.427701000001</c:v>
                </c:pt>
                <c:pt idx="12">
                  <c:v>16074.665445000001</c:v>
                </c:pt>
                <c:pt idx="13">
                  <c:v>23392.43593</c:v>
                </c:pt>
                <c:pt idx="14">
                  <c:v>21792.481976999999</c:v>
                </c:pt>
                <c:pt idx="15">
                  <c:v>21681.652185999999</c:v>
                </c:pt>
                <c:pt idx="16">
                  <c:v>16684.178792999999</c:v>
                </c:pt>
                <c:pt idx="17">
                  <c:v>11697.339746</c:v>
                </c:pt>
                <c:pt idx="18">
                  <c:v>12341.638353</c:v>
                </c:pt>
                <c:pt idx="19">
                  <c:v>9742.3048999999992</c:v>
                </c:pt>
                <c:pt idx="20">
                  <c:v>8800.0534790000002</c:v>
                </c:pt>
                <c:pt idx="21">
                  <c:v>8280.8785650000009</c:v>
                </c:pt>
                <c:pt idx="22">
                  <c:v>8934.5052300000007</c:v>
                </c:pt>
                <c:pt idx="23">
                  <c:v>14235.372771</c:v>
                </c:pt>
                <c:pt idx="24">
                  <c:v>20950.347847000001</c:v>
                </c:pt>
                <c:pt idx="25">
                  <c:v>21393.520936000001</c:v>
                </c:pt>
                <c:pt idx="26">
                  <c:v>20494.226261</c:v>
                </c:pt>
                <c:pt idx="27">
                  <c:v>20834.072179999999</c:v>
                </c:pt>
                <c:pt idx="28">
                  <c:v>16026.650175000001</c:v>
                </c:pt>
                <c:pt idx="29">
                  <c:v>18609.984963999999</c:v>
                </c:pt>
                <c:pt idx="30">
                  <c:v>19768.74237</c:v>
                </c:pt>
                <c:pt idx="31">
                  <c:v>17260.291984</c:v>
                </c:pt>
                <c:pt idx="32">
                  <c:v>7481.9522790000001</c:v>
                </c:pt>
                <c:pt idx="33">
                  <c:v>7013.0408530000004</c:v>
                </c:pt>
                <c:pt idx="34">
                  <c:v>5817.9110039999996</c:v>
                </c:pt>
                <c:pt idx="35">
                  <c:v>6455.8593010000004</c:v>
                </c:pt>
                <c:pt idx="36">
                  <c:v>6058.4104159999997</c:v>
                </c:pt>
                <c:pt idx="37">
                  <c:v>6819.0939330000001</c:v>
                </c:pt>
                <c:pt idx="38">
                  <c:v>5773.6998039999999</c:v>
                </c:pt>
                <c:pt idx="39">
                  <c:v>4855.3930680000003</c:v>
                </c:pt>
                <c:pt idx="40">
                  <c:v>5451.1883959999996</c:v>
                </c:pt>
                <c:pt idx="4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8F6-4AF5-AD29-E008622BA9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8008800"/>
        <c:axId val="638011712"/>
      </c:lineChart>
      <c:dateAx>
        <c:axId val="63800880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8011712"/>
        <c:crosses val="autoZero"/>
        <c:auto val="1"/>
        <c:lblOffset val="100"/>
        <c:baseTimeUnit val="years"/>
      </c:dateAx>
      <c:valAx>
        <c:axId val="638011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8008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3.png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11</xdr:row>
      <xdr:rowOff>0</xdr:rowOff>
    </xdr:from>
    <xdr:to>
      <xdr:col>12</xdr:col>
      <xdr:colOff>317389</xdr:colOff>
      <xdr:row>25</xdr:row>
      <xdr:rowOff>177531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3E21AF4-639C-6F0E-FB2F-EA87914648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0" y="2025650"/>
          <a:ext cx="4584589" cy="2755631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21</xdr:col>
      <xdr:colOff>317389</xdr:colOff>
      <xdr:row>29</xdr:row>
      <xdr:rowOff>177531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014E7BA-9046-87CB-135F-552E6BCCDC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34400" y="2762250"/>
          <a:ext cx="4584589" cy="2755631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31</xdr:row>
      <xdr:rowOff>0</xdr:rowOff>
    </xdr:from>
    <xdr:to>
      <xdr:col>15</xdr:col>
      <xdr:colOff>304800</xdr:colOff>
      <xdr:row>45</xdr:row>
      <xdr:rowOff>165100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C7DF1A0-8DEA-4919-8D40-9BECA848CF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95250</xdr:colOff>
      <xdr:row>30</xdr:row>
      <xdr:rowOff>139700</xdr:rowOff>
    </xdr:from>
    <xdr:to>
      <xdr:col>23</xdr:col>
      <xdr:colOff>400050</xdr:colOff>
      <xdr:row>45</xdr:row>
      <xdr:rowOff>120650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D633E93-FC65-417B-A33A-EE37786B71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2</xdr:col>
      <xdr:colOff>0</xdr:colOff>
      <xdr:row>35</xdr:row>
      <xdr:rowOff>0</xdr:rowOff>
    </xdr:from>
    <xdr:to>
      <xdr:col>9</xdr:col>
      <xdr:colOff>317389</xdr:colOff>
      <xdr:row>49</xdr:row>
      <xdr:rowOff>177531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FA7CDA65-7B42-3CB8-13F8-F2E11842B0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19200" y="6445250"/>
          <a:ext cx="4584589" cy="275563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CB3F380-10B7-4CBE-877B-B80DE4C88409}" name="Table1" displayName="Table1" ref="A1:P43" totalsRowShown="0">
  <autoFilter ref="A1:P43" xr:uid="{FCB3F380-10B7-4CBE-877B-B80DE4C88409}"/>
  <tableColumns count="16">
    <tableColumn id="1" xr3:uid="{62A08D77-FD72-4A29-B35F-12C6407AC037}" name="year" dataDxfId="15"/>
    <tableColumn id="2" xr3:uid="{B54A7149-70C7-42C6-BAE4-2B168FEF7B90}" name="GDP_m" dataDxfId="14"/>
    <tableColumn id="3" xr3:uid="{1CCADCB7-FB3D-4F9F-ADB9-31421E203C3B}" name="GDP_PPP(%)" dataDxfId="13"/>
    <tableColumn id="4" xr3:uid="{119BC760-0CFE-49AB-A498-0858D0078378}" name="Crude oil Reserves(mb)" dataDxfId="12"/>
    <tableColumn id="5" xr3:uid="{DE2B3953-D40A-4E4C-923D-382570DBD073}" name="AVG Crude oil production(1000b/d)" dataDxfId="11"/>
    <tableColumn id="6" xr3:uid="{B4F080B9-8C8B-4132-B0EE-55C99FEB6411}" name="Crude oil exports(1000b/d)" dataDxfId="10" dataCellStyle="Normal_Sheet1_2"/>
    <tableColumn id="7" xr3:uid="{E7484CFE-B82B-4416-9A60-8EE343BE81FB}" name="values_of_export_m" dataDxfId="9"/>
    <tableColumn id="8" xr3:uid="{1E660672-E269-4747-8E64-DAFE9ADB08BB}" name="export amount" dataDxfId="8">
      <calculatedColumnFormula>LOG10(F2)</calculatedColumnFormula>
    </tableColumn>
    <tableColumn id="9" xr3:uid="{5EB0A61D-F613-4C88-A5DE-54278AB0C3DC}" name="export_value" dataDxfId="7">
      <calculatedColumnFormula>LN(G2)</calculatedColumnFormula>
    </tableColumn>
    <tableColumn id="10" xr3:uid="{C2A2842C-EC4D-4447-A684-AA7C53088F2A}" name="ln_gdp" dataDxfId="6">
      <calculatedColumnFormula>LN(B2)</calculatedColumnFormula>
    </tableColumn>
    <tableColumn id="11" xr3:uid="{6FC41BB6-6ED0-4DD3-8758-69EDEF53D8A3}" name="exchange_rate" dataDxfId="5"/>
    <tableColumn id="12" xr3:uid="{D5BE8EDB-5DB7-464E-A832-99751CE75647}" name="inflation " dataDxfId="4"/>
    <tableColumn id="13" xr3:uid="{F3856895-DF92-4D6F-9FD5-0FF8449E0280}" name="external_debt($)" dataDxfId="3"/>
    <tableColumn id="16" xr3:uid="{386DF779-966D-4213-8758-DAD68416330D}" name="external_debt_m" dataDxfId="2">
      <calculatedColumnFormula>Table1[[#This Row],[external_debt($)]]/10^6</calculatedColumnFormula>
    </tableColumn>
    <tableColumn id="14" xr3:uid="{E8DAC880-23E5-47C7-BAC7-AE06A41FC2A6}" name="ln_debt" dataDxfId="1">
      <calculatedColumnFormula>LN(Table1[[#This Row],[external_debt_m]])</calculatedColumnFormula>
    </tableColumn>
    <tableColumn id="15" xr3:uid="{AE0CE079-8B0B-4FE0-A832-F98B53828F92}" name="ln_inflation" dataDxfId="0">
      <calculatedColumnFormula>LN(Table1[[#This Row],[inflation ]])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68E7C-B035-4098-8244-BF2F01AD57F6}">
  <dimension ref="A1:I66"/>
  <sheetViews>
    <sheetView workbookViewId="0">
      <selection sqref="A1:I66"/>
    </sheetView>
  </sheetViews>
  <sheetFormatPr defaultRowHeight="14.5" x14ac:dyDescent="0.35"/>
  <sheetData>
    <row r="1" spans="1:9" x14ac:dyDescent="0.35">
      <c r="A1" t="s">
        <v>7</v>
      </c>
    </row>
    <row r="2" spans="1:9" ht="15" thickBot="1" x14ac:dyDescent="0.4"/>
    <row r="3" spans="1:9" x14ac:dyDescent="0.35">
      <c r="A3" s="13" t="s">
        <v>8</v>
      </c>
      <c r="B3" s="13"/>
    </row>
    <row r="4" spans="1:9" x14ac:dyDescent="0.35">
      <c r="A4" s="10" t="s">
        <v>9</v>
      </c>
      <c r="B4" s="10">
        <v>0.96828478954284836</v>
      </c>
    </row>
    <row r="5" spans="1:9" x14ac:dyDescent="0.35">
      <c r="A5" s="10" t="s">
        <v>10</v>
      </c>
      <c r="B5" s="10">
        <v>0.93757543366003815</v>
      </c>
    </row>
    <row r="6" spans="1:9" x14ac:dyDescent="0.35">
      <c r="A6" s="10" t="s">
        <v>11</v>
      </c>
      <c r="B6" s="10">
        <v>0.93601481950153909</v>
      </c>
    </row>
    <row r="7" spans="1:9" x14ac:dyDescent="0.35">
      <c r="A7" s="10" t="s">
        <v>12</v>
      </c>
      <c r="B7" s="10">
        <v>38413.274511189025</v>
      </c>
    </row>
    <row r="8" spans="1:9" ht="15" thickBot="1" x14ac:dyDescent="0.4">
      <c r="A8" s="11" t="s">
        <v>13</v>
      </c>
      <c r="B8" s="11">
        <v>42</v>
      </c>
    </row>
    <row r="10" spans="1:9" ht="15" thickBot="1" x14ac:dyDescent="0.4">
      <c r="A10" t="s">
        <v>14</v>
      </c>
    </row>
    <row r="11" spans="1:9" x14ac:dyDescent="0.35">
      <c r="A11" s="12"/>
      <c r="B11" s="12" t="s">
        <v>19</v>
      </c>
      <c r="C11" s="12" t="s">
        <v>20</v>
      </c>
      <c r="D11" s="12" t="s">
        <v>21</v>
      </c>
      <c r="E11" s="12" t="s">
        <v>22</v>
      </c>
      <c r="F11" s="12" t="s">
        <v>23</v>
      </c>
    </row>
    <row r="12" spans="1:9" x14ac:dyDescent="0.35">
      <c r="A12" s="10" t="s">
        <v>15</v>
      </c>
      <c r="B12" s="10">
        <v>1</v>
      </c>
      <c r="C12" s="10">
        <v>886488970284.54321</v>
      </c>
      <c r="D12" s="10">
        <v>886488970284.54321</v>
      </c>
      <c r="E12" s="10">
        <v>600.77337409380641</v>
      </c>
      <c r="F12" s="10">
        <v>1.0438009098849023E-25</v>
      </c>
    </row>
    <row r="13" spans="1:9" x14ac:dyDescent="0.35">
      <c r="A13" s="10" t="s">
        <v>16</v>
      </c>
      <c r="B13" s="10">
        <v>40</v>
      </c>
      <c r="C13" s="10">
        <v>59023186346.878578</v>
      </c>
      <c r="D13" s="10">
        <v>1475579658.6719644</v>
      </c>
      <c r="E13" s="10"/>
      <c r="F13" s="10"/>
    </row>
    <row r="14" spans="1:9" ht="15" thickBot="1" x14ac:dyDescent="0.4">
      <c r="A14" s="11" t="s">
        <v>17</v>
      </c>
      <c r="B14" s="11">
        <v>41</v>
      </c>
      <c r="C14" s="11">
        <v>945512156631.42175</v>
      </c>
      <c r="D14" s="11"/>
      <c r="E14" s="11"/>
      <c r="F14" s="11"/>
    </row>
    <row r="15" spans="1:9" ht="15" thickBot="1" x14ac:dyDescent="0.4"/>
    <row r="16" spans="1:9" x14ac:dyDescent="0.35">
      <c r="A16" s="12"/>
      <c r="B16" s="12" t="s">
        <v>24</v>
      </c>
      <c r="C16" s="12" t="s">
        <v>12</v>
      </c>
      <c r="D16" s="12" t="s">
        <v>25</v>
      </c>
      <c r="E16" s="12" t="s">
        <v>26</v>
      </c>
      <c r="F16" s="12" t="s">
        <v>27</v>
      </c>
      <c r="G16" s="12" t="s">
        <v>28</v>
      </c>
      <c r="H16" s="12" t="s">
        <v>29</v>
      </c>
      <c r="I16" s="12" t="s">
        <v>30</v>
      </c>
    </row>
    <row r="17" spans="1:9" x14ac:dyDescent="0.35">
      <c r="A17" s="10" t="s">
        <v>18</v>
      </c>
      <c r="B17" s="10">
        <v>45458.442827004736</v>
      </c>
      <c r="C17" s="10">
        <v>9254.017146654598</v>
      </c>
      <c r="D17" s="10">
        <v>4.9122929109158102</v>
      </c>
      <c r="E17" s="10">
        <v>1.5651846810688411E-5</v>
      </c>
      <c r="F17" s="10">
        <v>26755.376510428843</v>
      </c>
      <c r="G17" s="10">
        <v>64161.509143580624</v>
      </c>
      <c r="H17" s="10">
        <v>26755.376510428843</v>
      </c>
      <c r="I17" s="10">
        <v>64161.509143580624</v>
      </c>
    </row>
    <row r="18" spans="1:9" ht="15" thickBot="1" x14ac:dyDescent="0.4">
      <c r="A18" s="11" t="s">
        <v>31</v>
      </c>
      <c r="B18" s="11">
        <v>3.4715524951470247</v>
      </c>
      <c r="C18" s="11">
        <v>0.14163428629521735</v>
      </c>
      <c r="D18" s="11">
        <v>24.51067877668439</v>
      </c>
      <c r="E18" s="11">
        <v>1.043800909884895E-25</v>
      </c>
      <c r="F18" s="11">
        <v>3.1852989246921677</v>
      </c>
      <c r="G18" s="11">
        <v>3.7578060656018817</v>
      </c>
      <c r="H18" s="11">
        <v>3.1852989246921677</v>
      </c>
      <c r="I18" s="11">
        <v>3.7578060656018817</v>
      </c>
    </row>
    <row r="22" spans="1:9" x14ac:dyDescent="0.35">
      <c r="A22" t="s">
        <v>32</v>
      </c>
    </row>
    <row r="23" spans="1:9" ht="15" thickBot="1" x14ac:dyDescent="0.4"/>
    <row r="24" spans="1:9" x14ac:dyDescent="0.35">
      <c r="A24" s="12" t="s">
        <v>33</v>
      </c>
      <c r="B24" s="12" t="s">
        <v>34</v>
      </c>
      <c r="C24" s="12" t="s">
        <v>35</v>
      </c>
    </row>
    <row r="25" spans="1:9" x14ac:dyDescent="0.35">
      <c r="A25" s="10">
        <v>1</v>
      </c>
      <c r="B25" s="10">
        <v>88255.741987177258</v>
      </c>
      <c r="C25" s="10">
        <v>13205.258012822742</v>
      </c>
    </row>
    <row r="26" spans="1:9" x14ac:dyDescent="0.35">
      <c r="A26" s="10">
        <v>2</v>
      </c>
      <c r="B26" s="10">
        <v>86495.664872137713</v>
      </c>
      <c r="C26" s="10">
        <v>28833.335127862287</v>
      </c>
    </row>
    <row r="27" spans="1:9" x14ac:dyDescent="0.35">
      <c r="A27" s="10">
        <v>3</v>
      </c>
      <c r="B27" s="10">
        <v>116458.63445775169</v>
      </c>
      <c r="C27" s="10">
        <v>27872.365542248313</v>
      </c>
    </row>
    <row r="28" spans="1:9" x14ac:dyDescent="0.35">
      <c r="A28" s="10">
        <v>4</v>
      </c>
      <c r="B28" s="10">
        <v>124352.37868746356</v>
      </c>
      <c r="C28" s="10">
        <v>51398.621312536445</v>
      </c>
    </row>
    <row r="29" spans="1:9" x14ac:dyDescent="0.35">
      <c r="A29" s="10">
        <v>5</v>
      </c>
      <c r="B29" s="10">
        <v>109192.94777585745</v>
      </c>
      <c r="C29" s="10">
        <v>73027.05222414255</v>
      </c>
    </row>
    <row r="30" spans="1:9" x14ac:dyDescent="0.35">
      <c r="A30" s="10">
        <v>6</v>
      </c>
      <c r="B30" s="10">
        <v>101026.83583747261</v>
      </c>
      <c r="C30" s="10">
        <v>-14613.835837472609</v>
      </c>
    </row>
    <row r="31" spans="1:9" x14ac:dyDescent="0.35">
      <c r="A31" s="10">
        <v>7</v>
      </c>
      <c r="B31" s="10">
        <v>72545.597554568187</v>
      </c>
      <c r="C31" s="10">
        <v>17623.402445431813</v>
      </c>
    </row>
    <row r="32" spans="1:9" x14ac:dyDescent="0.35">
      <c r="A32" s="10">
        <v>8</v>
      </c>
      <c r="B32" s="10">
        <v>88060.764567227496</v>
      </c>
      <c r="C32" s="10">
        <v>15795.235432772504</v>
      </c>
    </row>
    <row r="33" spans="1:3" x14ac:dyDescent="0.35">
      <c r="A33" s="10">
        <v>9</v>
      </c>
      <c r="B33" s="10">
        <v>76580.781082162081</v>
      </c>
      <c r="C33" s="10">
        <v>14488.218917837919</v>
      </c>
    </row>
    <row r="34" spans="1:3" x14ac:dyDescent="0.35">
      <c r="A34" s="10">
        <v>10</v>
      </c>
      <c r="B34" s="10">
        <v>86566.840314681525</v>
      </c>
      <c r="C34" s="10">
        <v>1311.1596853184747</v>
      </c>
    </row>
    <row r="35" spans="1:3" x14ac:dyDescent="0.35">
      <c r="A35" s="10">
        <v>11</v>
      </c>
      <c r="B35" s="10">
        <v>102994.67304880689</v>
      </c>
      <c r="C35" s="10">
        <v>-11053.673048806886</v>
      </c>
    </row>
    <row r="36" spans="1:3" x14ac:dyDescent="0.35">
      <c r="A36" s="10">
        <v>12</v>
      </c>
      <c r="B36" s="10">
        <v>110241.08393894337</v>
      </c>
      <c r="C36" s="10">
        <v>-4896.0839389433677</v>
      </c>
    </row>
    <row r="37" spans="1:3" x14ac:dyDescent="0.35">
      <c r="A37" s="10">
        <v>13</v>
      </c>
      <c r="B37" s="10">
        <v>114431.24780058583</v>
      </c>
      <c r="C37" s="10">
        <v>9755.7521994141716</v>
      </c>
    </row>
    <row r="38" spans="1:3" x14ac:dyDescent="0.35">
      <c r="A38" s="10">
        <v>14</v>
      </c>
      <c r="B38" s="10">
        <v>101688.30973032214</v>
      </c>
      <c r="C38" s="10">
        <v>-8769.3097303221439</v>
      </c>
    </row>
    <row r="39" spans="1:3" x14ac:dyDescent="0.35">
      <c r="A39" s="10">
        <v>15</v>
      </c>
      <c r="B39" s="10">
        <v>116004.60378829979</v>
      </c>
      <c r="C39" s="10">
        <v>-43409.603788299792</v>
      </c>
    </row>
    <row r="40" spans="1:3" x14ac:dyDescent="0.35">
      <c r="A40" s="10">
        <v>16</v>
      </c>
      <c r="B40" s="10">
        <v>118014.11026988423</v>
      </c>
      <c r="C40" s="10">
        <v>-19727.11026988423</v>
      </c>
    </row>
    <row r="41" spans="1:3" x14ac:dyDescent="0.35">
      <c r="A41" s="10">
        <v>17</v>
      </c>
      <c r="B41" s="10">
        <v>129871.77895841813</v>
      </c>
      <c r="C41" s="10">
        <v>-10178.77895841813</v>
      </c>
    </row>
    <row r="42" spans="1:3" x14ac:dyDescent="0.35">
      <c r="A42" s="10">
        <v>18</v>
      </c>
      <c r="B42" s="10">
        <v>113788.57420789187</v>
      </c>
      <c r="C42" s="10">
        <v>1282.4257921081298</v>
      </c>
    </row>
    <row r="43" spans="1:3" x14ac:dyDescent="0.35">
      <c r="A43" s="10">
        <v>19</v>
      </c>
      <c r="B43" s="10">
        <v>94014.495530348388</v>
      </c>
      <c r="C43" s="10">
        <v>11879.504469651612</v>
      </c>
    </row>
    <row r="44" spans="1:3" x14ac:dyDescent="0.35">
      <c r="A44" s="10">
        <v>20</v>
      </c>
      <c r="B44" s="10">
        <v>121706.47413168753</v>
      </c>
      <c r="C44" s="10">
        <v>-8469.4741316875297</v>
      </c>
    </row>
    <row r="45" spans="1:3" x14ac:dyDescent="0.35">
      <c r="A45" s="10">
        <v>21</v>
      </c>
      <c r="B45" s="10">
        <v>127130.58606678524</v>
      </c>
      <c r="C45" s="10">
        <v>-17538.586066785239</v>
      </c>
    </row>
    <row r="46" spans="1:3" x14ac:dyDescent="0.35">
      <c r="A46" s="10">
        <v>22</v>
      </c>
      <c r="B46" s="10">
        <v>130483.05261568837</v>
      </c>
      <c r="C46" s="10">
        <v>-3604.0526156883716</v>
      </c>
    </row>
    <row r="47" spans="1:3" x14ac:dyDescent="0.35">
      <c r="A47" s="10">
        <v>23</v>
      </c>
      <c r="B47" s="10">
        <v>154475.08434590558</v>
      </c>
      <c r="C47" s="10">
        <v>-25848.084345905576</v>
      </c>
    </row>
    <row r="48" spans="1:3" x14ac:dyDescent="0.35">
      <c r="A48" s="10">
        <v>24</v>
      </c>
      <c r="B48" s="10">
        <v>176732.39518397939</v>
      </c>
      <c r="C48" s="10">
        <v>-23187.395183979388</v>
      </c>
    </row>
    <row r="49" spans="1:3" x14ac:dyDescent="0.35">
      <c r="A49" s="10">
        <v>25</v>
      </c>
      <c r="B49" s="10">
        <v>212155.93001244744</v>
      </c>
      <c r="C49" s="10">
        <v>-22112.930012447439</v>
      </c>
    </row>
    <row r="50" spans="1:3" x14ac:dyDescent="0.35">
      <c r="A50" s="10">
        <v>26</v>
      </c>
      <c r="B50" s="10">
        <v>283729.58759080304</v>
      </c>
      <c r="C50" s="10">
        <v>-57277.587590803043</v>
      </c>
    </row>
    <row r="51" spans="1:3" x14ac:dyDescent="0.35">
      <c r="A51" s="10">
        <v>27</v>
      </c>
      <c r="B51" s="10">
        <v>321109.4571795034</v>
      </c>
      <c r="C51" s="10">
        <v>-54810.457179503399</v>
      </c>
    </row>
    <row r="52" spans="1:3" x14ac:dyDescent="0.35">
      <c r="A52" s="10">
        <v>28</v>
      </c>
      <c r="B52" s="10">
        <v>395800.57753225218</v>
      </c>
      <c r="C52" s="10">
        <v>-45918.57753225218</v>
      </c>
    </row>
    <row r="53" spans="1:3" x14ac:dyDescent="0.35">
      <c r="A53" s="10">
        <v>29</v>
      </c>
      <c r="B53" s="10">
        <v>420115.33120826189</v>
      </c>
      <c r="C53" s="10">
        <v>-14044.331208261894</v>
      </c>
    </row>
    <row r="54" spans="1:3" x14ac:dyDescent="0.35">
      <c r="A54" s="10">
        <v>30</v>
      </c>
      <c r="B54" s="10">
        <v>371919.76791813574</v>
      </c>
      <c r="C54" s="10">
        <v>42139.232081864262</v>
      </c>
    </row>
    <row r="55" spans="1:3" x14ac:dyDescent="0.35">
      <c r="A55" s="10">
        <v>31</v>
      </c>
      <c r="B55" s="10">
        <v>458028.15600776253</v>
      </c>
      <c r="C55" s="10">
        <v>29041.843992237467</v>
      </c>
    </row>
    <row r="56" spans="1:3" x14ac:dyDescent="0.35">
      <c r="A56" s="10">
        <v>32</v>
      </c>
      <c r="B56" s="10">
        <v>564691.60642115492</v>
      </c>
      <c r="C56" s="10">
        <v>18808.393578845076</v>
      </c>
    </row>
    <row r="57" spans="1:3" x14ac:dyDescent="0.35">
      <c r="A57" s="10">
        <v>33</v>
      </c>
      <c r="B57" s="10">
        <v>547087.36371826439</v>
      </c>
      <c r="C57" s="10">
        <v>51765.636281735613</v>
      </c>
    </row>
    <row r="58" spans="1:3" x14ac:dyDescent="0.35">
      <c r="A58" s="10">
        <v>34</v>
      </c>
      <c r="B58" s="10">
        <v>481659.01384222833</v>
      </c>
      <c r="C58" s="10">
        <v>-14244.013842228334</v>
      </c>
    </row>
    <row r="59" spans="1:3" x14ac:dyDescent="0.35">
      <c r="A59" s="10">
        <v>35</v>
      </c>
      <c r="B59" s="10">
        <v>394491.80224158172</v>
      </c>
      <c r="C59" s="10">
        <v>49484.597758418298</v>
      </c>
    </row>
    <row r="60" spans="1:3" x14ac:dyDescent="0.35">
      <c r="A60" s="10">
        <v>36</v>
      </c>
      <c r="B60" s="10">
        <v>309938.66966978076</v>
      </c>
      <c r="C60" s="10">
        <v>75935.804728809511</v>
      </c>
    </row>
    <row r="61" spans="1:3" x14ac:dyDescent="0.35">
      <c r="A61" s="10">
        <v>37</v>
      </c>
      <c r="B61" s="10">
        <v>371326.13244146563</v>
      </c>
      <c r="C61" s="10">
        <v>47650.547287101683</v>
      </c>
    </row>
    <row r="62" spans="1:3" x14ac:dyDescent="0.35">
      <c r="A62" s="10">
        <v>38</v>
      </c>
      <c r="B62" s="10">
        <v>438580.9059604425</v>
      </c>
      <c r="C62" s="10">
        <v>-21875.338506322412</v>
      </c>
    </row>
    <row r="63" spans="1:3" x14ac:dyDescent="0.35">
      <c r="A63" s="10">
        <v>39</v>
      </c>
      <c r="B63" s="10">
        <v>349890.62711355533</v>
      </c>
      <c r="C63" s="10">
        <v>-132650.86407383898</v>
      </c>
    </row>
    <row r="64" spans="1:3" x14ac:dyDescent="0.35">
      <c r="A64" s="10">
        <v>40</v>
      </c>
      <c r="B64" s="10">
        <v>214941.89677619573</v>
      </c>
      <c r="C64" s="10">
        <v>-3677.8189424469601</v>
      </c>
    </row>
    <row r="65" spans="1:3" x14ac:dyDescent="0.35">
      <c r="A65" s="10">
        <v>41</v>
      </c>
      <c r="B65" s="10">
        <v>181304.02697677721</v>
      </c>
      <c r="C65" s="10">
        <v>-6138.7286150124564</v>
      </c>
    </row>
    <row r="66" spans="1:3" ht="15" thickBot="1" x14ac:dyDescent="0.4">
      <c r="A66" s="11">
        <v>42</v>
      </c>
      <c r="B66" s="11">
        <v>247265.85120820114</v>
      </c>
      <c r="C66" s="11">
        <v>-17251.751451849937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BC7F2-502E-4321-BCD1-F05F1882BACB}">
  <dimension ref="A1:X43"/>
  <sheetViews>
    <sheetView tabSelected="1" topLeftCell="D1" workbookViewId="0">
      <selection activeCell="G1" sqref="G1"/>
    </sheetView>
  </sheetViews>
  <sheetFormatPr defaultRowHeight="14.5" x14ac:dyDescent="0.35"/>
  <cols>
    <col min="1" max="1" width="14" style="16" bestFit="1" customWidth="1"/>
    <col min="2" max="2" width="10.26953125" style="3" customWidth="1"/>
    <col min="3" max="3" width="13.08984375" style="3" customWidth="1"/>
    <col min="4" max="4" width="22.08984375" customWidth="1"/>
    <col min="5" max="5" width="32.1796875" customWidth="1"/>
    <col min="6" max="6" width="25.26953125" customWidth="1"/>
    <col min="7" max="7" width="20.54296875" style="20" customWidth="1"/>
    <col min="8" max="8" width="8.7265625" style="20"/>
    <col min="9" max="9" width="12.1796875" style="20" bestFit="1" customWidth="1"/>
    <col min="10" max="10" width="9.7265625" style="20" bestFit="1" customWidth="1"/>
    <col min="11" max="11" width="8.7265625" style="20"/>
    <col min="12" max="12" width="10.54296875" style="20" bestFit="1" customWidth="1"/>
    <col min="13" max="13" width="18.1796875" style="20" bestFit="1" customWidth="1"/>
    <col min="14" max="14" width="18.1796875" style="20" customWidth="1"/>
  </cols>
  <sheetData>
    <row r="1" spans="1:24" s="3" customFormat="1" x14ac:dyDescent="0.35">
      <c r="A1" s="15" t="s">
        <v>0</v>
      </c>
      <c r="B1" s="9" t="s">
        <v>45</v>
      </c>
      <c r="C1" s="9" t="s">
        <v>5</v>
      </c>
      <c r="D1" s="3" t="s">
        <v>1</v>
      </c>
      <c r="E1" s="3" t="s">
        <v>6</v>
      </c>
      <c r="F1" s="3" t="s">
        <v>2</v>
      </c>
      <c r="G1" s="20" t="s">
        <v>46</v>
      </c>
      <c r="H1" s="20" t="s">
        <v>36</v>
      </c>
      <c r="I1" s="20" t="s">
        <v>39</v>
      </c>
      <c r="J1" s="20" t="s">
        <v>42</v>
      </c>
      <c r="K1" s="20" t="s">
        <v>38</v>
      </c>
      <c r="L1" s="20" t="s">
        <v>37</v>
      </c>
      <c r="M1" s="20" t="s">
        <v>40</v>
      </c>
      <c r="N1" s="20" t="s">
        <v>44</v>
      </c>
      <c r="O1" s="3" t="s">
        <v>43</v>
      </c>
      <c r="P1" s="3" t="s">
        <v>41</v>
      </c>
    </row>
    <row r="2" spans="1:24" x14ac:dyDescent="0.35">
      <c r="A2" s="14">
        <v>29221</v>
      </c>
      <c r="B2" s="7">
        <v>101461</v>
      </c>
      <c r="C2" s="8">
        <v>-18.844000000000001</v>
      </c>
      <c r="D2" s="1">
        <v>58296</v>
      </c>
      <c r="E2" s="2">
        <v>1467.393</v>
      </c>
      <c r="F2" s="5">
        <v>796.7</v>
      </c>
      <c r="G2" s="22">
        <v>12328</v>
      </c>
      <c r="H2" s="20">
        <f>LOG10(F2)</f>
        <v>2.9012948171655673</v>
      </c>
      <c r="I2" s="20">
        <f t="shared" ref="I2:I43" si="0">LN(G2)</f>
        <v>9.4196283769999525</v>
      </c>
      <c r="J2" s="20">
        <f t="shared" ref="J2:J43" si="1">LN(B2)</f>
        <v>11.527429767173036</v>
      </c>
      <c r="K2" s="20">
        <v>70.631848089675998</v>
      </c>
      <c r="L2" s="20">
        <v>20.607500000000002</v>
      </c>
      <c r="M2" s="20">
        <v>4618942613</v>
      </c>
      <c r="N2" s="20">
        <f>Table1[[#This Row],[external_debt($)]]/10^6</f>
        <v>4618.9426130000002</v>
      </c>
      <c r="O2" s="20">
        <f>LN(Table1[[#This Row],[external_debt_m]])</f>
        <v>8.4379210862356508</v>
      </c>
      <c r="P2" s="20">
        <f>LN(Table1[[#This Row],[inflation ]])</f>
        <v>3.0256550872052457</v>
      </c>
    </row>
    <row r="3" spans="1:24" x14ac:dyDescent="0.35">
      <c r="A3" s="14">
        <v>29587</v>
      </c>
      <c r="B3" s="7">
        <v>115329</v>
      </c>
      <c r="C3" s="8">
        <v>-8.5580000000000069</v>
      </c>
      <c r="D3" s="1">
        <v>57020</v>
      </c>
      <c r="E3" s="2">
        <v>1262.8409999999999</v>
      </c>
      <c r="F3" s="5">
        <v>714.6</v>
      </c>
      <c r="G3" s="22">
        <v>11821</v>
      </c>
      <c r="H3" s="21">
        <f t="shared" ref="H3:H43" si="2">LOG10(F3)</f>
        <v>2.8540630118664212</v>
      </c>
      <c r="I3" s="21">
        <f t="shared" si="0"/>
        <v>9.3776328897503767</v>
      </c>
      <c r="J3" s="21">
        <f t="shared" si="1"/>
        <v>11.655544192411561</v>
      </c>
      <c r="K3" s="20">
        <v>78.346845377736102</v>
      </c>
      <c r="L3" s="20">
        <v>24.290000000000003</v>
      </c>
      <c r="M3" s="20">
        <v>3969211555</v>
      </c>
      <c r="N3" s="20">
        <f>Table1[[#This Row],[external_debt($)]]/10^6</f>
        <v>3969.2115549999999</v>
      </c>
      <c r="O3" s="20">
        <f>LN(Table1[[#This Row],[external_debt_m]])</f>
        <v>8.2863227532018264</v>
      </c>
      <c r="P3" s="21">
        <f>LN(Table1[[#This Row],[inflation ]])</f>
        <v>3.1900647430140814</v>
      </c>
      <c r="Q3" s="4"/>
      <c r="R3" s="4"/>
      <c r="S3" s="4"/>
      <c r="T3" s="4"/>
      <c r="U3" s="4"/>
      <c r="V3" s="4"/>
      <c r="W3" s="4"/>
      <c r="X3" s="4"/>
    </row>
    <row r="4" spans="1:24" x14ac:dyDescent="0.35">
      <c r="A4" s="14">
        <v>29952</v>
      </c>
      <c r="B4" s="7">
        <v>144331</v>
      </c>
      <c r="C4" s="8">
        <v>13.08799999999998</v>
      </c>
      <c r="D4" s="1">
        <v>56148</v>
      </c>
      <c r="E4" s="2">
        <v>2420.6410000000001</v>
      </c>
      <c r="F4" s="5">
        <v>1623.2</v>
      </c>
      <c r="G4" s="22">
        <v>20452</v>
      </c>
      <c r="H4" s="20">
        <f t="shared" si="2"/>
        <v>3.2103720340252897</v>
      </c>
      <c r="I4" s="20">
        <f t="shared" si="0"/>
        <v>9.9258359561998901</v>
      </c>
      <c r="J4" s="20">
        <f t="shared" si="1"/>
        <v>11.879864551904086</v>
      </c>
      <c r="K4" s="20">
        <v>83.622670024556896</v>
      </c>
      <c r="L4" s="20">
        <v>18.715</v>
      </c>
      <c r="M4" s="20">
        <v>8269750071</v>
      </c>
      <c r="N4" s="20">
        <f>Table1[[#This Row],[external_debt($)]]/10^6</f>
        <v>8269.7500710000004</v>
      </c>
      <c r="O4" s="20">
        <f>LN(Table1[[#This Row],[external_debt_m]])</f>
        <v>9.0203595664002467</v>
      </c>
      <c r="P4" s="20">
        <f>LN(Table1[[#This Row],[inflation ]])</f>
        <v>2.9293253413563924</v>
      </c>
    </row>
    <row r="5" spans="1:24" x14ac:dyDescent="0.35">
      <c r="A5" s="14">
        <v>30317</v>
      </c>
      <c r="B5" s="7">
        <v>175751</v>
      </c>
      <c r="C5" s="8">
        <v>13.77600000000001</v>
      </c>
      <c r="D5" s="1">
        <v>55257</v>
      </c>
      <c r="E5" s="2">
        <v>2441.6849999999999</v>
      </c>
      <c r="F5" s="5">
        <v>1718.7</v>
      </c>
      <c r="G5" s="22">
        <v>22725.836919000001</v>
      </c>
      <c r="H5" s="20">
        <f t="shared" si="2"/>
        <v>3.2352000769692748</v>
      </c>
      <c r="I5" s="20">
        <f t="shared" si="0"/>
        <v>10.031257746486354</v>
      </c>
      <c r="J5" s="20">
        <f t="shared" si="1"/>
        <v>12.07682349955715</v>
      </c>
      <c r="K5" s="20">
        <v>86.378735894077494</v>
      </c>
      <c r="L5" s="20">
        <v>19.849999999999998</v>
      </c>
      <c r="M5" s="20">
        <v>7078085808</v>
      </c>
      <c r="N5" s="20">
        <f>Table1[[#This Row],[external_debt($)]]/10^6</f>
        <v>7078.0858079999998</v>
      </c>
      <c r="O5" s="20">
        <f>LN(Table1[[#This Row],[external_debt_m]])</f>
        <v>8.8647587840305668</v>
      </c>
      <c r="P5" s="20">
        <f>LN(Table1[[#This Row],[inflation ]])</f>
        <v>2.9882040071331994</v>
      </c>
    </row>
    <row r="6" spans="1:24" x14ac:dyDescent="0.35">
      <c r="A6" s="14">
        <v>30682</v>
      </c>
      <c r="B6" s="7">
        <v>182220</v>
      </c>
      <c r="C6" s="8">
        <v>-9.8829999999999814</v>
      </c>
      <c r="D6" s="1">
        <v>58874</v>
      </c>
      <c r="E6" s="2">
        <v>2032.4</v>
      </c>
      <c r="F6" s="5">
        <v>1521.8</v>
      </c>
      <c r="G6" s="22">
        <v>18359.078549999998</v>
      </c>
      <c r="H6" s="20">
        <f t="shared" si="2"/>
        <v>3.1823575797645325</v>
      </c>
      <c r="I6" s="20">
        <f t="shared" si="0"/>
        <v>9.8178794750065297</v>
      </c>
      <c r="J6" s="20">
        <f t="shared" si="1"/>
        <v>12.112970027267849</v>
      </c>
      <c r="K6" s="20">
        <v>90.051439891535594</v>
      </c>
      <c r="L6" s="20">
        <v>12.589166666666669</v>
      </c>
      <c r="M6" s="20">
        <v>5159730090</v>
      </c>
      <c r="N6" s="20">
        <f>Table1[[#This Row],[external_debt($)]]/10^6</f>
        <v>5159.73009</v>
      </c>
      <c r="O6" s="20">
        <f>LN(Table1[[#This Row],[external_debt_m]])</f>
        <v>8.5486395489679552</v>
      </c>
      <c r="P6" s="20">
        <f>LN(Table1[[#This Row],[inflation ]])</f>
        <v>2.5328366557676336</v>
      </c>
    </row>
    <row r="7" spans="1:24" x14ac:dyDescent="0.35">
      <c r="A7" s="14">
        <v>31048</v>
      </c>
      <c r="B7" s="7">
        <v>86413</v>
      </c>
      <c r="C7" s="8">
        <v>-2.0640000000000072</v>
      </c>
      <c r="D7" s="1">
        <v>59000</v>
      </c>
      <c r="E7" s="2">
        <v>2192.326</v>
      </c>
      <c r="F7" s="5">
        <v>1568.3</v>
      </c>
      <c r="G7" s="22">
        <v>16006.784598</v>
      </c>
      <c r="H7" s="20">
        <f t="shared" si="2"/>
        <v>3.1954291424570624</v>
      </c>
      <c r="I7" s="20">
        <f t="shared" si="0"/>
        <v>9.6807679487184775</v>
      </c>
      <c r="J7" s="20">
        <f t="shared" si="1"/>
        <v>11.366893406436693</v>
      </c>
      <c r="K7" s="20">
        <v>91.073586843975207</v>
      </c>
      <c r="L7" s="20">
        <v>4.4050000000000002</v>
      </c>
      <c r="M7" s="20">
        <v>6025227842</v>
      </c>
      <c r="N7" s="20">
        <f>Table1[[#This Row],[external_debt($)]]/10^6</f>
        <v>6025.2278420000002</v>
      </c>
      <c r="O7" s="20">
        <f>LN(Table1[[#This Row],[external_debt_m]])</f>
        <v>8.7037105737434306</v>
      </c>
      <c r="P7" s="20">
        <f>LN(Table1[[#This Row],[inflation ]])</f>
        <v>1.4827402593881429</v>
      </c>
    </row>
    <row r="8" spans="1:24" x14ac:dyDescent="0.35">
      <c r="A8" s="14">
        <v>31413</v>
      </c>
      <c r="B8" s="7">
        <v>90169</v>
      </c>
      <c r="C8" s="8">
        <v>-9.0370000000000061</v>
      </c>
      <c r="D8" s="1">
        <v>92860</v>
      </c>
      <c r="E8" s="2">
        <v>2037.1130000000001</v>
      </c>
      <c r="F8" s="5">
        <v>1454</v>
      </c>
      <c r="G8" s="22">
        <v>7802.6055390000001</v>
      </c>
      <c r="H8" s="20">
        <f t="shared" si="2"/>
        <v>3.162564406523019</v>
      </c>
      <c r="I8" s="20">
        <f t="shared" si="0"/>
        <v>8.9622130003591263</v>
      </c>
      <c r="J8" s="20">
        <f t="shared" si="1"/>
        <v>11.409440966269431</v>
      </c>
      <c r="K8" s="20">
        <v>78.778783068510094</v>
      </c>
      <c r="L8" s="20">
        <v>18.399999999999999</v>
      </c>
      <c r="M8" s="20">
        <v>5793964261</v>
      </c>
      <c r="N8" s="20">
        <f>Table1[[#This Row],[external_debt($)]]/10^6</f>
        <v>5793.9642610000001</v>
      </c>
      <c r="O8" s="20">
        <f>LN(Table1[[#This Row],[external_debt_m]])</f>
        <v>8.6645720100327441</v>
      </c>
      <c r="P8" s="20">
        <f>LN(Table1[[#This Row],[inflation ]])</f>
        <v>2.91235066461494</v>
      </c>
    </row>
    <row r="9" spans="1:24" x14ac:dyDescent="0.35">
      <c r="A9" s="14">
        <v>31778</v>
      </c>
      <c r="B9" s="7">
        <v>103856</v>
      </c>
      <c r="C9" s="8">
        <v>2.9700000000000131</v>
      </c>
      <c r="D9" s="1">
        <v>92860</v>
      </c>
      <c r="E9" s="2">
        <v>2297.6219999999998</v>
      </c>
      <c r="F9" s="5">
        <v>1710</v>
      </c>
      <c r="G9" s="22">
        <v>12271.83567</v>
      </c>
      <c r="H9" s="20">
        <f t="shared" si="2"/>
        <v>3.2329961103921536</v>
      </c>
      <c r="I9" s="20">
        <f t="shared" si="0"/>
        <v>9.415062132872011</v>
      </c>
      <c r="J9" s="20">
        <f t="shared" si="1"/>
        <v>11.55076060327325</v>
      </c>
      <c r="K9" s="20">
        <v>71.4774357190432</v>
      </c>
      <c r="L9" s="20">
        <v>28.6</v>
      </c>
      <c r="M9" s="20">
        <v>6150722410</v>
      </c>
      <c r="N9" s="20">
        <f>Table1[[#This Row],[external_debt($)]]/10^6</f>
        <v>6150.7224100000003</v>
      </c>
      <c r="O9" s="20">
        <f>LN(Table1[[#This Row],[external_debt_m]])</f>
        <v>8.7243248189427369</v>
      </c>
      <c r="P9" s="20">
        <f>LN(Table1[[#This Row],[inflation ]])</f>
        <v>3.3534067178258069</v>
      </c>
    </row>
    <row r="10" spans="1:24" x14ac:dyDescent="0.35">
      <c r="A10" s="14">
        <v>32143</v>
      </c>
      <c r="B10" s="7">
        <v>91069</v>
      </c>
      <c r="C10" s="8">
        <v>-9.492999999999995</v>
      </c>
      <c r="D10" s="1">
        <v>92860</v>
      </c>
      <c r="E10" s="2">
        <v>2478.5239999999999</v>
      </c>
      <c r="F10" s="5">
        <v>1696</v>
      </c>
      <c r="G10" s="22">
        <v>8964.9625919999999</v>
      </c>
      <c r="H10" s="20">
        <f t="shared" si="2"/>
        <v>3.229425847920695</v>
      </c>
      <c r="I10" s="20">
        <f t="shared" si="0"/>
        <v>9.1010792133590268</v>
      </c>
      <c r="J10" s="20">
        <f t="shared" si="1"/>
        <v>11.419372739937176</v>
      </c>
      <c r="K10" s="20">
        <v>68.699764629670099</v>
      </c>
      <c r="L10" s="20">
        <v>28.7</v>
      </c>
      <c r="M10" s="20">
        <v>5843049165</v>
      </c>
      <c r="N10" s="20">
        <f>Table1[[#This Row],[external_debt($)]]/10^6</f>
        <v>5843.0491650000004</v>
      </c>
      <c r="O10" s="20">
        <f>LN(Table1[[#This Row],[external_debt_m]])</f>
        <v>8.6730080568609846</v>
      </c>
      <c r="P10" s="20">
        <f>LN(Table1[[#This Row],[inflation ]])</f>
        <v>3.3568971227655755</v>
      </c>
    </row>
    <row r="11" spans="1:24" x14ac:dyDescent="0.35">
      <c r="A11" s="14">
        <v>32509</v>
      </c>
      <c r="B11" s="7">
        <v>87878</v>
      </c>
      <c r="C11" s="8">
        <v>5.2049999999999841</v>
      </c>
      <c r="D11" s="1">
        <v>92860</v>
      </c>
      <c r="E11" s="2">
        <v>2814.0770000000002</v>
      </c>
      <c r="F11" s="5">
        <v>2120</v>
      </c>
      <c r="G11" s="22">
        <v>11841.502482</v>
      </c>
      <c r="H11" s="20">
        <f t="shared" si="2"/>
        <v>3.3263358609287512</v>
      </c>
      <c r="I11" s="20">
        <f t="shared" si="0"/>
        <v>9.3793657992045905</v>
      </c>
      <c r="J11" s="20">
        <f t="shared" si="1"/>
        <v>11.383704767932791</v>
      </c>
      <c r="K11" s="20">
        <v>72.032236426367206</v>
      </c>
      <c r="L11" s="20">
        <v>19.250000000000004</v>
      </c>
      <c r="M11" s="20">
        <v>6526858379</v>
      </c>
      <c r="N11" s="20">
        <f>Table1[[#This Row],[external_debt($)]]/10^6</f>
        <v>6526.8583790000002</v>
      </c>
      <c r="O11" s="20">
        <f>LN(Table1[[#This Row],[external_debt_m]])</f>
        <v>8.7836810006826429</v>
      </c>
      <c r="P11" s="20">
        <f>LN(Table1[[#This Row],[inflation ]])</f>
        <v>2.9575110607337933</v>
      </c>
    </row>
    <row r="12" spans="1:24" x14ac:dyDescent="0.35">
      <c r="A12" s="14">
        <v>32874</v>
      </c>
      <c r="B12" s="7">
        <v>91941</v>
      </c>
      <c r="C12" s="8">
        <v>18.080000000000013</v>
      </c>
      <c r="D12" s="1">
        <v>92850</v>
      </c>
      <c r="E12" s="2">
        <v>3135.3069999999998</v>
      </c>
      <c r="F12" s="5">
        <v>2220</v>
      </c>
      <c r="G12" s="22">
        <v>16573.631049</v>
      </c>
      <c r="H12" s="20">
        <f t="shared" si="2"/>
        <v>3.3463529744506388</v>
      </c>
      <c r="I12" s="20">
        <f t="shared" si="0"/>
        <v>9.7155682203309954</v>
      </c>
      <c r="J12" s="20">
        <f t="shared" si="1"/>
        <v>11.428902345959759</v>
      </c>
      <c r="K12" s="20">
        <v>68.112372714929606</v>
      </c>
      <c r="L12" s="20">
        <v>7.711666666666666</v>
      </c>
      <c r="M12" s="20">
        <v>9026182538</v>
      </c>
      <c r="N12" s="20">
        <f>Table1[[#This Row],[external_debt($)]]/10^6</f>
        <v>9026.1825379999991</v>
      </c>
      <c r="O12" s="20">
        <f>LN(Table1[[#This Row],[external_debt_m]])</f>
        <v>9.1078848037587878</v>
      </c>
      <c r="P12" s="20">
        <f>LN(Table1[[#This Row],[inflation ]])</f>
        <v>2.042734333690853</v>
      </c>
    </row>
    <row r="13" spans="1:24" x14ac:dyDescent="0.35">
      <c r="A13" s="14">
        <v>33239</v>
      </c>
      <c r="B13" s="7">
        <v>105345</v>
      </c>
      <c r="C13" s="8">
        <v>10.773999999999987</v>
      </c>
      <c r="D13" s="1">
        <v>92860</v>
      </c>
      <c r="E13" s="2">
        <v>3406.7849999999999</v>
      </c>
      <c r="F13" s="5">
        <v>2420</v>
      </c>
      <c r="G13" s="22">
        <v>18661</v>
      </c>
      <c r="H13" s="20">
        <f t="shared" si="2"/>
        <v>3.3838153659804311</v>
      </c>
      <c r="I13" s="20">
        <f t="shared" si="0"/>
        <v>9.8341910635334724</v>
      </c>
      <c r="J13" s="20">
        <f t="shared" si="1"/>
        <v>11.56499595726123</v>
      </c>
      <c r="K13" s="20">
        <v>67.521730014794599</v>
      </c>
      <c r="L13" s="20">
        <v>17.07</v>
      </c>
      <c r="M13" s="20">
        <v>11368427701</v>
      </c>
      <c r="N13" s="20">
        <f>Table1[[#This Row],[external_debt($)]]/10^6</f>
        <v>11368.427701000001</v>
      </c>
      <c r="O13" s="20">
        <f>LN(Table1[[#This Row],[external_debt_m]])</f>
        <v>9.3385952923098756</v>
      </c>
      <c r="P13" s="20">
        <f>LN(Table1[[#This Row],[inflation ]])</f>
        <v>2.837322536806349</v>
      </c>
    </row>
    <row r="14" spans="1:24" x14ac:dyDescent="0.35">
      <c r="A14" s="14">
        <v>33604</v>
      </c>
      <c r="B14" s="7">
        <v>124187</v>
      </c>
      <c r="C14" s="8">
        <v>2.1069999999999993</v>
      </c>
      <c r="D14" s="1">
        <v>92860</v>
      </c>
      <c r="E14" s="2">
        <v>3431.5929999999998</v>
      </c>
      <c r="F14" s="5">
        <v>2528</v>
      </c>
      <c r="G14" s="22">
        <v>19868</v>
      </c>
      <c r="H14" s="20">
        <f t="shared" si="2"/>
        <v>3.4027770696103472</v>
      </c>
      <c r="I14" s="20">
        <f t="shared" si="0"/>
        <v>9.8968656762272413</v>
      </c>
      <c r="J14" s="20">
        <f t="shared" si="1"/>
        <v>11.729543773115962</v>
      </c>
      <c r="K14" s="20">
        <v>65.567841285770598</v>
      </c>
      <c r="L14" s="20">
        <v>25.881666666666671</v>
      </c>
      <c r="M14" s="20">
        <v>16074665445</v>
      </c>
      <c r="N14" s="20">
        <f>Table1[[#This Row],[external_debt($)]]/10^6</f>
        <v>16074.665445000001</v>
      </c>
      <c r="O14" s="20">
        <f>LN(Table1[[#This Row],[external_debt_m]])</f>
        <v>9.6849997367586074</v>
      </c>
      <c r="P14" s="20">
        <f>LN(Table1[[#This Row],[inflation ]])</f>
        <v>3.2535348673530429</v>
      </c>
    </row>
    <row r="15" spans="1:24" x14ac:dyDescent="0.35">
      <c r="A15" s="14">
        <v>33970</v>
      </c>
      <c r="B15" s="7">
        <v>92919</v>
      </c>
      <c r="C15" s="8">
        <v>1.257000000000005</v>
      </c>
      <c r="D15" s="1">
        <v>92860</v>
      </c>
      <c r="E15" s="2">
        <v>3425.2049999999999</v>
      </c>
      <c r="F15" s="5">
        <v>2600</v>
      </c>
      <c r="G15" s="22">
        <v>16197.325831</v>
      </c>
      <c r="H15" s="20">
        <f t="shared" si="2"/>
        <v>3.4149733479708178</v>
      </c>
      <c r="I15" s="20">
        <f t="shared" si="0"/>
        <v>9.6926014354340726</v>
      </c>
      <c r="J15" s="20">
        <f t="shared" si="1"/>
        <v>11.439483424880676</v>
      </c>
      <c r="K15" s="20">
        <v>1268.07876133881</v>
      </c>
      <c r="L15" s="20">
        <v>21.169999999999998</v>
      </c>
      <c r="M15" s="20">
        <v>23392435930</v>
      </c>
      <c r="N15" s="20">
        <f>Table1[[#This Row],[external_debt($)]]/10^6</f>
        <v>23392.43593</v>
      </c>
      <c r="O15" s="20">
        <f>LN(Table1[[#This Row],[external_debt_m]])</f>
        <v>10.060167998234272</v>
      </c>
      <c r="P15" s="20">
        <f>LN(Table1[[#This Row],[inflation ]])</f>
        <v>3.0525850851467737</v>
      </c>
    </row>
    <row r="16" spans="1:24" x14ac:dyDescent="0.35">
      <c r="A16" s="14">
        <v>34335</v>
      </c>
      <c r="B16" s="7">
        <v>72595</v>
      </c>
      <c r="C16" s="8">
        <v>-1.4889999999999901</v>
      </c>
      <c r="D16" s="1">
        <v>94300</v>
      </c>
      <c r="E16" s="2">
        <v>3596</v>
      </c>
      <c r="F16" s="5">
        <v>2650</v>
      </c>
      <c r="G16" s="22">
        <v>20321.213941000002</v>
      </c>
      <c r="H16" s="20">
        <f t="shared" si="2"/>
        <v>3.4232458739368079</v>
      </c>
      <c r="I16" s="20">
        <f t="shared" si="0"/>
        <v>9.9194206410989292</v>
      </c>
      <c r="J16" s="20">
        <f t="shared" si="1"/>
        <v>11.192651327917789</v>
      </c>
      <c r="K16" s="20">
        <v>1749.1737362507899</v>
      </c>
      <c r="L16" s="20">
        <v>31.256666666666664</v>
      </c>
      <c r="M16" s="20">
        <v>21792481977</v>
      </c>
      <c r="N16" s="20">
        <f>Table1[[#This Row],[external_debt($)]]/10^6</f>
        <v>21792.481976999999</v>
      </c>
      <c r="O16" s="20">
        <f>LN(Table1[[#This Row],[external_debt_m]])</f>
        <v>9.9893203258577419</v>
      </c>
      <c r="P16" s="20">
        <f>LN(Table1[[#This Row],[inflation ]])</f>
        <v>3.4422326867634241</v>
      </c>
    </row>
    <row r="17" spans="1:16" x14ac:dyDescent="0.35">
      <c r="A17" s="14">
        <v>34700</v>
      </c>
      <c r="B17" s="7">
        <v>98287</v>
      </c>
      <c r="C17" s="8">
        <v>1.0229999999999819</v>
      </c>
      <c r="D17" s="1">
        <v>93700</v>
      </c>
      <c r="E17" s="2">
        <v>3595</v>
      </c>
      <c r="F17" s="5">
        <v>2621</v>
      </c>
      <c r="G17" s="22">
        <v>20900.063457</v>
      </c>
      <c r="H17" s="20">
        <f t="shared" si="2"/>
        <v>3.4184670209466006</v>
      </c>
      <c r="I17" s="20">
        <f t="shared" si="0"/>
        <v>9.947507474168388</v>
      </c>
      <c r="J17" s="20">
        <f t="shared" si="1"/>
        <v>11.495647049169955</v>
      </c>
      <c r="K17" s="20">
        <v>1748.3502456275901</v>
      </c>
      <c r="L17" s="20">
        <v>49.440833333333337</v>
      </c>
      <c r="M17" s="20">
        <v>21681652186</v>
      </c>
      <c r="N17" s="20">
        <f>Table1[[#This Row],[external_debt($)]]/10^6</f>
        <v>21681.652185999999</v>
      </c>
      <c r="O17" s="20">
        <f>LN(Table1[[#This Row],[external_debt_m]])</f>
        <v>9.9842216604912402</v>
      </c>
      <c r="P17" s="20">
        <f>LN(Table1[[#This Row],[inflation ]])</f>
        <v>3.9007766684550647</v>
      </c>
    </row>
    <row r="18" spans="1:16" x14ac:dyDescent="0.35">
      <c r="A18" s="14">
        <v>35065</v>
      </c>
      <c r="B18" s="7">
        <v>119693</v>
      </c>
      <c r="C18" s="8">
        <v>6.2149999999999892</v>
      </c>
      <c r="D18" s="1">
        <v>92600</v>
      </c>
      <c r="E18" s="2">
        <v>3596</v>
      </c>
      <c r="F18" s="5">
        <v>2630</v>
      </c>
      <c r="G18" s="22">
        <v>24315.730857999999</v>
      </c>
      <c r="H18" s="20">
        <f t="shared" si="2"/>
        <v>3.419955748489758</v>
      </c>
      <c r="I18" s="20">
        <f t="shared" si="0"/>
        <v>10.098878780292798</v>
      </c>
      <c r="J18" s="20">
        <f t="shared" si="1"/>
        <v>11.692685410303906</v>
      </c>
      <c r="K18" s="20">
        <v>1751.18635583594</v>
      </c>
      <c r="L18" s="20">
        <v>29.842500000000001</v>
      </c>
      <c r="M18" s="20">
        <v>16684178793</v>
      </c>
      <c r="N18" s="20">
        <f>Table1[[#This Row],[external_debt($)]]/10^6</f>
        <v>16684.178792999999</v>
      </c>
      <c r="O18" s="20">
        <f>LN(Table1[[#This Row],[external_debt_m]])</f>
        <v>9.7222161716943223</v>
      </c>
      <c r="P18" s="20">
        <f>LN(Table1[[#This Row],[inflation ]])</f>
        <v>3.3959335519870564</v>
      </c>
    </row>
    <row r="19" spans="1:16" x14ac:dyDescent="0.35">
      <c r="A19" s="14">
        <v>35431</v>
      </c>
      <c r="B19" s="7">
        <v>115071</v>
      </c>
      <c r="C19" s="8">
        <v>-0.54999999999999716</v>
      </c>
      <c r="D19" s="1">
        <v>92600</v>
      </c>
      <c r="E19" s="2">
        <v>3603.3809999999999</v>
      </c>
      <c r="F19" s="5">
        <v>2587</v>
      </c>
      <c r="G19" s="22">
        <v>19682.874297999999</v>
      </c>
      <c r="H19" s="20">
        <f t="shared" si="2"/>
        <v>3.4127964287165433</v>
      </c>
      <c r="I19" s="20">
        <f t="shared" si="0"/>
        <v>9.8875042116693717</v>
      </c>
      <c r="J19" s="20">
        <f t="shared" si="1"/>
        <v>11.653304608142131</v>
      </c>
      <c r="K19" s="20">
        <v>1753.3454774828599</v>
      </c>
      <c r="L19" s="20">
        <v>17.377500000000001</v>
      </c>
      <c r="M19" s="20">
        <v>11697339746</v>
      </c>
      <c r="N19" s="20">
        <f>Table1[[#This Row],[external_debt($)]]/10^6</f>
        <v>11697.339746</v>
      </c>
      <c r="O19" s="20">
        <f>LN(Table1[[#This Row],[external_debt_m]])</f>
        <v>9.3671167227961316</v>
      </c>
      <c r="P19" s="20">
        <f>LN(Table1[[#This Row],[inflation ]])</f>
        <v>2.8551762659925042</v>
      </c>
    </row>
    <row r="20" spans="1:16" x14ac:dyDescent="0.35">
      <c r="A20" s="14">
        <v>35796</v>
      </c>
      <c r="B20" s="7">
        <v>105894</v>
      </c>
      <c r="C20" s="8">
        <v>1.9099999999999966</v>
      </c>
      <c r="D20" s="1">
        <v>93700</v>
      </c>
      <c r="E20" s="2">
        <v>3714</v>
      </c>
      <c r="F20" s="5">
        <v>2512</v>
      </c>
      <c r="G20" s="22">
        <v>13986.840980000001</v>
      </c>
      <c r="H20" s="20">
        <f t="shared" si="2"/>
        <v>3.4000196350651586</v>
      </c>
      <c r="I20" s="20">
        <f t="shared" si="0"/>
        <v>9.5458722365861988</v>
      </c>
      <c r="J20" s="20">
        <f t="shared" si="1"/>
        <v>11.570193872760621</v>
      </c>
      <c r="K20" s="20">
        <v>1752.28599459359</v>
      </c>
      <c r="L20" s="20">
        <v>17.855833333333333</v>
      </c>
      <c r="M20" s="20">
        <v>12341638353</v>
      </c>
      <c r="N20" s="20">
        <f>Table1[[#This Row],[external_debt($)]]/10^6</f>
        <v>12341.638353</v>
      </c>
      <c r="O20" s="20">
        <f>LN(Table1[[#This Row],[external_debt_m]])</f>
        <v>9.4207340563126589</v>
      </c>
      <c r="P20" s="20">
        <f>LN(Table1[[#This Row],[inflation ]])</f>
        <v>2.8823302522246341</v>
      </c>
    </row>
    <row r="21" spans="1:16" x14ac:dyDescent="0.35">
      <c r="A21" s="14">
        <v>36161</v>
      </c>
      <c r="B21" s="7">
        <v>113237</v>
      </c>
      <c r="C21" s="8">
        <v>0.3089999999999975</v>
      </c>
      <c r="D21" s="1">
        <v>93100</v>
      </c>
      <c r="E21" s="2">
        <v>3439</v>
      </c>
      <c r="F21" s="5">
        <v>2291</v>
      </c>
      <c r="G21" s="22">
        <v>21963.669398999999</v>
      </c>
      <c r="H21" s="20">
        <f t="shared" si="2"/>
        <v>3.3600250891893975</v>
      </c>
      <c r="I21" s="20">
        <f t="shared" si="0"/>
        <v>9.9971449763368376</v>
      </c>
      <c r="J21" s="20">
        <f t="shared" si="1"/>
        <v>11.637238246469396</v>
      </c>
      <c r="K21" s="20">
        <v>1753.35494977138</v>
      </c>
      <c r="L21" s="20">
        <v>20.060833333333338</v>
      </c>
      <c r="M21" s="20">
        <v>9742304900</v>
      </c>
      <c r="N21" s="20">
        <f>Table1[[#This Row],[external_debt($)]]/10^6</f>
        <v>9742.3048999999992</v>
      </c>
      <c r="O21" s="20">
        <f>LN(Table1[[#This Row],[external_debt_m]])</f>
        <v>9.1842330113515835</v>
      </c>
      <c r="P21" s="20">
        <f>LN(Table1[[#This Row],[inflation ]])</f>
        <v>2.9987693237114881</v>
      </c>
    </row>
    <row r="22" spans="1:16" x14ac:dyDescent="0.35">
      <c r="A22" s="14">
        <v>36526</v>
      </c>
      <c r="B22" s="7">
        <v>109592</v>
      </c>
      <c r="C22" s="8">
        <v>6.8669999999999902</v>
      </c>
      <c r="D22" s="1">
        <v>99530</v>
      </c>
      <c r="E22" s="2">
        <v>3661.25</v>
      </c>
      <c r="F22" s="5">
        <v>2492.1999999999998</v>
      </c>
      <c r="G22" s="22">
        <v>23526.115002999999</v>
      </c>
      <c r="H22" s="20">
        <f t="shared" si="2"/>
        <v>3.3965828916833831</v>
      </c>
      <c r="I22" s="20">
        <f t="shared" si="0"/>
        <v>10.065866359844748</v>
      </c>
      <c r="J22" s="20">
        <f t="shared" si="1"/>
        <v>11.604519658131226</v>
      </c>
      <c r="K22" s="20">
        <v>1764.85606929191</v>
      </c>
      <c r="L22" s="20">
        <v>14.586666666666671</v>
      </c>
      <c r="M22" s="20">
        <v>8800053479</v>
      </c>
      <c r="N22" s="20">
        <f>Table1[[#This Row],[external_debt($)]]/10^6</f>
        <v>8800.0534790000002</v>
      </c>
      <c r="O22" s="20">
        <f>LN(Table1[[#This Row],[external_debt_m]])</f>
        <v>9.0825130776069223</v>
      </c>
      <c r="P22" s="20">
        <f>LN(Table1[[#This Row],[inflation ]])</f>
        <v>2.6801078694456164</v>
      </c>
    </row>
    <row r="23" spans="1:16" x14ac:dyDescent="0.35">
      <c r="A23" s="14">
        <v>36892</v>
      </c>
      <c r="B23" s="7">
        <v>126879</v>
      </c>
      <c r="C23" s="8">
        <v>0.80599999999999739</v>
      </c>
      <c r="D23" s="1">
        <v>99080</v>
      </c>
      <c r="E23" s="2">
        <v>3572</v>
      </c>
      <c r="F23" s="5">
        <v>2184.6</v>
      </c>
      <c r="G23" s="22">
        <v>24491.811634000002</v>
      </c>
      <c r="H23" s="20">
        <f t="shared" si="2"/>
        <v>3.3393719293175872</v>
      </c>
      <c r="I23" s="20">
        <f t="shared" si="0"/>
        <v>10.106094121648786</v>
      </c>
      <c r="J23" s="20">
        <f t="shared" si="1"/>
        <v>11.750989155374816</v>
      </c>
      <c r="K23" s="20">
        <v>1753.98568465785</v>
      </c>
      <c r="L23" s="20">
        <v>11.278333333333334</v>
      </c>
      <c r="M23" s="20">
        <v>8280878565</v>
      </c>
      <c r="N23" s="20">
        <f>Table1[[#This Row],[external_debt($)]]/10^6</f>
        <v>8280.8785650000009</v>
      </c>
      <c r="O23" s="20">
        <f>LN(Table1[[#This Row],[external_debt_m]])</f>
        <v>9.0217043486344259</v>
      </c>
      <c r="P23" s="20">
        <f>LN(Table1[[#This Row],[inflation ]])</f>
        <v>2.4228834810160791</v>
      </c>
    </row>
    <row r="24" spans="1:16" x14ac:dyDescent="0.35">
      <c r="A24" s="14">
        <v>37257</v>
      </c>
      <c r="B24" s="7">
        <v>128627</v>
      </c>
      <c r="C24" s="8">
        <v>10.253</v>
      </c>
      <c r="D24" s="1">
        <v>130690</v>
      </c>
      <c r="E24" s="2">
        <v>3248</v>
      </c>
      <c r="F24" s="5">
        <v>2093.6</v>
      </c>
      <c r="G24" s="22">
        <v>31402.849783000001</v>
      </c>
      <c r="H24" s="20">
        <f t="shared" si="2"/>
        <v>3.3208937096318247</v>
      </c>
      <c r="I24" s="20">
        <f t="shared" si="0"/>
        <v>10.354653925198521</v>
      </c>
      <c r="J24" s="20">
        <f t="shared" si="1"/>
        <v>11.764672022092238</v>
      </c>
      <c r="K24" s="20">
        <v>6907.0344556165301</v>
      </c>
      <c r="L24" s="20">
        <v>14.292500000000002</v>
      </c>
      <c r="M24" s="20">
        <v>8934505230</v>
      </c>
      <c r="N24" s="20">
        <f>Table1[[#This Row],[external_debt($)]]/10^6</f>
        <v>8934.5052300000007</v>
      </c>
      <c r="O24" s="20">
        <f>LN(Table1[[#This Row],[external_debt_m]])</f>
        <v>9.0976760516898576</v>
      </c>
      <c r="P24" s="20">
        <f>LN(Table1[[#This Row],[inflation ]])</f>
        <v>2.6597349241559893</v>
      </c>
    </row>
    <row r="25" spans="1:16" x14ac:dyDescent="0.35">
      <c r="A25" s="14">
        <v>37622</v>
      </c>
      <c r="B25" s="7">
        <v>153545</v>
      </c>
      <c r="C25" s="8">
        <v>9.2259999999999991</v>
      </c>
      <c r="D25" s="1">
        <v>133250</v>
      </c>
      <c r="E25" s="2">
        <v>3741.6</v>
      </c>
      <c r="F25" s="5">
        <v>2396.3000000000002</v>
      </c>
      <c r="G25" s="22">
        <v>37814.191933000002</v>
      </c>
      <c r="H25" s="20">
        <f t="shared" si="2"/>
        <v>3.3795411877525976</v>
      </c>
      <c r="I25" s="20">
        <f t="shared" si="0"/>
        <v>10.540439759107691</v>
      </c>
      <c r="J25" s="20">
        <f t="shared" si="1"/>
        <v>11.941748962655627</v>
      </c>
      <c r="K25" s="20">
        <v>8193.8875191666702</v>
      </c>
      <c r="L25" s="20">
        <v>16.499999999999996</v>
      </c>
      <c r="M25" s="20">
        <v>14235372771</v>
      </c>
      <c r="N25" s="20">
        <f>Table1[[#This Row],[external_debt($)]]/10^6</f>
        <v>14235.372771</v>
      </c>
      <c r="O25" s="20">
        <f>LN(Table1[[#This Row],[external_debt_m]])</f>
        <v>9.5634851863028807</v>
      </c>
      <c r="P25" s="20">
        <f>LN(Table1[[#This Row],[inflation ]])</f>
        <v>2.8033603809065348</v>
      </c>
    </row>
    <row r="26" spans="1:16" x14ac:dyDescent="0.35">
      <c r="A26" s="14">
        <v>37987</v>
      </c>
      <c r="B26" s="7">
        <v>190043</v>
      </c>
      <c r="C26" s="8">
        <v>3.9879999999999853</v>
      </c>
      <c r="D26" s="1">
        <v>132460</v>
      </c>
      <c r="E26" s="2">
        <v>3834.2</v>
      </c>
      <c r="F26" s="5">
        <v>2684.1</v>
      </c>
      <c r="G26" s="22">
        <v>48018.138115000002</v>
      </c>
      <c r="H26" s="20">
        <f t="shared" si="2"/>
        <v>3.4287986920629629</v>
      </c>
      <c r="I26" s="20">
        <f t="shared" si="0"/>
        <v>10.77933409590818</v>
      </c>
      <c r="J26" s="20">
        <f t="shared" si="1"/>
        <v>12.155005641326541</v>
      </c>
      <c r="K26" s="20">
        <v>8613.9894207500001</v>
      </c>
      <c r="L26" s="20">
        <v>14.747499999999997</v>
      </c>
      <c r="M26" s="20">
        <v>20950347847</v>
      </c>
      <c r="N26" s="20">
        <f>Table1[[#This Row],[external_debt($)]]/10^6</f>
        <v>20950.347847000001</v>
      </c>
      <c r="O26" s="20">
        <f>LN(Table1[[#This Row],[external_debt_m]])</f>
        <v>9.9499105288878624</v>
      </c>
      <c r="P26" s="20">
        <f>LN(Table1[[#This Row],[inflation ]])</f>
        <v>2.6910735768950933</v>
      </c>
    </row>
    <row r="27" spans="1:16" x14ac:dyDescent="0.35">
      <c r="A27" s="14">
        <v>38353</v>
      </c>
      <c r="B27" s="7">
        <v>226452</v>
      </c>
      <c r="C27" s="8">
        <v>3.1900000000000119</v>
      </c>
      <c r="D27" s="1">
        <v>136270</v>
      </c>
      <c r="E27" s="2">
        <v>4091.5</v>
      </c>
      <c r="F27" s="5">
        <v>2394.48</v>
      </c>
      <c r="G27" s="22">
        <v>68635.328169999993</v>
      </c>
      <c r="H27" s="20">
        <f t="shared" si="2"/>
        <v>3.3792112139299264</v>
      </c>
      <c r="I27" s="20">
        <f t="shared" si="0"/>
        <v>11.136562669054092</v>
      </c>
      <c r="J27" s="20">
        <f t="shared" si="1"/>
        <v>12.330288280917095</v>
      </c>
      <c r="K27" s="20">
        <v>8963.9589066666704</v>
      </c>
      <c r="L27" s="20">
        <v>13.519999999999998</v>
      </c>
      <c r="M27" s="20">
        <v>21393520936</v>
      </c>
      <c r="N27" s="20">
        <f>Table1[[#This Row],[external_debt($)]]/10^6</f>
        <v>21393.520936000001</v>
      </c>
      <c r="O27" s="20">
        <f>LN(Table1[[#This Row],[external_debt_m]])</f>
        <v>9.9708433951688811</v>
      </c>
      <c r="P27" s="20">
        <f>LN(Table1[[#This Row],[inflation ]])</f>
        <v>2.6041700706148179</v>
      </c>
    </row>
    <row r="28" spans="1:16" x14ac:dyDescent="0.35">
      <c r="A28" s="14">
        <v>38718</v>
      </c>
      <c r="B28" s="7">
        <v>266299</v>
      </c>
      <c r="C28" s="8">
        <v>5</v>
      </c>
      <c r="D28" s="1">
        <v>138400</v>
      </c>
      <c r="E28" s="2">
        <v>4072.6</v>
      </c>
      <c r="F28" s="5">
        <v>2561</v>
      </c>
      <c r="G28" s="22">
        <v>79402.807457999996</v>
      </c>
      <c r="H28" s="20">
        <f t="shared" si="2"/>
        <v>3.4084095784684298</v>
      </c>
      <c r="I28" s="20">
        <f t="shared" si="0"/>
        <v>11.282289005023232</v>
      </c>
      <c r="J28" s="20">
        <f t="shared" si="1"/>
        <v>12.492375016631623</v>
      </c>
      <c r="K28" s="20">
        <v>9170.9428774999997</v>
      </c>
      <c r="L28" s="20">
        <v>11.921666666666667</v>
      </c>
      <c r="M28" s="20">
        <v>20494226261</v>
      </c>
      <c r="N28" s="20">
        <f>Table1[[#This Row],[external_debt($)]]/10^6</f>
        <v>20494.226261</v>
      </c>
      <c r="O28" s="20">
        <f>LN(Table1[[#This Row],[external_debt_m]])</f>
        <v>9.9278984796519936</v>
      </c>
      <c r="P28" s="20">
        <f>LN(Table1[[#This Row],[inflation ]])</f>
        <v>2.4783574728922373</v>
      </c>
    </row>
    <row r="29" spans="1:16" x14ac:dyDescent="0.35">
      <c r="A29" s="14">
        <v>39083</v>
      </c>
      <c r="B29" s="7">
        <v>349882</v>
      </c>
      <c r="C29" s="8">
        <v>8.1560000000000201</v>
      </c>
      <c r="D29" s="1">
        <v>136150</v>
      </c>
      <c r="E29" s="2">
        <v>4030.7</v>
      </c>
      <c r="F29" s="5">
        <v>2466.83</v>
      </c>
      <c r="G29" s="22">
        <v>100918</v>
      </c>
      <c r="H29" s="20">
        <f t="shared" si="2"/>
        <v>3.3921392213965698</v>
      </c>
      <c r="I29" s="20">
        <f t="shared" si="0"/>
        <v>11.522063584881254</v>
      </c>
      <c r="J29" s="20">
        <f t="shared" si="1"/>
        <v>12.765351233763024</v>
      </c>
      <c r="K29" s="20">
        <v>9281.1518283333298</v>
      </c>
      <c r="L29" s="20">
        <v>17.169999999999998</v>
      </c>
      <c r="M29" s="20">
        <v>20834072180</v>
      </c>
      <c r="N29" s="20">
        <f>Table1[[#This Row],[external_debt($)]]/10^6</f>
        <v>20834.072179999999</v>
      </c>
      <c r="O29" s="20">
        <f>LN(Table1[[#This Row],[external_debt_m]])</f>
        <v>9.9443450110675276</v>
      </c>
      <c r="P29" s="20">
        <f>LN(Table1[[#This Row],[inflation ]])</f>
        <v>2.843163674909384</v>
      </c>
    </row>
    <row r="30" spans="1:16" x14ac:dyDescent="0.35">
      <c r="A30" s="14">
        <v>39448</v>
      </c>
      <c r="B30" s="7">
        <v>406071</v>
      </c>
      <c r="C30" s="8">
        <v>0.25100000000000477</v>
      </c>
      <c r="D30" s="1">
        <v>137620</v>
      </c>
      <c r="E30" s="2">
        <v>4055.672</v>
      </c>
      <c r="F30" s="5">
        <v>2431.4</v>
      </c>
      <c r="G30" s="22">
        <v>107922</v>
      </c>
      <c r="H30" s="20">
        <f t="shared" si="2"/>
        <v>3.3858564123614148</v>
      </c>
      <c r="I30" s="20">
        <f t="shared" si="0"/>
        <v>11.589164022956027</v>
      </c>
      <c r="J30" s="20">
        <f t="shared" si="1"/>
        <v>12.914283300141987</v>
      </c>
      <c r="K30" s="20">
        <v>9428.5282608333291</v>
      </c>
      <c r="L30" s="20">
        <v>25.427499999999998</v>
      </c>
      <c r="M30" s="20">
        <v>16026650175</v>
      </c>
      <c r="N30" s="20">
        <f>Table1[[#This Row],[external_debt($)]]/10^6</f>
        <v>16026.650175000001</v>
      </c>
      <c r="O30" s="20">
        <f>LN(Table1[[#This Row],[external_debt_m]])</f>
        <v>9.6820082515263071</v>
      </c>
      <c r="P30" s="20">
        <f>LN(Table1[[#This Row],[inflation ]])</f>
        <v>3.2358312655176142</v>
      </c>
    </row>
    <row r="31" spans="1:16" x14ac:dyDescent="0.35">
      <c r="A31" s="14">
        <v>39814</v>
      </c>
      <c r="B31" s="7">
        <v>414059</v>
      </c>
      <c r="C31" s="8">
        <v>1.007000000000005</v>
      </c>
      <c r="D31" s="1">
        <v>137010</v>
      </c>
      <c r="E31" s="2">
        <v>3557.0830000000001</v>
      </c>
      <c r="F31" s="5">
        <v>2231.98</v>
      </c>
      <c r="G31" s="22">
        <v>94039</v>
      </c>
      <c r="H31" s="20">
        <f t="shared" si="2"/>
        <v>3.3486902987204901</v>
      </c>
      <c r="I31" s="20">
        <f t="shared" si="0"/>
        <v>11.451464868824605</v>
      </c>
      <c r="J31" s="20">
        <f t="shared" si="1"/>
        <v>12.933763754730865</v>
      </c>
      <c r="K31" s="20">
        <v>9864.3024562682003</v>
      </c>
      <c r="L31" s="20">
        <v>13.85</v>
      </c>
      <c r="M31" s="20">
        <v>18609984964</v>
      </c>
      <c r="N31" s="20">
        <f>Table1[[#This Row],[external_debt($)]]/10^6</f>
        <v>18609.984963999999</v>
      </c>
      <c r="O31" s="20">
        <f>LN(Table1[[#This Row],[external_debt_m]])</f>
        <v>9.8314535416832562</v>
      </c>
      <c r="P31" s="20">
        <f>LN(Table1[[#This Row],[inflation ]])</f>
        <v>2.6282852326333477</v>
      </c>
    </row>
    <row r="32" spans="1:16" x14ac:dyDescent="0.35">
      <c r="A32" s="14">
        <v>40179</v>
      </c>
      <c r="B32" s="7">
        <v>487070</v>
      </c>
      <c r="C32" s="8">
        <v>5.7979999999999876</v>
      </c>
      <c r="D32" s="1">
        <v>151170</v>
      </c>
      <c r="E32" s="2">
        <v>3544</v>
      </c>
      <c r="F32" s="5">
        <v>2247.7199999999998</v>
      </c>
      <c r="G32" s="22">
        <v>118843</v>
      </c>
      <c r="H32" s="20">
        <f t="shared" si="2"/>
        <v>3.3517422099091818</v>
      </c>
      <c r="I32" s="20">
        <f t="shared" si="0"/>
        <v>11.685558573283499</v>
      </c>
      <c r="J32" s="20">
        <f t="shared" si="1"/>
        <v>13.096163128901855</v>
      </c>
      <c r="K32" s="20">
        <v>10254.176470289</v>
      </c>
      <c r="L32" s="20">
        <v>10.111666666666666</v>
      </c>
      <c r="M32" s="20">
        <v>19768742370</v>
      </c>
      <c r="N32" s="20">
        <f>Table1[[#This Row],[external_debt($)]]/10^6</f>
        <v>19768.74237</v>
      </c>
      <c r="O32" s="20">
        <f>LN(Table1[[#This Row],[external_debt_m]])</f>
        <v>9.891857301091191</v>
      </c>
      <c r="P32" s="20">
        <f>LN(Table1[[#This Row],[inflation ]])</f>
        <v>2.3136898727261515</v>
      </c>
    </row>
    <row r="33" spans="1:16" x14ac:dyDescent="0.35">
      <c r="A33" s="14">
        <v>40544</v>
      </c>
      <c r="B33" s="7">
        <v>583500</v>
      </c>
      <c r="C33" s="8">
        <v>2.6460000000000008</v>
      </c>
      <c r="D33" s="1">
        <v>154580</v>
      </c>
      <c r="E33" s="2">
        <v>3576</v>
      </c>
      <c r="F33" s="5">
        <v>2537.25</v>
      </c>
      <c r="G33" s="22">
        <v>149568</v>
      </c>
      <c r="H33" s="20">
        <f t="shared" si="2"/>
        <v>3.4043632611796806</v>
      </c>
      <c r="I33" s="20">
        <f t="shared" si="0"/>
        <v>11.915506417898531</v>
      </c>
      <c r="J33" s="20">
        <f t="shared" si="1"/>
        <v>13.276799730708747</v>
      </c>
      <c r="K33" s="20">
        <v>10616.306643907599</v>
      </c>
      <c r="L33" s="20">
        <v>20.572500000000002</v>
      </c>
      <c r="M33" s="20">
        <v>17260291984</v>
      </c>
      <c r="N33" s="20">
        <f>Table1[[#This Row],[external_debt($)]]/10^6</f>
        <v>17260.291984</v>
      </c>
      <c r="O33" s="20">
        <f>LN(Table1[[#This Row],[external_debt_m]])</f>
        <v>9.7561638812961853</v>
      </c>
      <c r="P33" s="20">
        <f>LN(Table1[[#This Row],[inflation ]])</f>
        <v>3.0239552324977308</v>
      </c>
    </row>
    <row r="34" spans="1:16" x14ac:dyDescent="0.35">
      <c r="A34" s="14">
        <v>40909</v>
      </c>
      <c r="B34" s="7">
        <v>598853</v>
      </c>
      <c r="C34" s="8">
        <v>-3.7469999999999999</v>
      </c>
      <c r="D34" s="1">
        <v>157300</v>
      </c>
      <c r="E34" s="2">
        <v>3739.7510000000002</v>
      </c>
      <c r="F34" s="5">
        <v>2102</v>
      </c>
      <c r="G34" s="22">
        <v>144497</v>
      </c>
      <c r="H34" s="20">
        <f t="shared" si="2"/>
        <v>3.3226327116922234</v>
      </c>
      <c r="I34" s="20">
        <f t="shared" si="0"/>
        <v>11.881014025073432</v>
      </c>
      <c r="J34" s="20">
        <f t="shared" si="1"/>
        <v>13.302771437964841</v>
      </c>
      <c r="K34" s="20">
        <v>12175.5472222222</v>
      </c>
      <c r="L34" s="20">
        <v>27.113333333333333</v>
      </c>
      <c r="M34" s="20">
        <v>7481952279</v>
      </c>
      <c r="N34" s="20">
        <f>Table1[[#This Row],[external_debt($)]]/10^6</f>
        <v>7481.9522790000001</v>
      </c>
      <c r="O34" s="20">
        <f>LN(Table1[[#This Row],[external_debt_m]])</f>
        <v>8.9202490367802927</v>
      </c>
      <c r="P34" s="20">
        <f>LN(Table1[[#This Row],[inflation ]])</f>
        <v>3.3000256118109688</v>
      </c>
    </row>
    <row r="35" spans="1:16" x14ac:dyDescent="0.35">
      <c r="A35" s="14">
        <v>41275</v>
      </c>
      <c r="B35" s="7">
        <v>467415</v>
      </c>
      <c r="C35" s="8">
        <v>-1.5219999999999914</v>
      </c>
      <c r="D35" s="1">
        <v>157800</v>
      </c>
      <c r="E35" s="2">
        <v>3575.3420000000001</v>
      </c>
      <c r="F35" s="5">
        <v>1215.4100000000001</v>
      </c>
      <c r="G35" s="22">
        <v>125650</v>
      </c>
      <c r="H35" s="20">
        <f t="shared" si="2"/>
        <v>3.084722805260395</v>
      </c>
      <c r="I35" s="20">
        <f t="shared" si="0"/>
        <v>11.741255542971738</v>
      </c>
      <c r="J35" s="20">
        <f t="shared" si="1"/>
        <v>13.054972792998131</v>
      </c>
      <c r="K35" s="20">
        <v>18414.448010037398</v>
      </c>
      <c r="L35" s="20">
        <v>39.528333333333329</v>
      </c>
      <c r="M35" s="20">
        <v>7013040853</v>
      </c>
      <c r="N35" s="20">
        <f>Table1[[#This Row],[external_debt($)]]/10^6</f>
        <v>7013.0408530000004</v>
      </c>
      <c r="O35" s="20">
        <f>LN(Table1[[#This Row],[external_debt_m]])</f>
        <v>8.8555266738443414</v>
      </c>
      <c r="P35" s="20">
        <f>LN(Table1[[#This Row],[inflation ]])</f>
        <v>3.6770177143487479</v>
      </c>
    </row>
    <row r="36" spans="1:16" x14ac:dyDescent="0.35">
      <c r="A36" s="14">
        <v>41640</v>
      </c>
      <c r="B36" s="7">
        <v>443976.4</v>
      </c>
      <c r="C36" s="8">
        <v>4.9849999999999852</v>
      </c>
      <c r="D36" s="1">
        <v>157530</v>
      </c>
      <c r="E36" s="2">
        <v>3117.0819999999999</v>
      </c>
      <c r="F36" s="5">
        <v>1109.1753424000001</v>
      </c>
      <c r="G36" s="22">
        <v>100541</v>
      </c>
      <c r="H36" s="20">
        <f t="shared" si="2"/>
        <v>3.0450002063992914</v>
      </c>
      <c r="I36" s="20">
        <f t="shared" si="0"/>
        <v>11.518320883487137</v>
      </c>
      <c r="J36" s="20">
        <f t="shared" si="1"/>
        <v>13.003526686848529</v>
      </c>
      <c r="K36" s="20">
        <v>25941.664144597202</v>
      </c>
      <c r="L36" s="20">
        <v>17.498333333333331</v>
      </c>
      <c r="M36" s="20">
        <v>5817911004</v>
      </c>
      <c r="N36" s="20">
        <f>Table1[[#This Row],[external_debt($)]]/10^6</f>
        <v>5817.9110039999996</v>
      </c>
      <c r="O36" s="20">
        <f>LN(Table1[[#This Row],[external_debt_m]])</f>
        <v>8.668696542272631</v>
      </c>
      <c r="P36" s="20">
        <f>LN(Table1[[#This Row],[inflation ]])</f>
        <v>2.8621056382987948</v>
      </c>
    </row>
    <row r="37" spans="1:16" x14ac:dyDescent="0.35">
      <c r="A37" s="14">
        <v>42005</v>
      </c>
      <c r="B37" s="7">
        <v>385874.47439859028</v>
      </c>
      <c r="C37" s="8">
        <v>-1.4249999999999972</v>
      </c>
      <c r="D37" s="1">
        <v>158400</v>
      </c>
      <c r="E37" s="2">
        <v>3151.6439999999998</v>
      </c>
      <c r="F37" s="5">
        <v>1081.1452054794522</v>
      </c>
      <c r="G37" s="22">
        <v>76185</v>
      </c>
      <c r="H37" s="20">
        <f t="shared" si="2"/>
        <v>3.0338840267039537</v>
      </c>
      <c r="I37" s="20">
        <f t="shared" si="0"/>
        <v>11.240919871903454</v>
      </c>
      <c r="J37" s="20">
        <f t="shared" si="1"/>
        <v>12.863267399700755</v>
      </c>
      <c r="K37" s="20">
        <v>29011.491377053</v>
      </c>
      <c r="L37" s="20">
        <v>13.7675</v>
      </c>
      <c r="M37" s="20">
        <v>6455859301</v>
      </c>
      <c r="N37" s="20">
        <f>Table1[[#This Row],[external_debt($)]]/10^6</f>
        <v>6455.8593010000004</v>
      </c>
      <c r="O37" s="20">
        <f>LN(Table1[[#This Row],[external_debt_m]])</f>
        <v>8.7727434161869002</v>
      </c>
      <c r="P37" s="20">
        <f>LN(Table1[[#This Row],[inflation ]])</f>
        <v>2.6223107421544993</v>
      </c>
    </row>
    <row r="38" spans="1:16" x14ac:dyDescent="0.35">
      <c r="A38" s="14">
        <v>42370</v>
      </c>
      <c r="B38" s="7">
        <v>418976.67972856731</v>
      </c>
      <c r="C38" s="8">
        <v>8.8149999999999977</v>
      </c>
      <c r="D38" s="1">
        <v>157200</v>
      </c>
      <c r="E38" s="2">
        <v>3651.2979999999998</v>
      </c>
      <c r="F38" s="5">
        <v>1921.7295081967216</v>
      </c>
      <c r="G38" s="22">
        <v>93868</v>
      </c>
      <c r="H38" s="20">
        <f t="shared" si="2"/>
        <v>3.283692258793192</v>
      </c>
      <c r="I38" s="20">
        <f t="shared" si="0"/>
        <v>11.449644819042486</v>
      </c>
      <c r="J38" s="20">
        <f t="shared" si="1"/>
        <v>12.945570540382976</v>
      </c>
      <c r="K38" s="20">
        <v>30914.8524362967</v>
      </c>
      <c r="L38" s="20">
        <v>8.5666666666666664</v>
      </c>
      <c r="M38" s="20">
        <v>6058410416</v>
      </c>
      <c r="N38" s="20">
        <f>Table1[[#This Row],[external_debt($)]]/10^6</f>
        <v>6058.4104159999997</v>
      </c>
      <c r="O38" s="20">
        <f>LN(Table1[[#This Row],[external_debt_m]])</f>
        <v>8.7092027370639471</v>
      </c>
      <c r="P38" s="20">
        <f>LN(Table1[[#This Row],[inflation ]])</f>
        <v>2.1478787032330642</v>
      </c>
    </row>
    <row r="39" spans="1:16" x14ac:dyDescent="0.35">
      <c r="A39" s="14">
        <v>42736</v>
      </c>
      <c r="B39" s="7">
        <v>416705.56745412009</v>
      </c>
      <c r="C39" s="8">
        <v>2.7590000000000146</v>
      </c>
      <c r="D39" s="1">
        <v>155600</v>
      </c>
      <c r="E39" s="2">
        <v>3867.3150000000001</v>
      </c>
      <c r="F39" s="5">
        <v>2125.0000000000005</v>
      </c>
      <c r="G39" s="22">
        <v>113241.11148628578</v>
      </c>
      <c r="H39" s="20">
        <f t="shared" si="2"/>
        <v>3.3273589343863303</v>
      </c>
      <c r="I39" s="20">
        <f t="shared" si="0"/>
        <v>11.6372745544928</v>
      </c>
      <c r="J39" s="20">
        <f t="shared" si="1"/>
        <v>12.940135178142313</v>
      </c>
      <c r="K39" s="20">
        <v>33226.298152412703</v>
      </c>
      <c r="L39" s="20">
        <v>10.200000000000001</v>
      </c>
      <c r="M39" s="20">
        <v>6819093933</v>
      </c>
      <c r="N39" s="20">
        <f>Table1[[#This Row],[external_debt($)]]/10^6</f>
        <v>6819.0939330000001</v>
      </c>
      <c r="O39" s="20">
        <f>LN(Table1[[#This Row],[external_debt_m]])</f>
        <v>8.8274818876127537</v>
      </c>
      <c r="P39" s="20">
        <f>LN(Table1[[#This Row],[inflation ]])</f>
        <v>2.3223877202902257</v>
      </c>
    </row>
    <row r="40" spans="1:16" x14ac:dyDescent="0.35">
      <c r="A40" s="14">
        <v>43101</v>
      </c>
      <c r="B40" s="7">
        <v>217239.76303971634</v>
      </c>
      <c r="C40" s="8">
        <v>-2.2539999999999907</v>
      </c>
      <c r="D40" s="1">
        <v>155600</v>
      </c>
      <c r="E40" s="2">
        <v>3535.8420000000001</v>
      </c>
      <c r="F40" s="5">
        <v>1849.6124034650211</v>
      </c>
      <c r="G40" s="22">
        <v>87693.3834969007</v>
      </c>
      <c r="H40" s="20">
        <f t="shared" si="2"/>
        <v>3.2670807291206003</v>
      </c>
      <c r="I40" s="20">
        <f t="shared" si="0"/>
        <v>11.381601730781004</v>
      </c>
      <c r="J40" s="20">
        <f t="shared" si="1"/>
        <v>12.288756921371702</v>
      </c>
      <c r="K40" s="20">
        <v>40864.329009777</v>
      </c>
      <c r="L40" s="20">
        <v>20.541666666666668</v>
      </c>
      <c r="M40" s="20">
        <v>5773699804</v>
      </c>
      <c r="N40" s="20">
        <f>Table1[[#This Row],[external_debt($)]]/10^6</f>
        <v>5773.6998039999999</v>
      </c>
      <c r="O40" s="20">
        <f>LN(Table1[[#This Row],[external_debt_m]])</f>
        <v>8.6610683678771903</v>
      </c>
      <c r="P40" s="20">
        <f>LN(Table1[[#This Row],[inflation ]])</f>
        <v>3.0224553436947446</v>
      </c>
    </row>
    <row r="41" spans="1:16" x14ac:dyDescent="0.35">
      <c r="A41" s="14">
        <v>43466</v>
      </c>
      <c r="B41" s="7">
        <v>211264.07783374877</v>
      </c>
      <c r="C41" s="8">
        <v>-1.3400000000000034</v>
      </c>
      <c r="D41" s="1">
        <v>208600</v>
      </c>
      <c r="E41" s="2">
        <v>2363.2919999999999</v>
      </c>
      <c r="F41" s="5">
        <v>651.13074999999992</v>
      </c>
      <c r="G41" s="22">
        <v>48820.651332830603</v>
      </c>
      <c r="H41" s="20">
        <f t="shared" si="2"/>
        <v>2.8136682056217786</v>
      </c>
      <c r="I41" s="20">
        <f t="shared" si="0"/>
        <v>10.795908685374354</v>
      </c>
      <c r="J41" s="20">
        <f t="shared" si="1"/>
        <v>12.260864183632162</v>
      </c>
      <c r="K41" s="20">
        <v>42000</v>
      </c>
      <c r="L41" s="20">
        <v>40.916666666666671</v>
      </c>
      <c r="M41" s="20">
        <v>4855393068</v>
      </c>
      <c r="N41" s="20">
        <f>Table1[[#This Row],[external_debt($)]]/10^6</f>
        <v>4855.3930680000003</v>
      </c>
      <c r="O41" s="20">
        <f>LN(Table1[[#This Row],[external_debt_m]])</f>
        <v>8.4878453389312281</v>
      </c>
      <c r="P41" s="20">
        <f>LN(Table1[[#This Row],[inflation ]])</f>
        <v>3.7115374780065205</v>
      </c>
    </row>
    <row r="42" spans="1:16" x14ac:dyDescent="0.35">
      <c r="A42" s="14">
        <v>43831</v>
      </c>
      <c r="B42" s="7">
        <v>175165.29836176476</v>
      </c>
      <c r="C42" s="8">
        <v>1.7620000000000005</v>
      </c>
      <c r="D42" s="1">
        <v>208600</v>
      </c>
      <c r="E42" s="2">
        <v>1990.624</v>
      </c>
      <c r="F42" s="5">
        <v>404.48941666666667</v>
      </c>
      <c r="G42" s="22">
        <v>39131.075891744294</v>
      </c>
      <c r="H42" s="20">
        <f t="shared" si="2"/>
        <v>2.6069071629238252</v>
      </c>
      <c r="I42" s="20">
        <f t="shared" si="0"/>
        <v>10.574672210143216</v>
      </c>
      <c r="J42" s="20">
        <f t="shared" si="1"/>
        <v>12.073485369154842</v>
      </c>
      <c r="K42" s="20">
        <v>42000</v>
      </c>
      <c r="L42" s="20">
        <v>30.074999999999999</v>
      </c>
      <c r="M42" s="20">
        <v>5451188396</v>
      </c>
      <c r="N42" s="20">
        <f>Table1[[#This Row],[external_debt($)]]/10^6</f>
        <v>5451.1883959999996</v>
      </c>
      <c r="O42" s="20">
        <f>LN(Table1[[#This Row],[external_debt_m]])</f>
        <v>8.603588918198831</v>
      </c>
      <c r="P42" s="20">
        <f>LN(Table1[[#This Row],[inflation ]])</f>
        <v>3.4036942618607426</v>
      </c>
    </row>
    <row r="43" spans="1:16" x14ac:dyDescent="0.35">
      <c r="A43" s="14">
        <v>44197</v>
      </c>
      <c r="B43" s="7">
        <v>230014.09975635121</v>
      </c>
      <c r="C43" s="8">
        <v>2.2999999999999972</v>
      </c>
      <c r="D43" s="1">
        <v>208600</v>
      </c>
      <c r="E43" s="2">
        <v>2392.1999999999998</v>
      </c>
      <c r="F43" s="5">
        <v>762.77866666666671</v>
      </c>
      <c r="G43" s="22">
        <v>58131.746146229489</v>
      </c>
      <c r="H43" s="20">
        <f t="shared" si="2"/>
        <v>2.8823985382301469</v>
      </c>
      <c r="I43" s="20">
        <f t="shared" si="0"/>
        <v>10.97046719888573</v>
      </c>
      <c r="J43" s="20">
        <f t="shared" si="1"/>
        <v>12.345895889314846</v>
      </c>
      <c r="K43" s="20">
        <v>42000</v>
      </c>
      <c r="L43" s="20">
        <v>43.975000000000001</v>
      </c>
      <c r="N43" s="20">
        <f>Table1[[#This Row],[external_debt($)]]/10^6</f>
        <v>0</v>
      </c>
      <c r="O43" s="20"/>
      <c r="P43" s="20">
        <f>LN(Table1[[#This Row],[inflation ]])</f>
        <v>3.7836212906236217</v>
      </c>
    </row>
  </sheetData>
  <phoneticPr fontId="7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0F08E-55FE-4E0A-A7D1-C9E17FFB9679}">
  <dimension ref="B2:AR4"/>
  <sheetViews>
    <sheetView topLeftCell="A25" workbookViewId="0">
      <selection activeCell="C36" sqref="C36"/>
    </sheetView>
  </sheetViews>
  <sheetFormatPr defaultRowHeight="14.5" x14ac:dyDescent="0.35"/>
  <sheetData>
    <row r="2" spans="2:44" x14ac:dyDescent="0.35">
      <c r="B2" t="s">
        <v>0</v>
      </c>
      <c r="C2">
        <v>1980</v>
      </c>
      <c r="D2">
        <f>C2+1</f>
        <v>1981</v>
      </c>
      <c r="E2" s="3">
        <f t="shared" ref="E2:AR2" si="0">D2+1</f>
        <v>1982</v>
      </c>
      <c r="F2" s="3">
        <f t="shared" si="0"/>
        <v>1983</v>
      </c>
      <c r="G2" s="3">
        <f t="shared" si="0"/>
        <v>1984</v>
      </c>
      <c r="H2" s="3">
        <f t="shared" si="0"/>
        <v>1985</v>
      </c>
      <c r="I2" s="3">
        <f t="shared" si="0"/>
        <v>1986</v>
      </c>
      <c r="J2" s="3">
        <f t="shared" si="0"/>
        <v>1987</v>
      </c>
      <c r="K2" s="3">
        <f t="shared" si="0"/>
        <v>1988</v>
      </c>
      <c r="L2" s="3">
        <f t="shared" si="0"/>
        <v>1989</v>
      </c>
      <c r="M2" s="3">
        <f t="shared" si="0"/>
        <v>1990</v>
      </c>
      <c r="N2" s="3">
        <f t="shared" si="0"/>
        <v>1991</v>
      </c>
      <c r="O2" s="3">
        <f t="shared" si="0"/>
        <v>1992</v>
      </c>
      <c r="P2" s="3">
        <f t="shared" si="0"/>
        <v>1993</v>
      </c>
      <c r="Q2" s="3">
        <f t="shared" si="0"/>
        <v>1994</v>
      </c>
      <c r="R2" s="3">
        <f t="shared" si="0"/>
        <v>1995</v>
      </c>
      <c r="S2" s="3">
        <f t="shared" si="0"/>
        <v>1996</v>
      </c>
      <c r="T2" s="3">
        <f t="shared" si="0"/>
        <v>1997</v>
      </c>
      <c r="U2" s="3">
        <f t="shared" si="0"/>
        <v>1998</v>
      </c>
      <c r="V2" s="3">
        <f t="shared" si="0"/>
        <v>1999</v>
      </c>
      <c r="W2" s="3">
        <f t="shared" si="0"/>
        <v>2000</v>
      </c>
      <c r="X2" s="3">
        <f t="shared" si="0"/>
        <v>2001</v>
      </c>
      <c r="Y2" s="3">
        <f t="shared" si="0"/>
        <v>2002</v>
      </c>
      <c r="Z2" s="3">
        <f t="shared" si="0"/>
        <v>2003</v>
      </c>
      <c r="AA2" s="3">
        <f t="shared" si="0"/>
        <v>2004</v>
      </c>
      <c r="AB2" s="3">
        <f t="shared" si="0"/>
        <v>2005</v>
      </c>
      <c r="AC2" s="3">
        <f t="shared" si="0"/>
        <v>2006</v>
      </c>
      <c r="AD2" s="3">
        <f t="shared" si="0"/>
        <v>2007</v>
      </c>
      <c r="AE2" s="3">
        <f t="shared" si="0"/>
        <v>2008</v>
      </c>
      <c r="AF2" s="3">
        <f t="shared" si="0"/>
        <v>2009</v>
      </c>
      <c r="AG2" s="3">
        <f t="shared" si="0"/>
        <v>2010</v>
      </c>
      <c r="AH2" s="3">
        <f t="shared" si="0"/>
        <v>2011</v>
      </c>
      <c r="AI2" s="3">
        <f t="shared" si="0"/>
        <v>2012</v>
      </c>
      <c r="AJ2" s="3">
        <f t="shared" si="0"/>
        <v>2013</v>
      </c>
      <c r="AK2" s="3">
        <f t="shared" si="0"/>
        <v>2014</v>
      </c>
      <c r="AL2" s="3">
        <f t="shared" si="0"/>
        <v>2015</v>
      </c>
      <c r="AM2" s="3">
        <f t="shared" si="0"/>
        <v>2016</v>
      </c>
      <c r="AN2" s="3">
        <f t="shared" si="0"/>
        <v>2017</v>
      </c>
      <c r="AO2" s="3">
        <f t="shared" si="0"/>
        <v>2018</v>
      </c>
      <c r="AP2" s="3">
        <f t="shared" si="0"/>
        <v>2019</v>
      </c>
      <c r="AQ2" s="3">
        <f t="shared" si="0"/>
        <v>2020</v>
      </c>
      <c r="AR2" s="3">
        <f t="shared" si="0"/>
        <v>2021</v>
      </c>
    </row>
    <row r="3" spans="2:44" x14ac:dyDescent="0.35">
      <c r="B3" s="17" t="s">
        <v>4</v>
      </c>
      <c r="C3" s="7">
        <v>101461</v>
      </c>
      <c r="D3" s="7">
        <v>115329</v>
      </c>
      <c r="E3" s="7">
        <v>144331</v>
      </c>
      <c r="F3" s="7">
        <v>175751</v>
      </c>
      <c r="G3" s="7">
        <v>182220</v>
      </c>
      <c r="H3" s="7">
        <v>86413</v>
      </c>
      <c r="I3" s="7">
        <v>90169</v>
      </c>
      <c r="J3" s="7">
        <v>103856</v>
      </c>
      <c r="K3" s="7">
        <v>91069</v>
      </c>
      <c r="L3" s="7">
        <v>87878</v>
      </c>
      <c r="M3" s="7">
        <v>91941</v>
      </c>
      <c r="N3" s="7">
        <v>105345</v>
      </c>
      <c r="O3" s="7">
        <v>124187</v>
      </c>
      <c r="P3" s="7">
        <v>92919</v>
      </c>
      <c r="Q3" s="7">
        <v>72595</v>
      </c>
      <c r="R3" s="7">
        <v>98287</v>
      </c>
      <c r="S3" s="7">
        <v>119693</v>
      </c>
      <c r="T3" s="7">
        <v>115071</v>
      </c>
      <c r="U3" s="7">
        <v>105894</v>
      </c>
      <c r="V3" s="7">
        <v>113237</v>
      </c>
      <c r="W3" s="7">
        <v>109592</v>
      </c>
      <c r="X3" s="7">
        <v>126879</v>
      </c>
      <c r="Y3" s="7">
        <v>128627</v>
      </c>
      <c r="Z3" s="7">
        <v>153545</v>
      </c>
      <c r="AA3" s="7">
        <v>190043</v>
      </c>
      <c r="AB3" s="7">
        <v>226452</v>
      </c>
      <c r="AC3" s="7">
        <v>266299</v>
      </c>
      <c r="AD3" s="7">
        <v>349882</v>
      </c>
      <c r="AE3" s="7">
        <v>406071</v>
      </c>
      <c r="AF3" s="7">
        <v>414059</v>
      </c>
      <c r="AG3" s="7">
        <v>487070</v>
      </c>
      <c r="AH3" s="7">
        <v>583500</v>
      </c>
      <c r="AI3" s="7">
        <v>598853</v>
      </c>
      <c r="AJ3" s="7">
        <v>467415</v>
      </c>
      <c r="AK3" s="7">
        <v>443976.4</v>
      </c>
      <c r="AL3" s="7">
        <v>385874.47439859028</v>
      </c>
      <c r="AM3" s="7">
        <v>418976.67972856731</v>
      </c>
      <c r="AN3" s="7">
        <v>416705.56745412009</v>
      </c>
      <c r="AO3" s="7">
        <v>217239.76303971634</v>
      </c>
      <c r="AP3" s="7">
        <v>211264.07783374877</v>
      </c>
      <c r="AQ3" s="7">
        <v>175165.29836176476</v>
      </c>
      <c r="AR3" s="18">
        <v>230014.09975635121</v>
      </c>
    </row>
    <row r="4" spans="2:44" x14ac:dyDescent="0.35">
      <c r="B4" s="17" t="s">
        <v>3</v>
      </c>
      <c r="C4" s="6">
        <v>12328</v>
      </c>
      <c r="D4" s="6">
        <v>11821</v>
      </c>
      <c r="E4" s="6">
        <v>20452</v>
      </c>
      <c r="F4" s="6">
        <v>22725.836919000001</v>
      </c>
      <c r="G4" s="6">
        <v>18359.078549999998</v>
      </c>
      <c r="H4" s="6">
        <v>16006.784598</v>
      </c>
      <c r="I4" s="6">
        <v>7802.6055390000001</v>
      </c>
      <c r="J4" s="6">
        <v>12271.83567</v>
      </c>
      <c r="K4" s="6">
        <v>8964.9625919999999</v>
      </c>
      <c r="L4" s="6">
        <v>11841.502482</v>
      </c>
      <c r="M4" s="6">
        <v>16573.631049</v>
      </c>
      <c r="N4" s="6">
        <v>18661</v>
      </c>
      <c r="O4" s="6">
        <v>19868</v>
      </c>
      <c r="P4" s="6">
        <v>16197.325831</v>
      </c>
      <c r="Q4" s="6">
        <v>20321.213941000002</v>
      </c>
      <c r="R4" s="6">
        <v>20900.063457</v>
      </c>
      <c r="S4" s="6">
        <v>24315.730857999999</v>
      </c>
      <c r="T4" s="6">
        <v>19682.874297999999</v>
      </c>
      <c r="U4" s="6">
        <v>13986.840980000001</v>
      </c>
      <c r="V4" s="6">
        <v>21963.669398999999</v>
      </c>
      <c r="W4" s="6">
        <v>23526.115002999999</v>
      </c>
      <c r="X4" s="6">
        <v>24491.811634000002</v>
      </c>
      <c r="Y4" s="6">
        <v>31402.849783000001</v>
      </c>
      <c r="Z4" s="6">
        <v>37814.191933000002</v>
      </c>
      <c r="AA4" s="6">
        <v>48018.138115000002</v>
      </c>
      <c r="AB4" s="6">
        <v>68635.328169999993</v>
      </c>
      <c r="AC4" s="6">
        <v>79402.807457999996</v>
      </c>
      <c r="AD4" s="6">
        <v>100918</v>
      </c>
      <c r="AE4" s="6">
        <v>107922</v>
      </c>
      <c r="AF4" s="6">
        <v>94039</v>
      </c>
      <c r="AG4" s="6">
        <v>118843</v>
      </c>
      <c r="AH4" s="6">
        <v>149568</v>
      </c>
      <c r="AI4" s="6">
        <v>144497</v>
      </c>
      <c r="AJ4" s="6">
        <v>125650</v>
      </c>
      <c r="AK4" s="6">
        <v>100541</v>
      </c>
      <c r="AL4" s="6">
        <v>76185</v>
      </c>
      <c r="AM4" s="6">
        <v>93868</v>
      </c>
      <c r="AN4" s="6">
        <v>113241.11148628578</v>
      </c>
      <c r="AO4" s="6">
        <v>87693.3834969007</v>
      </c>
      <c r="AP4" s="6">
        <v>48820.651332830603</v>
      </c>
      <c r="AQ4" s="6">
        <v>39131.075891744294</v>
      </c>
      <c r="AR4" s="19">
        <v>58131.746146229489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Sheet2</vt:lpstr>
      <vt:lpstr>Sheet1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mahsa asadi</dc:creator>
  <cp:lastModifiedBy>mahsa asadi</cp:lastModifiedBy>
  <dcterms:created xsi:type="dcterms:W3CDTF">2022-10-21T17:19:29Z</dcterms:created>
  <dcterms:modified xsi:type="dcterms:W3CDTF">2022-11-30T10:02:45Z</dcterms:modified>
</cp:coreProperties>
</file>