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45" windowWidth="15315" windowHeight="7995" tabRatio="920"/>
  </bookViews>
  <sheets>
    <sheet name="Hypotéza - tab. 4-6 VZOR" sheetId="25" r:id="rId1"/>
    <sheet name="Hypotéza - tab. 09" sheetId="39" r:id="rId2"/>
    <sheet name="Hypotéza - tab. 10" sheetId="40" r:id="rId3"/>
    <sheet name="Hypotéza - tab. 11" sheetId="24" r:id="rId4"/>
    <sheet name="Hypotéza - tab. 12" sheetId="26" r:id="rId5"/>
    <sheet name="Hypotéza 5 kladná" sheetId="16" state="hidden" r:id="rId6"/>
    <sheet name="Hypotéza - tab. 13" sheetId="27" r:id="rId7"/>
    <sheet name="Hypotéza 6" sheetId="10" state="hidden" r:id="rId8"/>
    <sheet name="Hypotéza 6 (t)" sheetId="28" state="hidden" r:id="rId9"/>
    <sheet name="Hypotéza 6 (t2)" sheetId="29" state="hidden" r:id="rId10"/>
    <sheet name="Hypotéza 6 (t) (red)" sheetId="42" state="hidden" r:id="rId11"/>
    <sheet name="Hypotéza - tab. 14 a 15" sheetId="43" r:id="rId12"/>
    <sheet name="Hypotéza 7 kladná" sheetId="15" state="hidden" r:id="rId13"/>
    <sheet name="Hypotéza 7 kladná (t)" sheetId="32" state="hidden" r:id="rId14"/>
    <sheet name="Hypotéza 7 kladná (t2)" sheetId="33" state="hidden" r:id="rId15"/>
    <sheet name="Hypotéza 7 kladná (t) (red)" sheetId="44" state="hidden" r:id="rId16"/>
    <sheet name="Hypotéza - tab. 16 a 17" sheetId="45" r:id="rId17"/>
    <sheet name="Hypotéza 8 kladná" sheetId="21" state="hidden" r:id="rId18"/>
    <sheet name="Hypotéza 8 kladná (t)" sheetId="37" state="hidden" r:id="rId19"/>
    <sheet name="Hypotéza 8 kladná (t) (red)" sheetId="41" state="hidden" r:id="rId20"/>
    <sheet name="Hypotéza 9" sheetId="17" state="hidden" r:id="rId21"/>
    <sheet name="Hypotéza - tab. 18" sheetId="34" r:id="rId22"/>
    <sheet name="Hypotéza 10" sheetId="19" state="hidden" r:id="rId23"/>
    <sheet name="Hypotéza 10 (t)" sheetId="36" state="hidden" r:id="rId24"/>
    <sheet name="Hypotéza - tab. 19" sheetId="46" r:id="rId25"/>
    <sheet name="Hypotéza 0" sheetId="6" state="hidden" r:id="rId26"/>
    <sheet name="Hypotéza - tab. 20" sheetId="22" r:id="rId27"/>
    <sheet name="Hypotéza x" sheetId="8" state="hidden" r:id="rId28"/>
  </sheets>
  <calcPr calcId="125725"/>
</workbook>
</file>

<file path=xl/calcChain.xml><?xml version="1.0" encoding="utf-8"?>
<calcChain xmlns="http://schemas.openxmlformats.org/spreadsheetml/2006/main">
  <c r="D17" i="46"/>
  <c r="C17"/>
  <c r="D16"/>
  <c r="C16"/>
  <c r="D12"/>
  <c r="D18" s="1"/>
  <c r="C12"/>
  <c r="C18" s="1"/>
  <c r="E10"/>
  <c r="D11" s="1"/>
  <c r="E8"/>
  <c r="E12" s="1"/>
  <c r="C9" l="1"/>
  <c r="E9"/>
  <c r="E16"/>
  <c r="E18"/>
  <c r="E13"/>
  <c r="C13"/>
  <c r="D9"/>
  <c r="C11"/>
  <c r="E11"/>
  <c r="D13"/>
  <c r="E17"/>
  <c r="C21"/>
  <c r="E22" l="1"/>
  <c r="E21"/>
  <c r="D21"/>
  <c r="C29"/>
  <c r="C22"/>
  <c r="C30" s="1"/>
  <c r="D22"/>
  <c r="D30" s="1"/>
  <c r="E25" l="1"/>
  <c r="D23"/>
  <c r="D29"/>
  <c r="E29" s="1"/>
  <c r="E31" s="1"/>
  <c r="E30"/>
  <c r="E23"/>
  <c r="C23"/>
  <c r="X18" i="45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3"/>
  <c r="X19" s="1"/>
  <c r="W13"/>
  <c r="W19" s="1"/>
  <c r="V13"/>
  <c r="V19" s="1"/>
  <c r="U13"/>
  <c r="U19" s="1"/>
  <c r="T13"/>
  <c r="T19" s="1"/>
  <c r="S13"/>
  <c r="S19" s="1"/>
  <c r="R13"/>
  <c r="R19" s="1"/>
  <c r="Q13"/>
  <c r="Q19" s="1"/>
  <c r="P13"/>
  <c r="P19" s="1"/>
  <c r="O13"/>
  <c r="O19" s="1"/>
  <c r="N13"/>
  <c r="N19" s="1"/>
  <c r="M13"/>
  <c r="M19" s="1"/>
  <c r="L13"/>
  <c r="L19" s="1"/>
  <c r="K13"/>
  <c r="K19" s="1"/>
  <c r="J13"/>
  <c r="J19" s="1"/>
  <c r="I13"/>
  <c r="I19" s="1"/>
  <c r="H13"/>
  <c r="H19" s="1"/>
  <c r="G13"/>
  <c r="G19" s="1"/>
  <c r="F13"/>
  <c r="F19" s="1"/>
  <c r="E13"/>
  <c r="E19" s="1"/>
  <c r="D13"/>
  <c r="D19" s="1"/>
  <c r="C13"/>
  <c r="C19" s="1"/>
  <c r="Y11"/>
  <c r="Y12" s="1"/>
  <c r="O10"/>
  <c r="K10"/>
  <c r="G10"/>
  <c r="C10"/>
  <c r="Y9"/>
  <c r="Y17" s="1"/>
  <c r="X17" i="44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2"/>
  <c r="X18" s="1"/>
  <c r="W12"/>
  <c r="V12"/>
  <c r="V18" s="1"/>
  <c r="U12"/>
  <c r="T12"/>
  <c r="T18" s="1"/>
  <c r="S12"/>
  <c r="R12"/>
  <c r="R18" s="1"/>
  <c r="Q12"/>
  <c r="P12"/>
  <c r="P18" s="1"/>
  <c r="O12"/>
  <c r="N12"/>
  <c r="N18" s="1"/>
  <c r="M12"/>
  <c r="L12"/>
  <c r="L18" s="1"/>
  <c r="K12"/>
  <c r="J12"/>
  <c r="J18" s="1"/>
  <c r="I12"/>
  <c r="H12"/>
  <c r="H18" s="1"/>
  <c r="G12"/>
  <c r="F12"/>
  <c r="F18" s="1"/>
  <c r="E12"/>
  <c r="D12"/>
  <c r="D18" s="1"/>
  <c r="C12"/>
  <c r="Y10"/>
  <c r="Y17" s="1"/>
  <c r="Y8"/>
  <c r="Y16" s="1"/>
  <c r="V27" i="43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V19"/>
  <c r="U19"/>
  <c r="U28" s="1"/>
  <c r="T19"/>
  <c r="S19"/>
  <c r="S28" s="1"/>
  <c r="R19"/>
  <c r="Q19"/>
  <c r="Q28" s="1"/>
  <c r="P19"/>
  <c r="O19"/>
  <c r="O28" s="1"/>
  <c r="N19"/>
  <c r="M19"/>
  <c r="M28" s="1"/>
  <c r="L19"/>
  <c r="K19"/>
  <c r="K28" s="1"/>
  <c r="J19"/>
  <c r="I19"/>
  <c r="I28" s="1"/>
  <c r="H19"/>
  <c r="G19"/>
  <c r="G28" s="1"/>
  <c r="F19"/>
  <c r="E19"/>
  <c r="E28" s="1"/>
  <c r="D19"/>
  <c r="C19"/>
  <c r="C28" s="1"/>
  <c r="W17"/>
  <c r="V18" s="1"/>
  <c r="W15"/>
  <c r="W26" s="1"/>
  <c r="W13"/>
  <c r="V14" s="1"/>
  <c r="W11"/>
  <c r="W24" s="1"/>
  <c r="W9"/>
  <c r="U47" i="42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18"/>
  <c r="V27" s="1"/>
  <c r="U18"/>
  <c r="T18"/>
  <c r="T27" s="1"/>
  <c r="S18"/>
  <c r="R18"/>
  <c r="R27" s="1"/>
  <c r="Q18"/>
  <c r="P18"/>
  <c r="O18"/>
  <c r="O27" s="1"/>
  <c r="N18"/>
  <c r="M18"/>
  <c r="M27" s="1"/>
  <c r="L18"/>
  <c r="K18"/>
  <c r="K27" s="1"/>
  <c r="J18"/>
  <c r="I18"/>
  <c r="I27" s="1"/>
  <c r="H18"/>
  <c r="G18"/>
  <c r="F18"/>
  <c r="F27" s="1"/>
  <c r="E18"/>
  <c r="D18"/>
  <c r="D27" s="1"/>
  <c r="C18"/>
  <c r="W16"/>
  <c r="W26" s="1"/>
  <c r="W14"/>
  <c r="W25" s="1"/>
  <c r="W12"/>
  <c r="W24" s="1"/>
  <c r="W10"/>
  <c r="W23" s="1"/>
  <c r="W8"/>
  <c r="W22" s="1"/>
  <c r="G29" i="41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0"/>
  <c r="G30" s="1"/>
  <c r="F20"/>
  <c r="F30" s="1"/>
  <c r="E20"/>
  <c r="E30" s="1"/>
  <c r="D20"/>
  <c r="D30" s="1"/>
  <c r="C20"/>
  <c r="C30" s="1"/>
  <c r="H18"/>
  <c r="H29" s="1"/>
  <c r="H16"/>
  <c r="H28" s="1"/>
  <c r="H14"/>
  <c r="H27" s="1"/>
  <c r="H12"/>
  <c r="H26" s="1"/>
  <c r="H10"/>
  <c r="H25" s="1"/>
  <c r="H8"/>
  <c r="H24" s="1"/>
  <c r="AC34" i="10"/>
  <c r="AB34"/>
  <c r="K26" i="40"/>
  <c r="J26"/>
  <c r="I26"/>
  <c r="H26"/>
  <c r="G26"/>
  <c r="F26"/>
  <c r="E26"/>
  <c r="D26"/>
  <c r="C26"/>
  <c r="K25"/>
  <c r="J25"/>
  <c r="I25"/>
  <c r="H25"/>
  <c r="G25"/>
  <c r="F25"/>
  <c r="E25"/>
  <c r="D25"/>
  <c r="C25"/>
  <c r="K24"/>
  <c r="J24"/>
  <c r="I24"/>
  <c r="H24"/>
  <c r="G24"/>
  <c r="F24"/>
  <c r="E24"/>
  <c r="D24"/>
  <c r="C24"/>
  <c r="K23"/>
  <c r="J23"/>
  <c r="I23"/>
  <c r="H23"/>
  <c r="G23"/>
  <c r="F23"/>
  <c r="E23"/>
  <c r="D23"/>
  <c r="C23"/>
  <c r="K22"/>
  <c r="J22"/>
  <c r="I22"/>
  <c r="H22"/>
  <c r="G22"/>
  <c r="F22"/>
  <c r="E22"/>
  <c r="D22"/>
  <c r="C22"/>
  <c r="K18"/>
  <c r="K27" s="1"/>
  <c r="J18"/>
  <c r="I18"/>
  <c r="I27" s="1"/>
  <c r="H18"/>
  <c r="G18"/>
  <c r="G27" s="1"/>
  <c r="F18"/>
  <c r="F27" s="1"/>
  <c r="E18"/>
  <c r="D18"/>
  <c r="D27" s="1"/>
  <c r="C18"/>
  <c r="C27" s="1"/>
  <c r="L16"/>
  <c r="L17" s="1"/>
  <c r="L14"/>
  <c r="L15" s="1"/>
  <c r="L12"/>
  <c r="L13" s="1"/>
  <c r="L10"/>
  <c r="L11" s="1"/>
  <c r="L8"/>
  <c r="D14" i="39"/>
  <c r="E14"/>
  <c r="F14"/>
  <c r="G14"/>
  <c r="H14"/>
  <c r="I14"/>
  <c r="J14"/>
  <c r="C14"/>
  <c r="J20"/>
  <c r="I20"/>
  <c r="H20"/>
  <c r="G20"/>
  <c r="F20"/>
  <c r="E20"/>
  <c r="D20"/>
  <c r="C20"/>
  <c r="J19"/>
  <c r="I19"/>
  <c r="H19"/>
  <c r="G19"/>
  <c r="F19"/>
  <c r="E19"/>
  <c r="D19"/>
  <c r="C19"/>
  <c r="J18"/>
  <c r="I18"/>
  <c r="H18"/>
  <c r="G18"/>
  <c r="F18"/>
  <c r="E18"/>
  <c r="D18"/>
  <c r="C18"/>
  <c r="J21"/>
  <c r="I21"/>
  <c r="H21"/>
  <c r="G21"/>
  <c r="F21"/>
  <c r="E21"/>
  <c r="D21"/>
  <c r="C21"/>
  <c r="K12"/>
  <c r="K20" s="1"/>
  <c r="K10"/>
  <c r="K8"/>
  <c r="E9" i="41" l="1"/>
  <c r="E11"/>
  <c r="E13"/>
  <c r="E15"/>
  <c r="E17"/>
  <c r="E19"/>
  <c r="C9"/>
  <c r="G9"/>
  <c r="C11"/>
  <c r="G11"/>
  <c r="C13"/>
  <c r="G13"/>
  <c r="C15"/>
  <c r="G15"/>
  <c r="C17"/>
  <c r="G17"/>
  <c r="C19"/>
  <c r="G19"/>
  <c r="S10" i="45"/>
  <c r="W10"/>
  <c r="E10"/>
  <c r="I10"/>
  <c r="M10"/>
  <c r="Q10"/>
  <c r="U10"/>
  <c r="Y10"/>
  <c r="D12"/>
  <c r="F12"/>
  <c r="H12"/>
  <c r="J12"/>
  <c r="L12"/>
  <c r="N12"/>
  <c r="P12"/>
  <c r="R12"/>
  <c r="T12"/>
  <c r="V12"/>
  <c r="X12"/>
  <c r="Y18"/>
  <c r="D10"/>
  <c r="F10"/>
  <c r="H10"/>
  <c r="J10"/>
  <c r="L10"/>
  <c r="N10"/>
  <c r="P10"/>
  <c r="R10"/>
  <c r="T10"/>
  <c r="V10"/>
  <c r="X10"/>
  <c r="C12"/>
  <c r="E12"/>
  <c r="G12"/>
  <c r="I12"/>
  <c r="K12"/>
  <c r="M12"/>
  <c r="O12"/>
  <c r="Q12"/>
  <c r="S12"/>
  <c r="U12"/>
  <c r="W12"/>
  <c r="Y13"/>
  <c r="E14" s="1"/>
  <c r="I14"/>
  <c r="Q14"/>
  <c r="D9" i="44"/>
  <c r="F9"/>
  <c r="H9"/>
  <c r="J9"/>
  <c r="L9"/>
  <c r="N9"/>
  <c r="P9"/>
  <c r="R9"/>
  <c r="T9"/>
  <c r="V9"/>
  <c r="X9"/>
  <c r="Y9"/>
  <c r="D11"/>
  <c r="F11"/>
  <c r="H11"/>
  <c r="J11"/>
  <c r="L11"/>
  <c r="N11"/>
  <c r="P11"/>
  <c r="R11"/>
  <c r="T11"/>
  <c r="V11"/>
  <c r="X11"/>
  <c r="Y11"/>
  <c r="Z12"/>
  <c r="C18"/>
  <c r="E18"/>
  <c r="G18"/>
  <c r="I18"/>
  <c r="K18"/>
  <c r="M18"/>
  <c r="O18"/>
  <c r="Q18"/>
  <c r="S18"/>
  <c r="U18"/>
  <c r="W18"/>
  <c r="C9"/>
  <c r="E9"/>
  <c r="G9"/>
  <c r="I9"/>
  <c r="K9"/>
  <c r="M9"/>
  <c r="O9"/>
  <c r="Q9"/>
  <c r="S9"/>
  <c r="U9"/>
  <c r="W9"/>
  <c r="C11"/>
  <c r="E11"/>
  <c r="G11"/>
  <c r="I11"/>
  <c r="K11"/>
  <c r="M11"/>
  <c r="O11"/>
  <c r="Q11"/>
  <c r="S11"/>
  <c r="U11"/>
  <c r="W11"/>
  <c r="Y12"/>
  <c r="C13" s="1"/>
  <c r="C10" i="43"/>
  <c r="E10"/>
  <c r="G10"/>
  <c r="I10"/>
  <c r="K10"/>
  <c r="M10"/>
  <c r="O10"/>
  <c r="Q10"/>
  <c r="S10"/>
  <c r="U10"/>
  <c r="W10"/>
  <c r="D12"/>
  <c r="F12"/>
  <c r="H12"/>
  <c r="J12"/>
  <c r="L12"/>
  <c r="N12"/>
  <c r="P12"/>
  <c r="R12"/>
  <c r="T12"/>
  <c r="V12"/>
  <c r="C14"/>
  <c r="E14"/>
  <c r="G14"/>
  <c r="I14"/>
  <c r="K14"/>
  <c r="M14"/>
  <c r="O14"/>
  <c r="Q14"/>
  <c r="S14"/>
  <c r="U14"/>
  <c r="W14"/>
  <c r="D16"/>
  <c r="F16"/>
  <c r="H16"/>
  <c r="J16"/>
  <c r="L16"/>
  <c r="N16"/>
  <c r="P16"/>
  <c r="R16"/>
  <c r="T16"/>
  <c r="V16"/>
  <c r="C18"/>
  <c r="E18"/>
  <c r="G18"/>
  <c r="I18"/>
  <c r="K18"/>
  <c r="M18"/>
  <c r="O18"/>
  <c r="Q18"/>
  <c r="S18"/>
  <c r="U18"/>
  <c r="W18"/>
  <c r="W19"/>
  <c r="H20" s="1"/>
  <c r="E20"/>
  <c r="I20"/>
  <c r="M20"/>
  <c r="Q20"/>
  <c r="U20"/>
  <c r="W23"/>
  <c r="W25"/>
  <c r="W27"/>
  <c r="D28"/>
  <c r="F28"/>
  <c r="H28"/>
  <c r="J28"/>
  <c r="L28"/>
  <c r="N28"/>
  <c r="P28"/>
  <c r="R28"/>
  <c r="T28"/>
  <c r="V28"/>
  <c r="D10"/>
  <c r="F10"/>
  <c r="H10"/>
  <c r="J10"/>
  <c r="L10"/>
  <c r="N10"/>
  <c r="P10"/>
  <c r="R10"/>
  <c r="T10"/>
  <c r="V10"/>
  <c r="C12"/>
  <c r="E12"/>
  <c r="G12"/>
  <c r="I12"/>
  <c r="K12"/>
  <c r="M12"/>
  <c r="O12"/>
  <c r="Q12"/>
  <c r="S12"/>
  <c r="U12"/>
  <c r="W12"/>
  <c r="D14"/>
  <c r="F14"/>
  <c r="H14"/>
  <c r="J14"/>
  <c r="L14"/>
  <c r="N14"/>
  <c r="P14"/>
  <c r="R14"/>
  <c r="T14"/>
  <c r="C16"/>
  <c r="E16"/>
  <c r="G16"/>
  <c r="I16"/>
  <c r="K16"/>
  <c r="M16"/>
  <c r="O16"/>
  <c r="Q16"/>
  <c r="S16"/>
  <c r="U16"/>
  <c r="W16"/>
  <c r="D18"/>
  <c r="F18"/>
  <c r="H18"/>
  <c r="J18"/>
  <c r="L18"/>
  <c r="N18"/>
  <c r="P18"/>
  <c r="R18"/>
  <c r="T18"/>
  <c r="D9" i="42"/>
  <c r="F9"/>
  <c r="I9"/>
  <c r="K9"/>
  <c r="M9"/>
  <c r="O9"/>
  <c r="R9"/>
  <c r="T9"/>
  <c r="V9"/>
  <c r="W9"/>
  <c r="D11"/>
  <c r="F11"/>
  <c r="I11"/>
  <c r="K11"/>
  <c r="M11"/>
  <c r="O11"/>
  <c r="R11"/>
  <c r="T11"/>
  <c r="V11"/>
  <c r="W11"/>
  <c r="D13"/>
  <c r="F13"/>
  <c r="I13"/>
  <c r="K13"/>
  <c r="M13"/>
  <c r="O13"/>
  <c r="R13"/>
  <c r="T13"/>
  <c r="V13"/>
  <c r="W13"/>
  <c r="D15"/>
  <c r="F15"/>
  <c r="I15"/>
  <c r="K15"/>
  <c r="M15"/>
  <c r="O15"/>
  <c r="R15"/>
  <c r="T15"/>
  <c r="V15"/>
  <c r="W15"/>
  <c r="D17"/>
  <c r="F17"/>
  <c r="I17"/>
  <c r="K17"/>
  <c r="M17"/>
  <c r="O17"/>
  <c r="R17"/>
  <c r="T17"/>
  <c r="V17"/>
  <c r="W17"/>
  <c r="X18"/>
  <c r="C27"/>
  <c r="E27"/>
  <c r="G27"/>
  <c r="H27"/>
  <c r="J27"/>
  <c r="L27"/>
  <c r="N27"/>
  <c r="P27"/>
  <c r="Q27"/>
  <c r="S27"/>
  <c r="U27"/>
  <c r="C9"/>
  <c r="E9"/>
  <c r="G9"/>
  <c r="H9"/>
  <c r="J9"/>
  <c r="L9"/>
  <c r="N9"/>
  <c r="P9"/>
  <c r="Q9"/>
  <c r="S9"/>
  <c r="U9"/>
  <c r="C11"/>
  <c r="E11"/>
  <c r="G11"/>
  <c r="H11"/>
  <c r="J11"/>
  <c r="L11"/>
  <c r="N11"/>
  <c r="P11"/>
  <c r="Q11"/>
  <c r="S11"/>
  <c r="U11"/>
  <c r="C13"/>
  <c r="E13"/>
  <c r="G13"/>
  <c r="H13"/>
  <c r="J13"/>
  <c r="L13"/>
  <c r="N13"/>
  <c r="P13"/>
  <c r="Q13"/>
  <c r="S13"/>
  <c r="U13"/>
  <c r="C15"/>
  <c r="E15"/>
  <c r="G15"/>
  <c r="H15"/>
  <c r="J15"/>
  <c r="L15"/>
  <c r="N15"/>
  <c r="P15"/>
  <c r="Q15"/>
  <c r="S15"/>
  <c r="U15"/>
  <c r="C17"/>
  <c r="E17"/>
  <c r="G17"/>
  <c r="H17"/>
  <c r="J17"/>
  <c r="L17"/>
  <c r="N17"/>
  <c r="P17"/>
  <c r="Q17"/>
  <c r="S17"/>
  <c r="U17"/>
  <c r="W18"/>
  <c r="D9" i="41"/>
  <c r="F9"/>
  <c r="H9"/>
  <c r="D11"/>
  <c r="F11"/>
  <c r="H11"/>
  <c r="D13"/>
  <c r="F13"/>
  <c r="H13"/>
  <c r="D15"/>
  <c r="F15"/>
  <c r="H15"/>
  <c r="D17"/>
  <c r="F17"/>
  <c r="H17"/>
  <c r="D19"/>
  <c r="F19"/>
  <c r="H19"/>
  <c r="H20"/>
  <c r="C21" s="1"/>
  <c r="C9" i="40"/>
  <c r="D9"/>
  <c r="F9"/>
  <c r="G9"/>
  <c r="I9"/>
  <c r="C11"/>
  <c r="D11"/>
  <c r="F11"/>
  <c r="G11"/>
  <c r="I11"/>
  <c r="C13"/>
  <c r="D13"/>
  <c r="F13"/>
  <c r="G13"/>
  <c r="I13"/>
  <c r="C15"/>
  <c r="D15"/>
  <c r="F15"/>
  <c r="G15"/>
  <c r="I15"/>
  <c r="C17"/>
  <c r="D17"/>
  <c r="F17"/>
  <c r="G17"/>
  <c r="I17"/>
  <c r="L18"/>
  <c r="L22"/>
  <c r="L23"/>
  <c r="L24"/>
  <c r="L25"/>
  <c r="L26"/>
  <c r="E27"/>
  <c r="H27"/>
  <c r="J27"/>
  <c r="E9"/>
  <c r="H9"/>
  <c r="J9"/>
  <c r="K9"/>
  <c r="L9"/>
  <c r="E11"/>
  <c r="H11"/>
  <c r="J11"/>
  <c r="K11"/>
  <c r="E13"/>
  <c r="H13"/>
  <c r="J13"/>
  <c r="K13"/>
  <c r="E15"/>
  <c r="H15"/>
  <c r="J15"/>
  <c r="K15"/>
  <c r="E17"/>
  <c r="H17"/>
  <c r="J17"/>
  <c r="K17"/>
  <c r="K14" i="39"/>
  <c r="K13"/>
  <c r="J13"/>
  <c r="H13"/>
  <c r="F13"/>
  <c r="D13"/>
  <c r="C13"/>
  <c r="I13"/>
  <c r="G13"/>
  <c r="E13"/>
  <c r="C11"/>
  <c r="G11"/>
  <c r="K19"/>
  <c r="J11"/>
  <c r="E11"/>
  <c r="I11"/>
  <c r="K11"/>
  <c r="G9"/>
  <c r="C9"/>
  <c r="J9"/>
  <c r="E9"/>
  <c r="I9"/>
  <c r="K9"/>
  <c r="K18"/>
  <c r="D9"/>
  <c r="F9"/>
  <c r="H9"/>
  <c r="D11"/>
  <c r="F11"/>
  <c r="H11"/>
  <c r="F15"/>
  <c r="E21" i="41" l="1"/>
  <c r="U14" i="45"/>
  <c r="M14"/>
  <c r="T20" i="43"/>
  <c r="L20"/>
  <c r="D20"/>
  <c r="S20"/>
  <c r="O20"/>
  <c r="K20"/>
  <c r="G20"/>
  <c r="C20"/>
  <c r="P20"/>
  <c r="Y19" i="45"/>
  <c r="Y14"/>
  <c r="X14"/>
  <c r="T14"/>
  <c r="P14"/>
  <c r="L14"/>
  <c r="H14"/>
  <c r="D14"/>
  <c r="W14"/>
  <c r="S14"/>
  <c r="O14"/>
  <c r="K14"/>
  <c r="G14"/>
  <c r="C14"/>
  <c r="V14"/>
  <c r="R14"/>
  <c r="N14"/>
  <c r="J14"/>
  <c r="F14"/>
  <c r="Z11" i="44"/>
  <c r="T13"/>
  <c r="P13"/>
  <c r="L13"/>
  <c r="H13"/>
  <c r="D13"/>
  <c r="S13"/>
  <c r="O13"/>
  <c r="K13"/>
  <c r="G13"/>
  <c r="Y18"/>
  <c r="U22" s="1"/>
  <c r="U29" s="1"/>
  <c r="Y13"/>
  <c r="W22"/>
  <c r="W29" s="1"/>
  <c r="M21"/>
  <c r="E22"/>
  <c r="E29" s="1"/>
  <c r="E21"/>
  <c r="Z9"/>
  <c r="X13"/>
  <c r="V13"/>
  <c r="R13"/>
  <c r="N13"/>
  <c r="J13"/>
  <c r="F13"/>
  <c r="W13"/>
  <c r="U13"/>
  <c r="Q13"/>
  <c r="M13"/>
  <c r="I13"/>
  <c r="E13"/>
  <c r="W28" i="43"/>
  <c r="V35" s="1"/>
  <c r="V46" s="1"/>
  <c r="W20"/>
  <c r="V20"/>
  <c r="R20"/>
  <c r="N20"/>
  <c r="J20"/>
  <c r="F20"/>
  <c r="W27" i="42"/>
  <c r="W19"/>
  <c r="V19"/>
  <c r="T19"/>
  <c r="R19"/>
  <c r="O19"/>
  <c r="M19"/>
  <c r="K19"/>
  <c r="I19"/>
  <c r="F19"/>
  <c r="D19"/>
  <c r="Q31"/>
  <c r="Q41" s="1"/>
  <c r="Q30"/>
  <c r="N34"/>
  <c r="N44" s="1"/>
  <c r="N33"/>
  <c r="N43" s="1"/>
  <c r="N32"/>
  <c r="N42" s="1"/>
  <c r="N31"/>
  <c r="N41" s="1"/>
  <c r="N30"/>
  <c r="J34"/>
  <c r="J44" s="1"/>
  <c r="J33"/>
  <c r="J43" s="1"/>
  <c r="J32"/>
  <c r="J42" s="1"/>
  <c r="J31"/>
  <c r="J41" s="1"/>
  <c r="J30"/>
  <c r="G34"/>
  <c r="G44" s="1"/>
  <c r="G33"/>
  <c r="G43" s="1"/>
  <c r="G32"/>
  <c r="G42" s="1"/>
  <c r="G31"/>
  <c r="G41" s="1"/>
  <c r="G30"/>
  <c r="C34"/>
  <c r="C44" s="1"/>
  <c r="C33"/>
  <c r="C43" s="1"/>
  <c r="C32"/>
  <c r="C42" s="1"/>
  <c r="C31"/>
  <c r="C41" s="1"/>
  <c r="C30"/>
  <c r="X15"/>
  <c r="X11"/>
  <c r="X17"/>
  <c r="X13"/>
  <c r="X9"/>
  <c r="Q19"/>
  <c r="N19"/>
  <c r="J19"/>
  <c r="G19"/>
  <c r="C19"/>
  <c r="U34"/>
  <c r="U44" s="1"/>
  <c r="U33"/>
  <c r="U43" s="1"/>
  <c r="U32"/>
  <c r="U42" s="1"/>
  <c r="U31"/>
  <c r="U41" s="1"/>
  <c r="U30"/>
  <c r="S34"/>
  <c r="S44" s="1"/>
  <c r="S33"/>
  <c r="S43" s="1"/>
  <c r="S32"/>
  <c r="S42" s="1"/>
  <c r="S31"/>
  <c r="S41" s="1"/>
  <c r="S30"/>
  <c r="P34"/>
  <c r="P44" s="1"/>
  <c r="P33"/>
  <c r="P43" s="1"/>
  <c r="P32"/>
  <c r="P42" s="1"/>
  <c r="P31"/>
  <c r="P41" s="1"/>
  <c r="P30"/>
  <c r="L34"/>
  <c r="L44" s="1"/>
  <c r="L33"/>
  <c r="L43" s="1"/>
  <c r="L32"/>
  <c r="L42" s="1"/>
  <c r="L31"/>
  <c r="L41" s="1"/>
  <c r="L30"/>
  <c r="H34"/>
  <c r="H44" s="1"/>
  <c r="H33"/>
  <c r="H43" s="1"/>
  <c r="H32"/>
  <c r="H42" s="1"/>
  <c r="H31"/>
  <c r="H41" s="1"/>
  <c r="H30"/>
  <c r="E34"/>
  <c r="E44" s="1"/>
  <c r="E33"/>
  <c r="E43" s="1"/>
  <c r="E32"/>
  <c r="E42" s="1"/>
  <c r="E31"/>
  <c r="E41" s="1"/>
  <c r="E30"/>
  <c r="U19"/>
  <c r="S19"/>
  <c r="P19"/>
  <c r="L19"/>
  <c r="H19"/>
  <c r="E19"/>
  <c r="G21" i="41"/>
  <c r="H21"/>
  <c r="F21"/>
  <c r="D21"/>
  <c r="H30"/>
  <c r="H38" s="1"/>
  <c r="G19" i="40"/>
  <c r="D19"/>
  <c r="I19"/>
  <c r="F19"/>
  <c r="C19"/>
  <c r="H19"/>
  <c r="E19"/>
  <c r="L19"/>
  <c r="K19"/>
  <c r="L27"/>
  <c r="J19"/>
  <c r="I15" i="39"/>
  <c r="E15"/>
  <c r="D15"/>
  <c r="J15"/>
  <c r="G15"/>
  <c r="C15"/>
  <c r="K21"/>
  <c r="K26" s="1"/>
  <c r="K15"/>
  <c r="H15"/>
  <c r="Y23" i="45" l="1"/>
  <c r="Y22"/>
  <c r="D23"/>
  <c r="D31" s="1"/>
  <c r="F23"/>
  <c r="F31" s="1"/>
  <c r="H23"/>
  <c r="H31" s="1"/>
  <c r="J23"/>
  <c r="J31" s="1"/>
  <c r="L23"/>
  <c r="L31" s="1"/>
  <c r="N23"/>
  <c r="N31" s="1"/>
  <c r="P23"/>
  <c r="P31" s="1"/>
  <c r="R23"/>
  <c r="R31" s="1"/>
  <c r="T23"/>
  <c r="T31" s="1"/>
  <c r="V23"/>
  <c r="V31" s="1"/>
  <c r="X23"/>
  <c r="X31" s="1"/>
  <c r="C22"/>
  <c r="E22"/>
  <c r="G22"/>
  <c r="I22"/>
  <c r="K22"/>
  <c r="M22"/>
  <c r="O22"/>
  <c r="Q22"/>
  <c r="S22"/>
  <c r="U22"/>
  <c r="W22"/>
  <c r="D22"/>
  <c r="F22"/>
  <c r="H22"/>
  <c r="J22"/>
  <c r="L22"/>
  <c r="N22"/>
  <c r="P22"/>
  <c r="R22"/>
  <c r="T22"/>
  <c r="V22"/>
  <c r="X22"/>
  <c r="C23"/>
  <c r="C31" s="1"/>
  <c r="E23"/>
  <c r="E31" s="1"/>
  <c r="G23"/>
  <c r="G31" s="1"/>
  <c r="I23"/>
  <c r="I31" s="1"/>
  <c r="K23"/>
  <c r="K31" s="1"/>
  <c r="M23"/>
  <c r="M31" s="1"/>
  <c r="O23"/>
  <c r="O31" s="1"/>
  <c r="Q23"/>
  <c r="Q31" s="1"/>
  <c r="S23"/>
  <c r="S31" s="1"/>
  <c r="U23"/>
  <c r="U31" s="1"/>
  <c r="W23"/>
  <c r="W31" s="1"/>
  <c r="I21" i="44"/>
  <c r="Q22"/>
  <c r="Q29" s="1"/>
  <c r="Z13"/>
  <c r="I22"/>
  <c r="I29" s="1"/>
  <c r="M22"/>
  <c r="M29" s="1"/>
  <c r="Y22"/>
  <c r="Y21"/>
  <c r="T21"/>
  <c r="D21"/>
  <c r="F21"/>
  <c r="H21"/>
  <c r="J21"/>
  <c r="L21"/>
  <c r="N21"/>
  <c r="P21"/>
  <c r="R21"/>
  <c r="V21"/>
  <c r="X21"/>
  <c r="T22"/>
  <c r="T29" s="1"/>
  <c r="D22"/>
  <c r="D29" s="1"/>
  <c r="F22"/>
  <c r="F29" s="1"/>
  <c r="H22"/>
  <c r="H29" s="1"/>
  <c r="J22"/>
  <c r="J29" s="1"/>
  <c r="L22"/>
  <c r="L29" s="1"/>
  <c r="N22"/>
  <c r="N29" s="1"/>
  <c r="P22"/>
  <c r="P29" s="1"/>
  <c r="R22"/>
  <c r="R29" s="1"/>
  <c r="V22"/>
  <c r="V29" s="1"/>
  <c r="X22"/>
  <c r="X29" s="1"/>
  <c r="C21"/>
  <c r="G21"/>
  <c r="K21"/>
  <c r="O21"/>
  <c r="S21"/>
  <c r="E23"/>
  <c r="E28"/>
  <c r="I23"/>
  <c r="I28"/>
  <c r="M23"/>
  <c r="M28"/>
  <c r="Q21"/>
  <c r="U21"/>
  <c r="W21"/>
  <c r="C22"/>
  <c r="C29" s="1"/>
  <c r="G22"/>
  <c r="G29" s="1"/>
  <c r="K22"/>
  <c r="K29" s="1"/>
  <c r="O22"/>
  <c r="O29" s="1"/>
  <c r="S22"/>
  <c r="S29" s="1"/>
  <c r="D32" i="43"/>
  <c r="D43" s="1"/>
  <c r="D31"/>
  <c r="D35"/>
  <c r="D46" s="1"/>
  <c r="H34"/>
  <c r="H45" s="1"/>
  <c r="H33"/>
  <c r="H44" s="1"/>
  <c r="L32"/>
  <c r="L43" s="1"/>
  <c r="L31"/>
  <c r="L35"/>
  <c r="L46" s="1"/>
  <c r="P34"/>
  <c r="P45" s="1"/>
  <c r="P33"/>
  <c r="P44" s="1"/>
  <c r="T32"/>
  <c r="T43" s="1"/>
  <c r="T31"/>
  <c r="T35"/>
  <c r="T46" s="1"/>
  <c r="F32"/>
  <c r="F43" s="1"/>
  <c r="F31"/>
  <c r="F35"/>
  <c r="F46" s="1"/>
  <c r="J34"/>
  <c r="J45" s="1"/>
  <c r="J33"/>
  <c r="J44" s="1"/>
  <c r="N32"/>
  <c r="N43" s="1"/>
  <c r="N31"/>
  <c r="N35"/>
  <c r="N46" s="1"/>
  <c r="R34"/>
  <c r="R45" s="1"/>
  <c r="R33"/>
  <c r="R44" s="1"/>
  <c r="V32"/>
  <c r="V43" s="1"/>
  <c r="V31"/>
  <c r="W34"/>
  <c r="W32"/>
  <c r="W35"/>
  <c r="W33"/>
  <c r="W31"/>
  <c r="C32"/>
  <c r="C43" s="1"/>
  <c r="C33"/>
  <c r="C44" s="1"/>
  <c r="E34"/>
  <c r="E45" s="1"/>
  <c r="E35"/>
  <c r="E46" s="1"/>
  <c r="E31"/>
  <c r="G32"/>
  <c r="G43" s="1"/>
  <c r="G33"/>
  <c r="G44" s="1"/>
  <c r="I34"/>
  <c r="I45" s="1"/>
  <c r="I35"/>
  <c r="I46" s="1"/>
  <c r="I31"/>
  <c r="K32"/>
  <c r="K43" s="1"/>
  <c r="K33"/>
  <c r="K44" s="1"/>
  <c r="M34"/>
  <c r="M45" s="1"/>
  <c r="M35"/>
  <c r="M46" s="1"/>
  <c r="M31"/>
  <c r="O32"/>
  <c r="O43" s="1"/>
  <c r="O33"/>
  <c r="O44" s="1"/>
  <c r="Q34"/>
  <c r="Q45" s="1"/>
  <c r="Q35"/>
  <c r="Q46" s="1"/>
  <c r="Q31"/>
  <c r="S32"/>
  <c r="S43" s="1"/>
  <c r="S33"/>
  <c r="S44" s="1"/>
  <c r="U34"/>
  <c r="U45" s="1"/>
  <c r="U35"/>
  <c r="U46" s="1"/>
  <c r="U31"/>
  <c r="C34"/>
  <c r="C45" s="1"/>
  <c r="C35"/>
  <c r="C46" s="1"/>
  <c r="C31"/>
  <c r="E32"/>
  <c r="E43" s="1"/>
  <c r="E33"/>
  <c r="E44" s="1"/>
  <c r="G34"/>
  <c r="G45" s="1"/>
  <c r="G35"/>
  <c r="G46" s="1"/>
  <c r="G31"/>
  <c r="I32"/>
  <c r="I43" s="1"/>
  <c r="I33"/>
  <c r="I44" s="1"/>
  <c r="K34"/>
  <c r="K45" s="1"/>
  <c r="K35"/>
  <c r="K46" s="1"/>
  <c r="K31"/>
  <c r="M32"/>
  <c r="M43" s="1"/>
  <c r="M33"/>
  <c r="M44" s="1"/>
  <c r="O34"/>
  <c r="O45" s="1"/>
  <c r="O35"/>
  <c r="O46" s="1"/>
  <c r="O31"/>
  <c r="Q32"/>
  <c r="Q43" s="1"/>
  <c r="Q33"/>
  <c r="Q44" s="1"/>
  <c r="S34"/>
  <c r="S45" s="1"/>
  <c r="S35"/>
  <c r="S46" s="1"/>
  <c r="S31"/>
  <c r="U32"/>
  <c r="U43" s="1"/>
  <c r="U33"/>
  <c r="U44" s="1"/>
  <c r="D34"/>
  <c r="D45" s="1"/>
  <c r="D33"/>
  <c r="D44" s="1"/>
  <c r="H32"/>
  <c r="H43" s="1"/>
  <c r="H31"/>
  <c r="H35"/>
  <c r="H46" s="1"/>
  <c r="L34"/>
  <c r="L45" s="1"/>
  <c r="L33"/>
  <c r="L44" s="1"/>
  <c r="P32"/>
  <c r="P43" s="1"/>
  <c r="P31"/>
  <c r="P35"/>
  <c r="P46" s="1"/>
  <c r="T34"/>
  <c r="T45" s="1"/>
  <c r="T33"/>
  <c r="T44" s="1"/>
  <c r="F34"/>
  <c r="F45" s="1"/>
  <c r="F33"/>
  <c r="F44" s="1"/>
  <c r="J32"/>
  <c r="J43" s="1"/>
  <c r="J31"/>
  <c r="J35"/>
  <c r="J46" s="1"/>
  <c r="N34"/>
  <c r="N45" s="1"/>
  <c r="N33"/>
  <c r="N44" s="1"/>
  <c r="R32"/>
  <c r="R43" s="1"/>
  <c r="R31"/>
  <c r="R35"/>
  <c r="R46" s="1"/>
  <c r="V34"/>
  <c r="V45" s="1"/>
  <c r="V33"/>
  <c r="V44" s="1"/>
  <c r="Q32" i="42"/>
  <c r="Q42" s="1"/>
  <c r="Q33"/>
  <c r="Q43" s="1"/>
  <c r="Q34"/>
  <c r="Q44" s="1"/>
  <c r="E35"/>
  <c r="E40"/>
  <c r="L35"/>
  <c r="L40"/>
  <c r="S35"/>
  <c r="S40"/>
  <c r="C35"/>
  <c r="C40"/>
  <c r="J35"/>
  <c r="J40"/>
  <c r="Q40"/>
  <c r="W34"/>
  <c r="W33"/>
  <c r="W32"/>
  <c r="W31"/>
  <c r="W30"/>
  <c r="D34"/>
  <c r="D44" s="1"/>
  <c r="D32"/>
  <c r="D42" s="1"/>
  <c r="D30"/>
  <c r="X37" s="1"/>
  <c r="F33"/>
  <c r="F43" s="1"/>
  <c r="F31"/>
  <c r="F41" s="1"/>
  <c r="I33"/>
  <c r="I43" s="1"/>
  <c r="I31"/>
  <c r="I41" s="1"/>
  <c r="K34"/>
  <c r="K44" s="1"/>
  <c r="K32"/>
  <c r="K42" s="1"/>
  <c r="K30"/>
  <c r="M33"/>
  <c r="M43" s="1"/>
  <c r="M31"/>
  <c r="M41" s="1"/>
  <c r="O34"/>
  <c r="O44" s="1"/>
  <c r="O32"/>
  <c r="O42" s="1"/>
  <c r="O30"/>
  <c r="R34"/>
  <c r="R44" s="1"/>
  <c r="R32"/>
  <c r="R42" s="1"/>
  <c r="R30"/>
  <c r="T33"/>
  <c r="T43" s="1"/>
  <c r="T31"/>
  <c r="T41" s="1"/>
  <c r="V33"/>
  <c r="V43" s="1"/>
  <c r="V31"/>
  <c r="V41" s="1"/>
  <c r="D33"/>
  <c r="D43" s="1"/>
  <c r="D31"/>
  <c r="D41" s="1"/>
  <c r="F34"/>
  <c r="F44" s="1"/>
  <c r="F32"/>
  <c r="F42" s="1"/>
  <c r="F30"/>
  <c r="I34"/>
  <c r="I44" s="1"/>
  <c r="I32"/>
  <c r="I42" s="1"/>
  <c r="I30"/>
  <c r="K33"/>
  <c r="K43" s="1"/>
  <c r="K31"/>
  <c r="K41" s="1"/>
  <c r="M34"/>
  <c r="M44" s="1"/>
  <c r="M32"/>
  <c r="M42" s="1"/>
  <c r="M30"/>
  <c r="O33"/>
  <c r="O43" s="1"/>
  <c r="O31"/>
  <c r="O41" s="1"/>
  <c r="R33"/>
  <c r="R43" s="1"/>
  <c r="R31"/>
  <c r="R41" s="1"/>
  <c r="T34"/>
  <c r="T44" s="1"/>
  <c r="T32"/>
  <c r="T42" s="1"/>
  <c r="T30"/>
  <c r="V34"/>
  <c r="V44" s="1"/>
  <c r="V32"/>
  <c r="V42" s="1"/>
  <c r="V30"/>
  <c r="X19"/>
  <c r="H35"/>
  <c r="H40"/>
  <c r="P35"/>
  <c r="P40"/>
  <c r="U35"/>
  <c r="U40"/>
  <c r="G35"/>
  <c r="G40"/>
  <c r="N35"/>
  <c r="N40"/>
  <c r="H37" i="41"/>
  <c r="H36"/>
  <c r="H35"/>
  <c r="H34"/>
  <c r="H33"/>
  <c r="H39" s="1"/>
  <c r="D37"/>
  <c r="D49" s="1"/>
  <c r="D35"/>
  <c r="D47" s="1"/>
  <c r="D33"/>
  <c r="F37"/>
  <c r="F49" s="1"/>
  <c r="F35"/>
  <c r="F47" s="1"/>
  <c r="F33"/>
  <c r="C37"/>
  <c r="C49" s="1"/>
  <c r="C35"/>
  <c r="C47" s="1"/>
  <c r="C33"/>
  <c r="E37"/>
  <c r="E49" s="1"/>
  <c r="E35"/>
  <c r="E47" s="1"/>
  <c r="E33"/>
  <c r="G37"/>
  <c r="G49" s="1"/>
  <c r="G35"/>
  <c r="G47" s="1"/>
  <c r="G33"/>
  <c r="D38"/>
  <c r="D50" s="1"/>
  <c r="D36"/>
  <c r="D48" s="1"/>
  <c r="D34"/>
  <c r="D46" s="1"/>
  <c r="F38"/>
  <c r="F50" s="1"/>
  <c r="F36"/>
  <c r="F48" s="1"/>
  <c r="F34"/>
  <c r="F46" s="1"/>
  <c r="C38"/>
  <c r="C50" s="1"/>
  <c r="C36"/>
  <c r="C48" s="1"/>
  <c r="C34"/>
  <c r="C46" s="1"/>
  <c r="E38"/>
  <c r="E50" s="1"/>
  <c r="E36"/>
  <c r="E48" s="1"/>
  <c r="E34"/>
  <c r="E46" s="1"/>
  <c r="G38"/>
  <c r="G50" s="1"/>
  <c r="G36"/>
  <c r="G48" s="1"/>
  <c r="G34"/>
  <c r="G46" s="1"/>
  <c r="E32" i="40"/>
  <c r="E43" s="1"/>
  <c r="E30"/>
  <c r="E34"/>
  <c r="E45" s="1"/>
  <c r="L34"/>
  <c r="L33"/>
  <c r="L32"/>
  <c r="L31"/>
  <c r="L30"/>
  <c r="K33"/>
  <c r="K44" s="1"/>
  <c r="K31"/>
  <c r="K42" s="1"/>
  <c r="C34"/>
  <c r="C45" s="1"/>
  <c r="C32"/>
  <c r="C43" s="1"/>
  <c r="C30"/>
  <c r="D33"/>
  <c r="D44" s="1"/>
  <c r="D31"/>
  <c r="D42" s="1"/>
  <c r="F34"/>
  <c r="F45" s="1"/>
  <c r="F32"/>
  <c r="F43" s="1"/>
  <c r="F30"/>
  <c r="G33"/>
  <c r="G44" s="1"/>
  <c r="G31"/>
  <c r="G42" s="1"/>
  <c r="I34"/>
  <c r="I45" s="1"/>
  <c r="I32"/>
  <c r="I43" s="1"/>
  <c r="I30"/>
  <c r="K34"/>
  <c r="K45" s="1"/>
  <c r="K32"/>
  <c r="K43" s="1"/>
  <c r="K30"/>
  <c r="C33"/>
  <c r="C44" s="1"/>
  <c r="C31"/>
  <c r="C42" s="1"/>
  <c r="D34"/>
  <c r="D45" s="1"/>
  <c r="D32"/>
  <c r="D43" s="1"/>
  <c r="D30"/>
  <c r="F33"/>
  <c r="F44" s="1"/>
  <c r="F31"/>
  <c r="F42" s="1"/>
  <c r="G34"/>
  <c r="G45" s="1"/>
  <c r="G32"/>
  <c r="G43" s="1"/>
  <c r="G30"/>
  <c r="I33"/>
  <c r="I44" s="1"/>
  <c r="I31"/>
  <c r="I42" s="1"/>
  <c r="E31"/>
  <c r="E42" s="1"/>
  <c r="E33"/>
  <c r="E44" s="1"/>
  <c r="H30"/>
  <c r="H32"/>
  <c r="H43" s="1"/>
  <c r="H34"/>
  <c r="H45" s="1"/>
  <c r="J30"/>
  <c r="J32"/>
  <c r="J43" s="1"/>
  <c r="J34"/>
  <c r="J45" s="1"/>
  <c r="E41"/>
  <c r="H31"/>
  <c r="H42" s="1"/>
  <c r="H33"/>
  <c r="H44" s="1"/>
  <c r="J31"/>
  <c r="J42" s="1"/>
  <c r="J33"/>
  <c r="J44" s="1"/>
  <c r="K25" i="39"/>
  <c r="K24"/>
  <c r="C25"/>
  <c r="C34" s="1"/>
  <c r="E25"/>
  <c r="E34" s="1"/>
  <c r="G25"/>
  <c r="G34" s="1"/>
  <c r="I25"/>
  <c r="I34" s="1"/>
  <c r="J25"/>
  <c r="J34" s="1"/>
  <c r="D26"/>
  <c r="D35" s="1"/>
  <c r="D24"/>
  <c r="D33" s="1"/>
  <c r="F26"/>
  <c r="F35" s="1"/>
  <c r="F24"/>
  <c r="F33" s="1"/>
  <c r="H26"/>
  <c r="H35" s="1"/>
  <c r="H24"/>
  <c r="H33" s="1"/>
  <c r="C26"/>
  <c r="C35" s="1"/>
  <c r="C24"/>
  <c r="E26"/>
  <c r="E35" s="1"/>
  <c r="E24"/>
  <c r="E33" s="1"/>
  <c r="G26"/>
  <c r="G35" s="1"/>
  <c r="G24"/>
  <c r="G33" s="1"/>
  <c r="I26"/>
  <c r="I35" s="1"/>
  <c r="I24"/>
  <c r="I33" s="1"/>
  <c r="J26"/>
  <c r="J35" s="1"/>
  <c r="J24"/>
  <c r="J33" s="1"/>
  <c r="D25"/>
  <c r="D34" s="1"/>
  <c r="F25"/>
  <c r="F34" s="1"/>
  <c r="H25"/>
  <c r="H34" s="1"/>
  <c r="Z25" i="44" l="1"/>
  <c r="X24" i="45"/>
  <c r="X30"/>
  <c r="T24"/>
  <c r="T30"/>
  <c r="P24"/>
  <c r="P30"/>
  <c r="L24"/>
  <c r="L30"/>
  <c r="H24"/>
  <c r="H30"/>
  <c r="D24"/>
  <c r="D30"/>
  <c r="U30"/>
  <c r="U24"/>
  <c r="Q30"/>
  <c r="Q24"/>
  <c r="M30"/>
  <c r="M24"/>
  <c r="I30"/>
  <c r="I24"/>
  <c r="E30"/>
  <c r="E24"/>
  <c r="V24"/>
  <c r="V30"/>
  <c r="R24"/>
  <c r="R30"/>
  <c r="N24"/>
  <c r="N30"/>
  <c r="J24"/>
  <c r="J30"/>
  <c r="F24"/>
  <c r="F30"/>
  <c r="W30"/>
  <c r="W24"/>
  <c r="S30"/>
  <c r="S24"/>
  <c r="O30"/>
  <c r="O24"/>
  <c r="K30"/>
  <c r="K24"/>
  <c r="G30"/>
  <c r="G24"/>
  <c r="C30"/>
  <c r="Y30" s="1"/>
  <c r="Y26"/>
  <c r="C24"/>
  <c r="Y31"/>
  <c r="Y24"/>
  <c r="U23" i="44"/>
  <c r="U28"/>
  <c r="S23"/>
  <c r="S28"/>
  <c r="K23"/>
  <c r="K28"/>
  <c r="C23"/>
  <c r="W25"/>
  <c r="Y25"/>
  <c r="C28"/>
  <c r="R23"/>
  <c r="R28"/>
  <c r="N23"/>
  <c r="N28"/>
  <c r="J23"/>
  <c r="J28"/>
  <c r="F23"/>
  <c r="F28"/>
  <c r="T23"/>
  <c r="T28"/>
  <c r="Y29"/>
  <c r="W23"/>
  <c r="W28"/>
  <c r="Q23"/>
  <c r="Q28"/>
  <c r="O23"/>
  <c r="O28"/>
  <c r="G23"/>
  <c r="G28"/>
  <c r="X23"/>
  <c r="X28"/>
  <c r="V23"/>
  <c r="V28"/>
  <c r="P23"/>
  <c r="P28"/>
  <c r="L23"/>
  <c r="L28"/>
  <c r="H23"/>
  <c r="H28"/>
  <c r="D23"/>
  <c r="D28"/>
  <c r="Y23"/>
  <c r="L37" i="40"/>
  <c r="E35"/>
  <c r="R36" i="43"/>
  <c r="R42"/>
  <c r="P36"/>
  <c r="P42"/>
  <c r="O36"/>
  <c r="O42"/>
  <c r="G36"/>
  <c r="G42"/>
  <c r="U36"/>
  <c r="U42"/>
  <c r="M36"/>
  <c r="M42"/>
  <c r="E36"/>
  <c r="E42"/>
  <c r="V36"/>
  <c r="V42"/>
  <c r="F36"/>
  <c r="F42"/>
  <c r="L36"/>
  <c r="L42"/>
  <c r="W46"/>
  <c r="W43"/>
  <c r="J36"/>
  <c r="J42"/>
  <c r="H36"/>
  <c r="H42"/>
  <c r="S36"/>
  <c r="S42"/>
  <c r="K36"/>
  <c r="K42"/>
  <c r="C36"/>
  <c r="W38"/>
  <c r="C42"/>
  <c r="Q36"/>
  <c r="Q42"/>
  <c r="I36"/>
  <c r="I42"/>
  <c r="N36"/>
  <c r="N42"/>
  <c r="T36"/>
  <c r="T42"/>
  <c r="D36"/>
  <c r="D42"/>
  <c r="W45"/>
  <c r="W44"/>
  <c r="Q35" i="42"/>
  <c r="W44"/>
  <c r="W43"/>
  <c r="W42"/>
  <c r="W41"/>
  <c r="T35"/>
  <c r="T40"/>
  <c r="M35"/>
  <c r="M40"/>
  <c r="K35"/>
  <c r="K40"/>
  <c r="D35"/>
  <c r="D40"/>
  <c r="W37"/>
  <c r="F35"/>
  <c r="F40"/>
  <c r="R35"/>
  <c r="R40"/>
  <c r="V35"/>
  <c r="V40"/>
  <c r="I35"/>
  <c r="I40"/>
  <c r="O35"/>
  <c r="O40"/>
  <c r="G39" i="41"/>
  <c r="G45"/>
  <c r="H41"/>
  <c r="C39"/>
  <c r="C45"/>
  <c r="D39"/>
  <c r="D45"/>
  <c r="H48"/>
  <c r="H49"/>
  <c r="E39"/>
  <c r="E45"/>
  <c r="F39"/>
  <c r="F45"/>
  <c r="H46"/>
  <c r="H50"/>
  <c r="H47"/>
  <c r="L35" i="40"/>
  <c r="J35"/>
  <c r="J41"/>
  <c r="D35"/>
  <c r="D41"/>
  <c r="F35"/>
  <c r="F41"/>
  <c r="L44"/>
  <c r="L43"/>
  <c r="H35"/>
  <c r="H41"/>
  <c r="G35"/>
  <c r="G41"/>
  <c r="K35"/>
  <c r="K41"/>
  <c r="I35"/>
  <c r="I41"/>
  <c r="C35"/>
  <c r="C41"/>
  <c r="L41" s="1"/>
  <c r="L42"/>
  <c r="L45"/>
  <c r="C33" i="39"/>
  <c r="K27"/>
  <c r="H27"/>
  <c r="D27"/>
  <c r="J27"/>
  <c r="G27"/>
  <c r="C27"/>
  <c r="K29"/>
  <c r="K35"/>
  <c r="K34"/>
  <c r="F27"/>
  <c r="I27"/>
  <c r="E27"/>
  <c r="K33"/>
  <c r="Y32" i="45" l="1"/>
  <c r="Y28" i="44"/>
  <c r="Y30" s="1"/>
  <c r="W36" i="43"/>
  <c r="W42"/>
  <c r="W47" s="1"/>
  <c r="W40" i="42"/>
  <c r="W45" s="1"/>
  <c r="W35"/>
  <c r="H45" i="41"/>
  <c r="H51" s="1"/>
  <c r="L46" i="40"/>
  <c r="K36" i="39"/>
  <c r="G29" i="37" l="1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0"/>
  <c r="G30" s="1"/>
  <c r="F20"/>
  <c r="F30" s="1"/>
  <c r="E20"/>
  <c r="E30" s="1"/>
  <c r="D20"/>
  <c r="D30" s="1"/>
  <c r="C20"/>
  <c r="C30" s="1"/>
  <c r="H18"/>
  <c r="H29" s="1"/>
  <c r="H16"/>
  <c r="H28" s="1"/>
  <c r="H14"/>
  <c r="H27" s="1"/>
  <c r="H12"/>
  <c r="H26" s="1"/>
  <c r="H10"/>
  <c r="H25" s="1"/>
  <c r="H8"/>
  <c r="D17" i="36"/>
  <c r="C17"/>
  <c r="D16"/>
  <c r="C16"/>
  <c r="D12"/>
  <c r="D18" s="1"/>
  <c r="C12"/>
  <c r="C18" s="1"/>
  <c r="E10"/>
  <c r="D11" s="1"/>
  <c r="E8"/>
  <c r="E12" s="1"/>
  <c r="F17" i="34"/>
  <c r="E17"/>
  <c r="D17"/>
  <c r="C17"/>
  <c r="F16"/>
  <c r="E16"/>
  <c r="D16"/>
  <c r="C16"/>
  <c r="F12"/>
  <c r="F18" s="1"/>
  <c r="E12"/>
  <c r="E18" s="1"/>
  <c r="D12"/>
  <c r="D18" s="1"/>
  <c r="C12"/>
  <c r="C18" s="1"/>
  <c r="G10"/>
  <c r="F11" s="1"/>
  <c r="G8"/>
  <c r="G16" s="1"/>
  <c r="AA17" i="33"/>
  <c r="Z17"/>
  <c r="Y17"/>
  <c r="X17"/>
  <c r="W17"/>
  <c r="V17"/>
  <c r="U17"/>
  <c r="T17"/>
  <c r="S17"/>
  <c r="R17"/>
  <c r="Q17"/>
  <c r="P17"/>
  <c r="N17"/>
  <c r="M17"/>
  <c r="L17"/>
  <c r="K17"/>
  <c r="J17"/>
  <c r="I17"/>
  <c r="H17"/>
  <c r="G17"/>
  <c r="F17"/>
  <c r="E17"/>
  <c r="D17"/>
  <c r="C17"/>
  <c r="B17"/>
  <c r="AA16"/>
  <c r="Z16"/>
  <c r="Y16"/>
  <c r="X16"/>
  <c r="W16"/>
  <c r="V16"/>
  <c r="U16"/>
  <c r="T16"/>
  <c r="S16"/>
  <c r="R16"/>
  <c r="Q16"/>
  <c r="P16"/>
  <c r="N16"/>
  <c r="M16"/>
  <c r="L16"/>
  <c r="K16"/>
  <c r="J16"/>
  <c r="I16"/>
  <c r="H16"/>
  <c r="G16"/>
  <c r="F16"/>
  <c r="E16"/>
  <c r="D16"/>
  <c r="C16"/>
  <c r="B16"/>
  <c r="AA12"/>
  <c r="Z12"/>
  <c r="Z18" s="1"/>
  <c r="Y12"/>
  <c r="X12"/>
  <c r="X18" s="1"/>
  <c r="W12"/>
  <c r="V12"/>
  <c r="V18" s="1"/>
  <c r="U12"/>
  <c r="T12"/>
  <c r="T18" s="1"/>
  <c r="S12"/>
  <c r="R12"/>
  <c r="R18" s="1"/>
  <c r="Q12"/>
  <c r="P12"/>
  <c r="P18" s="1"/>
  <c r="M18"/>
  <c r="K18"/>
  <c r="I18"/>
  <c r="G18"/>
  <c r="E18"/>
  <c r="C18"/>
  <c r="AB10"/>
  <c r="AB17" s="1"/>
  <c r="AB8"/>
  <c r="AB16" s="1"/>
  <c r="AA17" i="32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A12"/>
  <c r="Z12"/>
  <c r="Z18" s="1"/>
  <c r="Y12"/>
  <c r="X12"/>
  <c r="X18" s="1"/>
  <c r="W12"/>
  <c r="V12"/>
  <c r="V18" s="1"/>
  <c r="U12"/>
  <c r="T12"/>
  <c r="T18" s="1"/>
  <c r="S12"/>
  <c r="R12"/>
  <c r="R18" s="1"/>
  <c r="Q12"/>
  <c r="P12"/>
  <c r="P18" s="1"/>
  <c r="O12"/>
  <c r="N12"/>
  <c r="N18" s="1"/>
  <c r="M12"/>
  <c r="L12"/>
  <c r="L18" s="1"/>
  <c r="K12"/>
  <c r="J12"/>
  <c r="J18" s="1"/>
  <c r="I12"/>
  <c r="H12"/>
  <c r="H18" s="1"/>
  <c r="G12"/>
  <c r="F12"/>
  <c r="F18" s="1"/>
  <c r="E12"/>
  <c r="D12"/>
  <c r="D18" s="1"/>
  <c r="C12"/>
  <c r="AB10"/>
  <c r="AB17" s="1"/>
  <c r="AB8"/>
  <c r="AB16" s="1"/>
  <c r="Y47" i="29"/>
  <c r="AA26"/>
  <c r="Z26"/>
  <c r="Y26"/>
  <c r="X26"/>
  <c r="W26"/>
  <c r="V26"/>
  <c r="U26"/>
  <c r="T26"/>
  <c r="S26"/>
  <c r="R26"/>
  <c r="Q26"/>
  <c r="P26"/>
  <c r="N26"/>
  <c r="M26"/>
  <c r="L26"/>
  <c r="K26"/>
  <c r="J26"/>
  <c r="I26"/>
  <c r="H26"/>
  <c r="G26"/>
  <c r="F26"/>
  <c r="E26"/>
  <c r="D26"/>
  <c r="C26"/>
  <c r="B26"/>
  <c r="AA25"/>
  <c r="Z25"/>
  <c r="Y25"/>
  <c r="X25"/>
  <c r="W25"/>
  <c r="V25"/>
  <c r="U25"/>
  <c r="T25"/>
  <c r="S25"/>
  <c r="R25"/>
  <c r="Q25"/>
  <c r="P25"/>
  <c r="N25"/>
  <c r="M25"/>
  <c r="L25"/>
  <c r="K25"/>
  <c r="J25"/>
  <c r="I25"/>
  <c r="H25"/>
  <c r="G25"/>
  <c r="F25"/>
  <c r="E25"/>
  <c r="D25"/>
  <c r="C25"/>
  <c r="B25"/>
  <c r="AA24"/>
  <c r="Z24"/>
  <c r="Y24"/>
  <c r="X24"/>
  <c r="W24"/>
  <c r="V24"/>
  <c r="U24"/>
  <c r="T24"/>
  <c r="S24"/>
  <c r="R24"/>
  <c r="Q24"/>
  <c r="P24"/>
  <c r="N24"/>
  <c r="M24"/>
  <c r="L24"/>
  <c r="K24"/>
  <c r="J24"/>
  <c r="I24"/>
  <c r="H24"/>
  <c r="G24"/>
  <c r="F24"/>
  <c r="E24"/>
  <c r="D24"/>
  <c r="C24"/>
  <c r="B24"/>
  <c r="AA23"/>
  <c r="Z23"/>
  <c r="Y23"/>
  <c r="X23"/>
  <c r="W23"/>
  <c r="V23"/>
  <c r="U23"/>
  <c r="T23"/>
  <c r="S23"/>
  <c r="R23"/>
  <c r="Q23"/>
  <c r="P23"/>
  <c r="N23"/>
  <c r="M23"/>
  <c r="L23"/>
  <c r="K23"/>
  <c r="J23"/>
  <c r="I23"/>
  <c r="H23"/>
  <c r="G23"/>
  <c r="F23"/>
  <c r="E23"/>
  <c r="D23"/>
  <c r="C23"/>
  <c r="B23"/>
  <c r="AA22"/>
  <c r="Z22"/>
  <c r="Y22"/>
  <c r="X22"/>
  <c r="W22"/>
  <c r="V22"/>
  <c r="U22"/>
  <c r="T22"/>
  <c r="S22"/>
  <c r="R22"/>
  <c r="Q22"/>
  <c r="P22"/>
  <c r="N22"/>
  <c r="M22"/>
  <c r="L22"/>
  <c r="K22"/>
  <c r="J22"/>
  <c r="I22"/>
  <c r="H22"/>
  <c r="G22"/>
  <c r="F22"/>
  <c r="E22"/>
  <c r="D22"/>
  <c r="C22"/>
  <c r="B22"/>
  <c r="AA18"/>
  <c r="Z18"/>
  <c r="Z27" s="1"/>
  <c r="Y18"/>
  <c r="X18"/>
  <c r="X27" s="1"/>
  <c r="W18"/>
  <c r="V18"/>
  <c r="V27" s="1"/>
  <c r="U18"/>
  <c r="T18"/>
  <c r="T27" s="1"/>
  <c r="S18"/>
  <c r="R18"/>
  <c r="R27" s="1"/>
  <c r="Q18"/>
  <c r="P18"/>
  <c r="P27" s="1"/>
  <c r="M27"/>
  <c r="K27"/>
  <c r="I27"/>
  <c r="G27"/>
  <c r="E27"/>
  <c r="C27"/>
  <c r="AB16"/>
  <c r="AB26" s="1"/>
  <c r="AB14"/>
  <c r="AB25" s="1"/>
  <c r="AB12"/>
  <c r="AB24" s="1"/>
  <c r="AB10"/>
  <c r="AB23" s="1"/>
  <c r="AB8"/>
  <c r="AB22" s="1"/>
  <c r="Y47" i="28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A18"/>
  <c r="Z18"/>
  <c r="Z27" s="1"/>
  <c r="Y18"/>
  <c r="X18"/>
  <c r="X27" s="1"/>
  <c r="W18"/>
  <c r="V18"/>
  <c r="V27" s="1"/>
  <c r="U18"/>
  <c r="T18"/>
  <c r="T27" s="1"/>
  <c r="S18"/>
  <c r="R18"/>
  <c r="R27" s="1"/>
  <c r="Q18"/>
  <c r="P18"/>
  <c r="P27" s="1"/>
  <c r="O18"/>
  <c r="N18"/>
  <c r="N27" s="1"/>
  <c r="M18"/>
  <c r="L18"/>
  <c r="L27" s="1"/>
  <c r="K18"/>
  <c r="J18"/>
  <c r="J27" s="1"/>
  <c r="I18"/>
  <c r="H18"/>
  <c r="H27" s="1"/>
  <c r="G18"/>
  <c r="F18"/>
  <c r="F27" s="1"/>
  <c r="E18"/>
  <c r="D18"/>
  <c r="D27" s="1"/>
  <c r="C18"/>
  <c r="AB16"/>
  <c r="AB26" s="1"/>
  <c r="AB14"/>
  <c r="AB25" s="1"/>
  <c r="AB12"/>
  <c r="AB24" s="1"/>
  <c r="AB10"/>
  <c r="AB23" s="1"/>
  <c r="AB8"/>
  <c r="D9" s="1"/>
  <c r="F17" i="27"/>
  <c r="E17"/>
  <c r="D17"/>
  <c r="C17"/>
  <c r="F16"/>
  <c r="E16"/>
  <c r="D16"/>
  <c r="C16"/>
  <c r="F12"/>
  <c r="F18" s="1"/>
  <c r="E12"/>
  <c r="E18" s="1"/>
  <c r="D12"/>
  <c r="D18" s="1"/>
  <c r="C12"/>
  <c r="C18" s="1"/>
  <c r="G10"/>
  <c r="G17" s="1"/>
  <c r="G8"/>
  <c r="E26" i="26"/>
  <c r="D26"/>
  <c r="C26"/>
  <c r="E25"/>
  <c r="D25"/>
  <c r="C25"/>
  <c r="E24"/>
  <c r="D24"/>
  <c r="C24"/>
  <c r="E23"/>
  <c r="D23"/>
  <c r="C23"/>
  <c r="E22"/>
  <c r="D22"/>
  <c r="C22"/>
  <c r="E18"/>
  <c r="E27" s="1"/>
  <c r="D18"/>
  <c r="D27" s="1"/>
  <c r="C18"/>
  <c r="C27" s="1"/>
  <c r="F16"/>
  <c r="F14"/>
  <c r="F25" s="1"/>
  <c r="F12"/>
  <c r="F10"/>
  <c r="F23" s="1"/>
  <c r="F8"/>
  <c r="F17" i="25"/>
  <c r="E17"/>
  <c r="D17"/>
  <c r="C17"/>
  <c r="F16"/>
  <c r="E16"/>
  <c r="D16"/>
  <c r="C16"/>
  <c r="F12"/>
  <c r="F18" s="1"/>
  <c r="E12"/>
  <c r="E18" s="1"/>
  <c r="D12"/>
  <c r="D18" s="1"/>
  <c r="C12"/>
  <c r="C18" s="1"/>
  <c r="G10"/>
  <c r="G17" s="1"/>
  <c r="G8"/>
  <c r="O17" i="24"/>
  <c r="N17"/>
  <c r="M17"/>
  <c r="L17"/>
  <c r="K17"/>
  <c r="J17"/>
  <c r="I17"/>
  <c r="H17"/>
  <c r="G17"/>
  <c r="F17"/>
  <c r="E17"/>
  <c r="D17"/>
  <c r="C17"/>
  <c r="O16"/>
  <c r="N16"/>
  <c r="M16"/>
  <c r="L16"/>
  <c r="K16"/>
  <c r="J16"/>
  <c r="I16"/>
  <c r="H16"/>
  <c r="G16"/>
  <c r="F16"/>
  <c r="E16"/>
  <c r="D16"/>
  <c r="C16"/>
  <c r="O12"/>
  <c r="O18" s="1"/>
  <c r="N12"/>
  <c r="M12"/>
  <c r="M18" s="1"/>
  <c r="L12"/>
  <c r="K12"/>
  <c r="K18" s="1"/>
  <c r="J12"/>
  <c r="I12"/>
  <c r="I18" s="1"/>
  <c r="H12"/>
  <c r="G12"/>
  <c r="G18" s="1"/>
  <c r="F12"/>
  <c r="E12"/>
  <c r="E18" s="1"/>
  <c r="D12"/>
  <c r="C12"/>
  <c r="C18" s="1"/>
  <c r="P10"/>
  <c r="P17" s="1"/>
  <c r="P8"/>
  <c r="P12" s="1"/>
  <c r="K17" i="22"/>
  <c r="J17"/>
  <c r="I17"/>
  <c r="H17"/>
  <c r="G17"/>
  <c r="F17"/>
  <c r="E17"/>
  <c r="D17"/>
  <c r="C17"/>
  <c r="K16"/>
  <c r="J16"/>
  <c r="I16"/>
  <c r="H16"/>
  <c r="G16"/>
  <c r="F16"/>
  <c r="E16"/>
  <c r="D16"/>
  <c r="C16"/>
  <c r="K12"/>
  <c r="K18" s="1"/>
  <c r="J12"/>
  <c r="I12"/>
  <c r="H12"/>
  <c r="H18" s="1"/>
  <c r="G12"/>
  <c r="F12"/>
  <c r="F18" s="1"/>
  <c r="E12"/>
  <c r="D12"/>
  <c r="D18" s="1"/>
  <c r="C12"/>
  <c r="L10"/>
  <c r="L8"/>
  <c r="G12" i="25" l="1"/>
  <c r="C9" i="36"/>
  <c r="I20" i="37"/>
  <c r="E9"/>
  <c r="E11"/>
  <c r="E13"/>
  <c r="E15"/>
  <c r="E17"/>
  <c r="E19"/>
  <c r="C9"/>
  <c r="G9"/>
  <c r="C11"/>
  <c r="G11"/>
  <c r="C13"/>
  <c r="G13"/>
  <c r="C15"/>
  <c r="G15"/>
  <c r="C17"/>
  <c r="G17"/>
  <c r="C19"/>
  <c r="G19"/>
  <c r="D9"/>
  <c r="F9"/>
  <c r="H9"/>
  <c r="D11"/>
  <c r="F11"/>
  <c r="H11"/>
  <c r="D13"/>
  <c r="F13"/>
  <c r="H13"/>
  <c r="D15"/>
  <c r="F15"/>
  <c r="H15"/>
  <c r="D17"/>
  <c r="F17"/>
  <c r="H17"/>
  <c r="D19"/>
  <c r="F19"/>
  <c r="H19"/>
  <c r="H20"/>
  <c r="C21" s="1"/>
  <c r="H24"/>
  <c r="E9" i="36"/>
  <c r="E16"/>
  <c r="E18"/>
  <c r="E13"/>
  <c r="C13"/>
  <c r="D9"/>
  <c r="F9" s="1"/>
  <c r="C11"/>
  <c r="F11" s="1"/>
  <c r="E11"/>
  <c r="D13"/>
  <c r="E17"/>
  <c r="D22" s="1"/>
  <c r="D29" s="1"/>
  <c r="C21"/>
  <c r="D9" i="34"/>
  <c r="F9"/>
  <c r="C11"/>
  <c r="E11"/>
  <c r="G11"/>
  <c r="G12"/>
  <c r="D13" s="1"/>
  <c r="G17"/>
  <c r="C9"/>
  <c r="E9"/>
  <c r="G9"/>
  <c r="D11"/>
  <c r="C9" i="33"/>
  <c r="E9"/>
  <c r="G9"/>
  <c r="I9"/>
  <c r="K9"/>
  <c r="M9"/>
  <c r="P9"/>
  <c r="R9"/>
  <c r="T9"/>
  <c r="V9"/>
  <c r="X9"/>
  <c r="Z9"/>
  <c r="AB9"/>
  <c r="C11"/>
  <c r="E11"/>
  <c r="G11"/>
  <c r="I11"/>
  <c r="K11"/>
  <c r="M11"/>
  <c r="P11"/>
  <c r="R11"/>
  <c r="T11"/>
  <c r="V11"/>
  <c r="X11"/>
  <c r="Z11"/>
  <c r="AB11"/>
  <c r="AC12"/>
  <c r="B18"/>
  <c r="D18"/>
  <c r="F18"/>
  <c r="H18"/>
  <c r="J18"/>
  <c r="L18"/>
  <c r="N18"/>
  <c r="Q18"/>
  <c r="S18"/>
  <c r="U18"/>
  <c r="W18"/>
  <c r="Y18"/>
  <c r="AA18"/>
  <c r="B9"/>
  <c r="D9"/>
  <c r="F9"/>
  <c r="H9"/>
  <c r="J9"/>
  <c r="L9"/>
  <c r="N9"/>
  <c r="Q9"/>
  <c r="S9"/>
  <c r="U9"/>
  <c r="W9"/>
  <c r="Y9"/>
  <c r="AA9"/>
  <c r="B11"/>
  <c r="D11"/>
  <c r="F11"/>
  <c r="H11"/>
  <c r="J11"/>
  <c r="L11"/>
  <c r="N11"/>
  <c r="Q11"/>
  <c r="S11"/>
  <c r="U11"/>
  <c r="W11"/>
  <c r="Y11"/>
  <c r="AA11"/>
  <c r="AB12"/>
  <c r="D9" i="32"/>
  <c r="F9"/>
  <c r="H9"/>
  <c r="J9"/>
  <c r="L9"/>
  <c r="N9"/>
  <c r="P9"/>
  <c r="R9"/>
  <c r="T9"/>
  <c r="V9"/>
  <c r="X9"/>
  <c r="Z9"/>
  <c r="AB9"/>
  <c r="D11"/>
  <c r="F11"/>
  <c r="H11"/>
  <c r="J11"/>
  <c r="L11"/>
  <c r="N11"/>
  <c r="P11"/>
  <c r="R11"/>
  <c r="T11"/>
  <c r="V11"/>
  <c r="X11"/>
  <c r="Z11"/>
  <c r="AB11"/>
  <c r="AC12"/>
  <c r="C18"/>
  <c r="E18"/>
  <c r="G18"/>
  <c r="I18"/>
  <c r="K18"/>
  <c r="M18"/>
  <c r="O18"/>
  <c r="Q18"/>
  <c r="S18"/>
  <c r="U18"/>
  <c r="W18"/>
  <c r="Y18"/>
  <c r="AA18"/>
  <c r="C9"/>
  <c r="E9"/>
  <c r="G9"/>
  <c r="I9"/>
  <c r="K9"/>
  <c r="M9"/>
  <c r="O9"/>
  <c r="Q9"/>
  <c r="S9"/>
  <c r="U9"/>
  <c r="W9"/>
  <c r="Y9"/>
  <c r="AA9"/>
  <c r="C11"/>
  <c r="E11"/>
  <c r="G11"/>
  <c r="I11"/>
  <c r="K11"/>
  <c r="M11"/>
  <c r="O11"/>
  <c r="Q11"/>
  <c r="S11"/>
  <c r="U11"/>
  <c r="W11"/>
  <c r="Y11"/>
  <c r="AA11"/>
  <c r="AB12"/>
  <c r="C13" s="1"/>
  <c r="C9" i="29"/>
  <c r="E9"/>
  <c r="G9"/>
  <c r="I9"/>
  <c r="K9"/>
  <c r="M9"/>
  <c r="P9"/>
  <c r="R9"/>
  <c r="T9"/>
  <c r="V9"/>
  <c r="X9"/>
  <c r="Z9"/>
  <c r="AB9"/>
  <c r="C11"/>
  <c r="E11"/>
  <c r="G11"/>
  <c r="I11"/>
  <c r="K11"/>
  <c r="M11"/>
  <c r="P11"/>
  <c r="R11"/>
  <c r="T11"/>
  <c r="V11"/>
  <c r="X11"/>
  <c r="Z11"/>
  <c r="AB11"/>
  <c r="C13"/>
  <c r="E13"/>
  <c r="G13"/>
  <c r="I13"/>
  <c r="K13"/>
  <c r="M13"/>
  <c r="P13"/>
  <c r="R13"/>
  <c r="T13"/>
  <c r="V13"/>
  <c r="X13"/>
  <c r="Z13"/>
  <c r="AB13"/>
  <c r="C15"/>
  <c r="E15"/>
  <c r="G15"/>
  <c r="I15"/>
  <c r="K15"/>
  <c r="M15"/>
  <c r="P15"/>
  <c r="R15"/>
  <c r="T15"/>
  <c r="V15"/>
  <c r="X15"/>
  <c r="Z15"/>
  <c r="AB15"/>
  <c r="C17"/>
  <c r="E17"/>
  <c r="G17"/>
  <c r="I17"/>
  <c r="K17"/>
  <c r="M17"/>
  <c r="P17"/>
  <c r="R17"/>
  <c r="T17"/>
  <c r="V17"/>
  <c r="X17"/>
  <c r="Z17"/>
  <c r="AB17"/>
  <c r="AC18"/>
  <c r="B27"/>
  <c r="D27"/>
  <c r="F27"/>
  <c r="H27"/>
  <c r="J27"/>
  <c r="L27"/>
  <c r="N27"/>
  <c r="Q27"/>
  <c r="S27"/>
  <c r="U27"/>
  <c r="W27"/>
  <c r="Y27"/>
  <c r="AA27"/>
  <c r="B9"/>
  <c r="D9"/>
  <c r="F9"/>
  <c r="H9"/>
  <c r="J9"/>
  <c r="L9"/>
  <c r="N9"/>
  <c r="Q9"/>
  <c r="S9"/>
  <c r="U9"/>
  <c r="W9"/>
  <c r="Y9"/>
  <c r="AA9"/>
  <c r="B11"/>
  <c r="D11"/>
  <c r="F11"/>
  <c r="H11"/>
  <c r="J11"/>
  <c r="L11"/>
  <c r="N11"/>
  <c r="Q11"/>
  <c r="S11"/>
  <c r="U11"/>
  <c r="W11"/>
  <c r="Y11"/>
  <c r="AA11"/>
  <c r="B13"/>
  <c r="D13"/>
  <c r="F13"/>
  <c r="H13"/>
  <c r="J13"/>
  <c r="L13"/>
  <c r="N13"/>
  <c r="Q13"/>
  <c r="S13"/>
  <c r="U13"/>
  <c r="W13"/>
  <c r="Y13"/>
  <c r="AA13"/>
  <c r="B15"/>
  <c r="D15"/>
  <c r="F15"/>
  <c r="H15"/>
  <c r="J15"/>
  <c r="L15"/>
  <c r="N15"/>
  <c r="Q15"/>
  <c r="S15"/>
  <c r="U15"/>
  <c r="W15"/>
  <c r="Y15"/>
  <c r="AA15"/>
  <c r="B17"/>
  <c r="D17"/>
  <c r="F17"/>
  <c r="H17"/>
  <c r="J17"/>
  <c r="L17"/>
  <c r="N17"/>
  <c r="Q17"/>
  <c r="S17"/>
  <c r="U17"/>
  <c r="W17"/>
  <c r="Y17"/>
  <c r="AA17"/>
  <c r="AB18"/>
  <c r="AB22" i="28"/>
  <c r="AA9"/>
  <c r="Y9"/>
  <c r="W9"/>
  <c r="U9"/>
  <c r="S9"/>
  <c r="Q9"/>
  <c r="O9"/>
  <c r="M9"/>
  <c r="K9"/>
  <c r="I9"/>
  <c r="G9"/>
  <c r="E9"/>
  <c r="C9"/>
  <c r="AC18"/>
  <c r="AB9"/>
  <c r="Z9"/>
  <c r="X9"/>
  <c r="V9"/>
  <c r="F9"/>
  <c r="J9"/>
  <c r="N9"/>
  <c r="R9"/>
  <c r="H9"/>
  <c r="L9"/>
  <c r="P9"/>
  <c r="T9"/>
  <c r="D11"/>
  <c r="F11"/>
  <c r="H11"/>
  <c r="J11"/>
  <c r="L11"/>
  <c r="N11"/>
  <c r="P11"/>
  <c r="R11"/>
  <c r="T11"/>
  <c r="V11"/>
  <c r="X11"/>
  <c r="Z11"/>
  <c r="AB11"/>
  <c r="D13"/>
  <c r="F13"/>
  <c r="H13"/>
  <c r="J13"/>
  <c r="L13"/>
  <c r="N13"/>
  <c r="P13"/>
  <c r="R13"/>
  <c r="T13"/>
  <c r="V13"/>
  <c r="X13"/>
  <c r="Z13"/>
  <c r="AB13"/>
  <c r="D15"/>
  <c r="F15"/>
  <c r="H15"/>
  <c r="J15"/>
  <c r="L15"/>
  <c r="N15"/>
  <c r="P15"/>
  <c r="R15"/>
  <c r="T15"/>
  <c r="V15"/>
  <c r="X15"/>
  <c r="Z15"/>
  <c r="AB15"/>
  <c r="D17"/>
  <c r="F17"/>
  <c r="H17"/>
  <c r="J17"/>
  <c r="L17"/>
  <c r="N17"/>
  <c r="P17"/>
  <c r="R17"/>
  <c r="T17"/>
  <c r="V17"/>
  <c r="X17"/>
  <c r="Z17"/>
  <c r="AB17"/>
  <c r="C27"/>
  <c r="E27"/>
  <c r="G27"/>
  <c r="I27"/>
  <c r="K27"/>
  <c r="M27"/>
  <c r="O27"/>
  <c r="Q27"/>
  <c r="S27"/>
  <c r="U27"/>
  <c r="W27"/>
  <c r="Y27"/>
  <c r="AA27"/>
  <c r="C11"/>
  <c r="E11"/>
  <c r="G11"/>
  <c r="I11"/>
  <c r="K11"/>
  <c r="M11"/>
  <c r="O11"/>
  <c r="Q11"/>
  <c r="S11"/>
  <c r="U11"/>
  <c r="W11"/>
  <c r="Y11"/>
  <c r="AA11"/>
  <c r="C13"/>
  <c r="E13"/>
  <c r="G13"/>
  <c r="I13"/>
  <c r="K13"/>
  <c r="M13"/>
  <c r="O13"/>
  <c r="Q13"/>
  <c r="S13"/>
  <c r="U13"/>
  <c r="W13"/>
  <c r="Y13"/>
  <c r="AA13"/>
  <c r="C15"/>
  <c r="E15"/>
  <c r="G15"/>
  <c r="I15"/>
  <c r="K15"/>
  <c r="M15"/>
  <c r="O15"/>
  <c r="Q15"/>
  <c r="S15"/>
  <c r="U15"/>
  <c r="W15"/>
  <c r="Y15"/>
  <c r="AA15"/>
  <c r="C17"/>
  <c r="E17"/>
  <c r="G17"/>
  <c r="I17"/>
  <c r="K17"/>
  <c r="M17"/>
  <c r="O17"/>
  <c r="Q17"/>
  <c r="S17"/>
  <c r="U17"/>
  <c r="W17"/>
  <c r="Y17"/>
  <c r="AA17"/>
  <c r="AB18"/>
  <c r="C19" s="1"/>
  <c r="G12" i="27"/>
  <c r="G18" s="1"/>
  <c r="C9"/>
  <c r="E9"/>
  <c r="G9"/>
  <c r="D11"/>
  <c r="F11"/>
  <c r="C13"/>
  <c r="E13"/>
  <c r="G16"/>
  <c r="D9"/>
  <c r="F9"/>
  <c r="C11"/>
  <c r="E11"/>
  <c r="G11"/>
  <c r="D13"/>
  <c r="F13"/>
  <c r="E9" i="26"/>
  <c r="C13"/>
  <c r="F13"/>
  <c r="E17"/>
  <c r="F22"/>
  <c r="F26"/>
  <c r="C9"/>
  <c r="F9"/>
  <c r="E13"/>
  <c r="C17"/>
  <c r="F17"/>
  <c r="F24"/>
  <c r="D11"/>
  <c r="D15"/>
  <c r="F18"/>
  <c r="D19" s="1"/>
  <c r="D9"/>
  <c r="C11"/>
  <c r="E11"/>
  <c r="F11"/>
  <c r="D13"/>
  <c r="C15"/>
  <c r="E15"/>
  <c r="F15"/>
  <c r="D17"/>
  <c r="C9" i="25"/>
  <c r="G9"/>
  <c r="G16"/>
  <c r="E9"/>
  <c r="G18"/>
  <c r="E22" s="1"/>
  <c r="E30" s="1"/>
  <c r="G13"/>
  <c r="E13"/>
  <c r="C13"/>
  <c r="D23"/>
  <c r="D31" s="1"/>
  <c r="F23"/>
  <c r="F31" s="1"/>
  <c r="F22"/>
  <c r="C22"/>
  <c r="D11"/>
  <c r="F11"/>
  <c r="C23"/>
  <c r="C31" s="1"/>
  <c r="E23"/>
  <c r="E31" s="1"/>
  <c r="D9"/>
  <c r="F9"/>
  <c r="C11"/>
  <c r="E11"/>
  <c r="G11"/>
  <c r="D13"/>
  <c r="F13"/>
  <c r="G11" i="24"/>
  <c r="C9"/>
  <c r="C11"/>
  <c r="K11"/>
  <c r="E9"/>
  <c r="E11"/>
  <c r="I11"/>
  <c r="M11"/>
  <c r="G9"/>
  <c r="O11"/>
  <c r="D13"/>
  <c r="F13"/>
  <c r="H13"/>
  <c r="J13"/>
  <c r="L13"/>
  <c r="N13"/>
  <c r="P13"/>
  <c r="P18"/>
  <c r="C22"/>
  <c r="C30" s="1"/>
  <c r="E22"/>
  <c r="G22"/>
  <c r="G30" s="1"/>
  <c r="I22"/>
  <c r="I30" s="1"/>
  <c r="K22"/>
  <c r="K30" s="1"/>
  <c r="M22"/>
  <c r="O22"/>
  <c r="O30" s="1"/>
  <c r="E30"/>
  <c r="M30"/>
  <c r="D9"/>
  <c r="F9"/>
  <c r="H9"/>
  <c r="J9"/>
  <c r="L9"/>
  <c r="N9"/>
  <c r="P9"/>
  <c r="D11"/>
  <c r="F11"/>
  <c r="H11"/>
  <c r="J11"/>
  <c r="L11"/>
  <c r="N11"/>
  <c r="P11"/>
  <c r="C13"/>
  <c r="E13"/>
  <c r="G13"/>
  <c r="I13"/>
  <c r="K13"/>
  <c r="M13"/>
  <c r="O13"/>
  <c r="P16"/>
  <c r="C21" s="1"/>
  <c r="D18"/>
  <c r="F18"/>
  <c r="H18"/>
  <c r="J18"/>
  <c r="L18"/>
  <c r="N18"/>
  <c r="I9"/>
  <c r="K9"/>
  <c r="M9"/>
  <c r="O9"/>
  <c r="D9" i="22"/>
  <c r="F9"/>
  <c r="H9"/>
  <c r="K9"/>
  <c r="D11"/>
  <c r="F11"/>
  <c r="H11"/>
  <c r="K11"/>
  <c r="L12"/>
  <c r="L16"/>
  <c r="C18"/>
  <c r="E18"/>
  <c r="G18"/>
  <c r="I18"/>
  <c r="J18"/>
  <c r="C9"/>
  <c r="E9"/>
  <c r="G9"/>
  <c r="I9"/>
  <c r="J9"/>
  <c r="L9"/>
  <c r="C11"/>
  <c r="E11"/>
  <c r="G11"/>
  <c r="I11"/>
  <c r="J11"/>
  <c r="L11"/>
  <c r="L17"/>
  <c r="C78" i="6"/>
  <c r="L77"/>
  <c r="K77"/>
  <c r="J77"/>
  <c r="I77"/>
  <c r="H77"/>
  <c r="G77"/>
  <c r="F77"/>
  <c r="E77"/>
  <c r="D77"/>
  <c r="C77"/>
  <c r="L76"/>
  <c r="K76"/>
  <c r="J76"/>
  <c r="I76"/>
  <c r="H76"/>
  <c r="G76"/>
  <c r="F76"/>
  <c r="E76"/>
  <c r="D76"/>
  <c r="C76"/>
  <c r="L72"/>
  <c r="L78" s="1"/>
  <c r="K72"/>
  <c r="K78" s="1"/>
  <c r="J72"/>
  <c r="J78" s="1"/>
  <c r="I72"/>
  <c r="I78" s="1"/>
  <c r="H72"/>
  <c r="H78" s="1"/>
  <c r="G72"/>
  <c r="G78" s="1"/>
  <c r="F72"/>
  <c r="F78" s="1"/>
  <c r="E72"/>
  <c r="E78" s="1"/>
  <c r="D72"/>
  <c r="D78" s="1"/>
  <c r="C72"/>
  <c r="M70"/>
  <c r="M77" s="1"/>
  <c r="M68"/>
  <c r="M76" s="1"/>
  <c r="H49" i="21"/>
  <c r="H44"/>
  <c r="H45"/>
  <c r="H46"/>
  <c r="H47"/>
  <c r="H48"/>
  <c r="H43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19"/>
  <c r="G29" s="1"/>
  <c r="F19"/>
  <c r="F29" s="1"/>
  <c r="E19"/>
  <c r="E29" s="1"/>
  <c r="D19"/>
  <c r="D29" s="1"/>
  <c r="C19"/>
  <c r="C29" s="1"/>
  <c r="H17"/>
  <c r="H28" s="1"/>
  <c r="H15"/>
  <c r="H13"/>
  <c r="H26" s="1"/>
  <c r="H11"/>
  <c r="H9"/>
  <c r="H24" s="1"/>
  <c r="H7"/>
  <c r="D16" i="19"/>
  <c r="C16"/>
  <c r="D15"/>
  <c r="C15"/>
  <c r="D11"/>
  <c r="D17" s="1"/>
  <c r="C11"/>
  <c r="C17" s="1"/>
  <c r="E9"/>
  <c r="E7"/>
  <c r="E15" s="1"/>
  <c r="C13" i="34" l="1"/>
  <c r="F13"/>
  <c r="I17" i="37"/>
  <c r="I9"/>
  <c r="G13" i="27"/>
  <c r="E21" i="37"/>
  <c r="I13"/>
  <c r="G21"/>
  <c r="I15"/>
  <c r="I11"/>
  <c r="H21"/>
  <c r="F21"/>
  <c r="D21"/>
  <c r="H30"/>
  <c r="E22" i="36"/>
  <c r="E21"/>
  <c r="F13"/>
  <c r="D21"/>
  <c r="C28"/>
  <c r="C22"/>
  <c r="C29" s="1"/>
  <c r="E29" s="1"/>
  <c r="E13" i="34"/>
  <c r="G18"/>
  <c r="G13"/>
  <c r="AC11" i="33"/>
  <c r="X13"/>
  <c r="T13"/>
  <c r="P13"/>
  <c r="AA13"/>
  <c r="W13"/>
  <c r="S13"/>
  <c r="AB18"/>
  <c r="AB13"/>
  <c r="Y22"/>
  <c r="Y29" s="1"/>
  <c r="U22"/>
  <c r="U29" s="1"/>
  <c r="Q22"/>
  <c r="Q29" s="1"/>
  <c r="L22"/>
  <c r="L29" s="1"/>
  <c r="L21"/>
  <c r="H22"/>
  <c r="H29" s="1"/>
  <c r="H21"/>
  <c r="D22"/>
  <c r="D29" s="1"/>
  <c r="D21"/>
  <c r="AC9"/>
  <c r="Z13"/>
  <c r="V13"/>
  <c r="R13"/>
  <c r="Y13"/>
  <c r="U13"/>
  <c r="Q13"/>
  <c r="AC11" i="32"/>
  <c r="X13"/>
  <c r="T13"/>
  <c r="P13"/>
  <c r="L13"/>
  <c r="H13"/>
  <c r="D13"/>
  <c r="AA13"/>
  <c r="W13"/>
  <c r="S13"/>
  <c r="O13"/>
  <c r="K13"/>
  <c r="G13"/>
  <c r="AB18"/>
  <c r="U22" s="1"/>
  <c r="U29" s="1"/>
  <c r="AB13"/>
  <c r="Y22"/>
  <c r="Y29" s="1"/>
  <c r="Q22"/>
  <c r="Q29" s="1"/>
  <c r="I22"/>
  <c r="I29" s="1"/>
  <c r="E21"/>
  <c r="AC9"/>
  <c r="Z13"/>
  <c r="V13"/>
  <c r="R13"/>
  <c r="N13"/>
  <c r="J13"/>
  <c r="F13"/>
  <c r="Y13"/>
  <c r="U13"/>
  <c r="Q13"/>
  <c r="M13"/>
  <c r="I13"/>
  <c r="E13"/>
  <c r="AC17" i="29"/>
  <c r="AC13"/>
  <c r="AC9"/>
  <c r="AA19"/>
  <c r="W19"/>
  <c r="S19"/>
  <c r="AB27"/>
  <c r="AA33" s="1"/>
  <c r="AA43" s="1"/>
  <c r="AB19"/>
  <c r="Z19"/>
  <c r="X19"/>
  <c r="V19"/>
  <c r="T19"/>
  <c r="R19"/>
  <c r="P19"/>
  <c r="Y34"/>
  <c r="Y44" s="1"/>
  <c r="Y33"/>
  <c r="Y43" s="1"/>
  <c r="Y32"/>
  <c r="Y42" s="1"/>
  <c r="Y31"/>
  <c r="Y41" s="1"/>
  <c r="Y30"/>
  <c r="U34"/>
  <c r="U44" s="1"/>
  <c r="U33"/>
  <c r="U43" s="1"/>
  <c r="U32"/>
  <c r="U42" s="1"/>
  <c r="U31"/>
  <c r="U41" s="1"/>
  <c r="U30"/>
  <c r="Q34"/>
  <c r="Q44" s="1"/>
  <c r="Q33"/>
  <c r="Q43" s="1"/>
  <c r="Q32"/>
  <c r="Q42" s="1"/>
  <c r="Q31"/>
  <c r="Q41" s="1"/>
  <c r="Q30"/>
  <c r="L34"/>
  <c r="L44" s="1"/>
  <c r="L33"/>
  <c r="L43" s="1"/>
  <c r="L32"/>
  <c r="L42" s="1"/>
  <c r="L31"/>
  <c r="L41" s="1"/>
  <c r="L30"/>
  <c r="H34"/>
  <c r="H44" s="1"/>
  <c r="H33"/>
  <c r="H43" s="1"/>
  <c r="H32"/>
  <c r="H42" s="1"/>
  <c r="H31"/>
  <c r="H41" s="1"/>
  <c r="H30"/>
  <c r="D34"/>
  <c r="D44" s="1"/>
  <c r="D33"/>
  <c r="D43" s="1"/>
  <c r="D32"/>
  <c r="D42" s="1"/>
  <c r="D31"/>
  <c r="D41" s="1"/>
  <c r="D30"/>
  <c r="AC15"/>
  <c r="AC11"/>
  <c r="Y19"/>
  <c r="U19"/>
  <c r="Q19"/>
  <c r="AC17" i="28"/>
  <c r="AC13"/>
  <c r="AA19"/>
  <c r="W19"/>
  <c r="S19"/>
  <c r="O19"/>
  <c r="K19"/>
  <c r="G19"/>
  <c r="AB27"/>
  <c r="Y33" s="1"/>
  <c r="Y43" s="1"/>
  <c r="AB19"/>
  <c r="Z19"/>
  <c r="X19"/>
  <c r="V19"/>
  <c r="T19"/>
  <c r="R19"/>
  <c r="P19"/>
  <c r="N19"/>
  <c r="L19"/>
  <c r="J19"/>
  <c r="H19"/>
  <c r="F19"/>
  <c r="D19"/>
  <c r="AA34"/>
  <c r="AA44" s="1"/>
  <c r="AA30"/>
  <c r="AA40" s="1"/>
  <c r="W31"/>
  <c r="W41" s="1"/>
  <c r="S33"/>
  <c r="S43" s="1"/>
  <c r="S31"/>
  <c r="S41" s="1"/>
  <c r="O34"/>
  <c r="O44" s="1"/>
  <c r="O32"/>
  <c r="O42" s="1"/>
  <c r="O30"/>
  <c r="O40" s="1"/>
  <c r="K33"/>
  <c r="K43" s="1"/>
  <c r="K32"/>
  <c r="K42" s="1"/>
  <c r="K31"/>
  <c r="K41" s="1"/>
  <c r="K30"/>
  <c r="K40" s="1"/>
  <c r="G34"/>
  <c r="G44" s="1"/>
  <c r="G33"/>
  <c r="G43" s="1"/>
  <c r="G32"/>
  <c r="G42" s="1"/>
  <c r="G31"/>
  <c r="G41" s="1"/>
  <c r="G30"/>
  <c r="G40" s="1"/>
  <c r="C34"/>
  <c r="C44" s="1"/>
  <c r="C33"/>
  <c r="C43" s="1"/>
  <c r="C32"/>
  <c r="C42" s="1"/>
  <c r="C31"/>
  <c r="C41" s="1"/>
  <c r="C30"/>
  <c r="AC15"/>
  <c r="AC11"/>
  <c r="Y19"/>
  <c r="U19"/>
  <c r="Q19"/>
  <c r="M19"/>
  <c r="I19"/>
  <c r="E19"/>
  <c r="AC9"/>
  <c r="D22" i="27"/>
  <c r="D30" s="1"/>
  <c r="C22"/>
  <c r="C30" s="1"/>
  <c r="C21"/>
  <c r="E22"/>
  <c r="E30" s="1"/>
  <c r="C29"/>
  <c r="F22"/>
  <c r="F30" s="1"/>
  <c r="G21"/>
  <c r="G22"/>
  <c r="E21"/>
  <c r="F21"/>
  <c r="D21"/>
  <c r="E19" i="26"/>
  <c r="C19"/>
  <c r="F27"/>
  <c r="F19"/>
  <c r="D22" i="25"/>
  <c r="D30" s="1"/>
  <c r="C24"/>
  <c r="G26"/>
  <c r="G22"/>
  <c r="G23"/>
  <c r="F30"/>
  <c r="F24"/>
  <c r="D24"/>
  <c r="G31"/>
  <c r="E24"/>
  <c r="C30"/>
  <c r="C23" i="24"/>
  <c r="C29"/>
  <c r="L22"/>
  <c r="L30" s="1"/>
  <c r="L21"/>
  <c r="H22"/>
  <c r="H30" s="1"/>
  <c r="H21"/>
  <c r="D22"/>
  <c r="D30" s="1"/>
  <c r="D21"/>
  <c r="N22"/>
  <c r="N30" s="1"/>
  <c r="N21"/>
  <c r="J22"/>
  <c r="J30" s="1"/>
  <c r="J21"/>
  <c r="F22"/>
  <c r="F30" s="1"/>
  <c r="F21"/>
  <c r="P22"/>
  <c r="P21"/>
  <c r="O21"/>
  <c r="M21"/>
  <c r="K21"/>
  <c r="I21"/>
  <c r="G21"/>
  <c r="E21"/>
  <c r="L13" i="22"/>
  <c r="L18"/>
  <c r="I21" s="1"/>
  <c r="K13"/>
  <c r="H13"/>
  <c r="F13"/>
  <c r="D13"/>
  <c r="E21"/>
  <c r="J13"/>
  <c r="G13"/>
  <c r="C13"/>
  <c r="I13"/>
  <c r="E13"/>
  <c r="M72" i="6"/>
  <c r="M78" s="1"/>
  <c r="I19" i="21"/>
  <c r="E8"/>
  <c r="H8"/>
  <c r="E12"/>
  <c r="H12"/>
  <c r="E16"/>
  <c r="H16"/>
  <c r="D18"/>
  <c r="G18"/>
  <c r="H23"/>
  <c r="H27"/>
  <c r="C8"/>
  <c r="F8"/>
  <c r="C12"/>
  <c r="F12"/>
  <c r="C16"/>
  <c r="F16"/>
  <c r="H25"/>
  <c r="D10"/>
  <c r="G10"/>
  <c r="D14"/>
  <c r="G14"/>
  <c r="H19"/>
  <c r="C20" s="1"/>
  <c r="D8"/>
  <c r="G8"/>
  <c r="C10"/>
  <c r="E10"/>
  <c r="F10"/>
  <c r="H10"/>
  <c r="D12"/>
  <c r="G12"/>
  <c r="C14"/>
  <c r="E14"/>
  <c r="F14"/>
  <c r="H14"/>
  <c r="D16"/>
  <c r="G16"/>
  <c r="C18"/>
  <c r="E18"/>
  <c r="F18"/>
  <c r="H18"/>
  <c r="C8" i="19"/>
  <c r="E8"/>
  <c r="D8"/>
  <c r="F8" s="1"/>
  <c r="C10"/>
  <c r="E10"/>
  <c r="E11"/>
  <c r="D12" s="1"/>
  <c r="E16"/>
  <c r="D10"/>
  <c r="F16" i="17"/>
  <c r="E16"/>
  <c r="D16"/>
  <c r="C16"/>
  <c r="F15"/>
  <c r="E15"/>
  <c r="D15"/>
  <c r="C15"/>
  <c r="F11"/>
  <c r="F17" s="1"/>
  <c r="E11"/>
  <c r="E17" s="1"/>
  <c r="D11"/>
  <c r="D17" s="1"/>
  <c r="C11"/>
  <c r="C17" s="1"/>
  <c r="G9"/>
  <c r="F10" s="1"/>
  <c r="G7"/>
  <c r="G15" s="1"/>
  <c r="F16" i="16"/>
  <c r="E16"/>
  <c r="D16"/>
  <c r="C16"/>
  <c r="F15"/>
  <c r="E15"/>
  <c r="D15"/>
  <c r="C15"/>
  <c r="F11"/>
  <c r="F17" s="1"/>
  <c r="E11"/>
  <c r="E17" s="1"/>
  <c r="D11"/>
  <c r="D17" s="1"/>
  <c r="C11"/>
  <c r="C17" s="1"/>
  <c r="G9"/>
  <c r="F10" s="1"/>
  <c r="G7"/>
  <c r="W16" i="15"/>
  <c r="W15"/>
  <c r="D11"/>
  <c r="D17" s="1"/>
  <c r="E11"/>
  <c r="F11"/>
  <c r="F17" s="1"/>
  <c r="G11"/>
  <c r="H11"/>
  <c r="H17" s="1"/>
  <c r="I11"/>
  <c r="J11"/>
  <c r="J17" s="1"/>
  <c r="K11"/>
  <c r="L11"/>
  <c r="L17" s="1"/>
  <c r="M11"/>
  <c r="N11"/>
  <c r="N17" s="1"/>
  <c r="O11"/>
  <c r="P11"/>
  <c r="P17" s="1"/>
  <c r="Q11"/>
  <c r="R11"/>
  <c r="R17" s="1"/>
  <c r="S11"/>
  <c r="T11"/>
  <c r="T17" s="1"/>
  <c r="U11"/>
  <c r="V11"/>
  <c r="V17" s="1"/>
  <c r="W11"/>
  <c r="W17" s="1"/>
  <c r="X11"/>
  <c r="Y11"/>
  <c r="Z11"/>
  <c r="Z17" s="1"/>
  <c r="AA11"/>
  <c r="C11"/>
  <c r="AA16"/>
  <c r="Z16"/>
  <c r="Y16"/>
  <c r="X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A15"/>
  <c r="Z15"/>
  <c r="Y15"/>
  <c r="X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7"/>
  <c r="U17"/>
  <c r="S17"/>
  <c r="Q17"/>
  <c r="O17"/>
  <c r="M17"/>
  <c r="K17"/>
  <c r="I17"/>
  <c r="G17"/>
  <c r="E17"/>
  <c r="C17"/>
  <c r="AB9"/>
  <c r="AB16" s="1"/>
  <c r="AB7"/>
  <c r="AA8" s="1"/>
  <c r="G25" i="27" l="1"/>
  <c r="I21" i="37"/>
  <c r="E22" i="32"/>
  <c r="E29" s="1"/>
  <c r="M22"/>
  <c r="M29" s="1"/>
  <c r="AC19" i="29"/>
  <c r="G30" i="27"/>
  <c r="AC11" i="15"/>
  <c r="H38" i="37"/>
  <c r="H37"/>
  <c r="H36"/>
  <c r="H35"/>
  <c r="H34"/>
  <c r="H33"/>
  <c r="C37"/>
  <c r="C48" s="1"/>
  <c r="C35"/>
  <c r="C46" s="1"/>
  <c r="C33"/>
  <c r="E37"/>
  <c r="E48" s="1"/>
  <c r="E35"/>
  <c r="E46" s="1"/>
  <c r="E33"/>
  <c r="G37"/>
  <c r="G48" s="1"/>
  <c r="G35"/>
  <c r="G46" s="1"/>
  <c r="G33"/>
  <c r="D38"/>
  <c r="D49" s="1"/>
  <c r="D36"/>
  <c r="D47" s="1"/>
  <c r="D34"/>
  <c r="D45" s="1"/>
  <c r="F38"/>
  <c r="F49" s="1"/>
  <c r="F36"/>
  <c r="F47" s="1"/>
  <c r="F34"/>
  <c r="F45" s="1"/>
  <c r="C38"/>
  <c r="C49" s="1"/>
  <c r="C36"/>
  <c r="C47" s="1"/>
  <c r="C34"/>
  <c r="C45" s="1"/>
  <c r="E38"/>
  <c r="E49" s="1"/>
  <c r="E36"/>
  <c r="E47" s="1"/>
  <c r="E34"/>
  <c r="E45" s="1"/>
  <c r="G38"/>
  <c r="G49" s="1"/>
  <c r="G36"/>
  <c r="G47" s="1"/>
  <c r="G34"/>
  <c r="G45" s="1"/>
  <c r="D37"/>
  <c r="D48" s="1"/>
  <c r="D35"/>
  <c r="D46" s="1"/>
  <c r="D33"/>
  <c r="F37"/>
  <c r="F48" s="1"/>
  <c r="F35"/>
  <c r="F46" s="1"/>
  <c r="F33"/>
  <c r="E25" i="36"/>
  <c r="D23"/>
  <c r="D28"/>
  <c r="E28" s="1"/>
  <c r="E30" s="1"/>
  <c r="E23"/>
  <c r="C23"/>
  <c r="G22" i="34"/>
  <c r="G21"/>
  <c r="G23" s="1"/>
  <c r="D22"/>
  <c r="D30" s="1"/>
  <c r="F22"/>
  <c r="F30" s="1"/>
  <c r="C22"/>
  <c r="C30" s="1"/>
  <c r="G30" s="1"/>
  <c r="E22"/>
  <c r="E30" s="1"/>
  <c r="D21"/>
  <c r="F21"/>
  <c r="C21"/>
  <c r="E21"/>
  <c r="AC13" i="33"/>
  <c r="AB22"/>
  <c r="AB21"/>
  <c r="C21"/>
  <c r="E21"/>
  <c r="G21"/>
  <c r="I21"/>
  <c r="K21"/>
  <c r="M21"/>
  <c r="P21"/>
  <c r="R21"/>
  <c r="T21"/>
  <c r="V21"/>
  <c r="X21"/>
  <c r="Z21"/>
  <c r="C22"/>
  <c r="C29" s="1"/>
  <c r="E22"/>
  <c r="E29" s="1"/>
  <c r="G22"/>
  <c r="G29" s="1"/>
  <c r="I22"/>
  <c r="I29" s="1"/>
  <c r="K22"/>
  <c r="K29" s="1"/>
  <c r="M22"/>
  <c r="M29" s="1"/>
  <c r="P22"/>
  <c r="P29" s="1"/>
  <c r="R22"/>
  <c r="R29" s="1"/>
  <c r="T22"/>
  <c r="T29" s="1"/>
  <c r="V22"/>
  <c r="V29" s="1"/>
  <c r="X22"/>
  <c r="X29" s="1"/>
  <c r="Z22"/>
  <c r="Z29" s="1"/>
  <c r="B21"/>
  <c r="F21"/>
  <c r="J21"/>
  <c r="N21"/>
  <c r="S21"/>
  <c r="W21"/>
  <c r="AA21"/>
  <c r="D23"/>
  <c r="D28"/>
  <c r="H23"/>
  <c r="H28"/>
  <c r="L23"/>
  <c r="L28"/>
  <c r="Q21"/>
  <c r="U21"/>
  <c r="Y21"/>
  <c r="B22"/>
  <c r="B29" s="1"/>
  <c r="F22"/>
  <c r="F29" s="1"/>
  <c r="J22"/>
  <c r="J29" s="1"/>
  <c r="N22"/>
  <c r="N29" s="1"/>
  <c r="S22"/>
  <c r="S29" s="1"/>
  <c r="W22"/>
  <c r="W29" s="1"/>
  <c r="AA22"/>
  <c r="AA29" s="1"/>
  <c r="AC13" i="32"/>
  <c r="AB22"/>
  <c r="AB21"/>
  <c r="D21"/>
  <c r="F21"/>
  <c r="H21"/>
  <c r="J21"/>
  <c r="L21"/>
  <c r="N21"/>
  <c r="P21"/>
  <c r="R21"/>
  <c r="T21"/>
  <c r="V21"/>
  <c r="X21"/>
  <c r="Z21"/>
  <c r="D22"/>
  <c r="D29" s="1"/>
  <c r="F22"/>
  <c r="F29" s="1"/>
  <c r="H22"/>
  <c r="H29" s="1"/>
  <c r="J22"/>
  <c r="J29" s="1"/>
  <c r="L22"/>
  <c r="L29" s="1"/>
  <c r="N22"/>
  <c r="N29" s="1"/>
  <c r="P22"/>
  <c r="P29" s="1"/>
  <c r="R22"/>
  <c r="R29" s="1"/>
  <c r="T22"/>
  <c r="T29" s="1"/>
  <c r="V22"/>
  <c r="V29" s="1"/>
  <c r="X22"/>
  <c r="X29" s="1"/>
  <c r="Z22"/>
  <c r="Z29" s="1"/>
  <c r="C21"/>
  <c r="G21"/>
  <c r="K21"/>
  <c r="O21"/>
  <c r="S21"/>
  <c r="W21"/>
  <c r="AA21"/>
  <c r="E23"/>
  <c r="E28"/>
  <c r="I21"/>
  <c r="M21"/>
  <c r="Q21"/>
  <c r="U21"/>
  <c r="Y21"/>
  <c r="C22"/>
  <c r="C29" s="1"/>
  <c r="G22"/>
  <c r="G29" s="1"/>
  <c r="K22"/>
  <c r="K29" s="1"/>
  <c r="O22"/>
  <c r="O29" s="1"/>
  <c r="S22"/>
  <c r="S29" s="1"/>
  <c r="W22"/>
  <c r="W29" s="1"/>
  <c r="AA22"/>
  <c r="AA29" s="1"/>
  <c r="D35" i="29"/>
  <c r="D40"/>
  <c r="L35"/>
  <c r="L40"/>
  <c r="U35"/>
  <c r="U40"/>
  <c r="B31"/>
  <c r="B41" s="1"/>
  <c r="B33"/>
  <c r="B43" s="1"/>
  <c r="F30"/>
  <c r="F32"/>
  <c r="F42" s="1"/>
  <c r="F34"/>
  <c r="F44" s="1"/>
  <c r="J31"/>
  <c r="J41" s="1"/>
  <c r="J33"/>
  <c r="J43" s="1"/>
  <c r="N30"/>
  <c r="N32"/>
  <c r="N42" s="1"/>
  <c r="N34"/>
  <c r="N44" s="1"/>
  <c r="S31"/>
  <c r="S41" s="1"/>
  <c r="S33"/>
  <c r="S43" s="1"/>
  <c r="W30"/>
  <c r="W32"/>
  <c r="W42" s="1"/>
  <c r="W34"/>
  <c r="W44" s="1"/>
  <c r="AA31"/>
  <c r="AA41" s="1"/>
  <c r="H35"/>
  <c r="H40"/>
  <c r="Q35"/>
  <c r="Q40"/>
  <c r="Y35"/>
  <c r="Y40"/>
  <c r="AB34"/>
  <c r="AB33"/>
  <c r="AB32"/>
  <c r="AB31"/>
  <c r="AB30"/>
  <c r="C34"/>
  <c r="C44" s="1"/>
  <c r="C32"/>
  <c r="C42" s="1"/>
  <c r="C30"/>
  <c r="E33"/>
  <c r="E43" s="1"/>
  <c r="E31"/>
  <c r="E41" s="1"/>
  <c r="G34"/>
  <c r="G44" s="1"/>
  <c r="G32"/>
  <c r="G42" s="1"/>
  <c r="G30"/>
  <c r="I33"/>
  <c r="I43" s="1"/>
  <c r="I31"/>
  <c r="I41" s="1"/>
  <c r="K34"/>
  <c r="K44" s="1"/>
  <c r="K32"/>
  <c r="K42" s="1"/>
  <c r="K30"/>
  <c r="M33"/>
  <c r="M43" s="1"/>
  <c r="M31"/>
  <c r="M41" s="1"/>
  <c r="P34"/>
  <c r="P44" s="1"/>
  <c r="P32"/>
  <c r="P42" s="1"/>
  <c r="P30"/>
  <c r="R33"/>
  <c r="R43" s="1"/>
  <c r="R31"/>
  <c r="R41" s="1"/>
  <c r="T34"/>
  <c r="T44" s="1"/>
  <c r="T32"/>
  <c r="T42" s="1"/>
  <c r="T30"/>
  <c r="V33"/>
  <c r="V43" s="1"/>
  <c r="V31"/>
  <c r="V41" s="1"/>
  <c r="X34"/>
  <c r="X44" s="1"/>
  <c r="X32"/>
  <c r="X42" s="1"/>
  <c r="X30"/>
  <c r="Z33"/>
  <c r="Z43" s="1"/>
  <c r="Z31"/>
  <c r="Z41" s="1"/>
  <c r="C33"/>
  <c r="C43" s="1"/>
  <c r="C31"/>
  <c r="C41" s="1"/>
  <c r="E34"/>
  <c r="E44" s="1"/>
  <c r="E32"/>
  <c r="E42" s="1"/>
  <c r="E30"/>
  <c r="G33"/>
  <c r="G43" s="1"/>
  <c r="G31"/>
  <c r="G41" s="1"/>
  <c r="I34"/>
  <c r="I44" s="1"/>
  <c r="I32"/>
  <c r="I42" s="1"/>
  <c r="I30"/>
  <c r="K33"/>
  <c r="K43" s="1"/>
  <c r="K31"/>
  <c r="K41" s="1"/>
  <c r="M34"/>
  <c r="M44" s="1"/>
  <c r="M32"/>
  <c r="M42" s="1"/>
  <c r="M30"/>
  <c r="P33"/>
  <c r="P43" s="1"/>
  <c r="P31"/>
  <c r="P41" s="1"/>
  <c r="R34"/>
  <c r="R44" s="1"/>
  <c r="R32"/>
  <c r="R42" s="1"/>
  <c r="R30"/>
  <c r="T33"/>
  <c r="T43" s="1"/>
  <c r="T31"/>
  <c r="T41" s="1"/>
  <c r="V34"/>
  <c r="V44" s="1"/>
  <c r="V32"/>
  <c r="V42" s="1"/>
  <c r="V30"/>
  <c r="X33"/>
  <c r="X43" s="1"/>
  <c r="X31"/>
  <c r="X41" s="1"/>
  <c r="Z34"/>
  <c r="Z44" s="1"/>
  <c r="Z32"/>
  <c r="Z42" s="1"/>
  <c r="Z30"/>
  <c r="B30"/>
  <c r="B32"/>
  <c r="B42" s="1"/>
  <c r="B34"/>
  <c r="B44" s="1"/>
  <c r="F31"/>
  <c r="F41" s="1"/>
  <c r="F33"/>
  <c r="F43" s="1"/>
  <c r="J30"/>
  <c r="J32"/>
  <c r="J42" s="1"/>
  <c r="J34"/>
  <c r="J44" s="1"/>
  <c r="N31"/>
  <c r="N41" s="1"/>
  <c r="N33"/>
  <c r="N43" s="1"/>
  <c r="S30"/>
  <c r="S32"/>
  <c r="S42" s="1"/>
  <c r="S34"/>
  <c r="S44" s="1"/>
  <c r="W31"/>
  <c r="W41" s="1"/>
  <c r="W33"/>
  <c r="W43" s="1"/>
  <c r="AA30"/>
  <c r="AA32"/>
  <c r="AA42" s="1"/>
  <c r="AA34"/>
  <c r="AA44" s="1"/>
  <c r="C40" i="28"/>
  <c r="K34"/>
  <c r="K44" s="1"/>
  <c r="O31"/>
  <c r="O41" s="1"/>
  <c r="O33"/>
  <c r="O43" s="1"/>
  <c r="S30"/>
  <c r="S40" s="1"/>
  <c r="S32"/>
  <c r="S42" s="1"/>
  <c r="S34"/>
  <c r="S44" s="1"/>
  <c r="W33"/>
  <c r="W43" s="1"/>
  <c r="AA32"/>
  <c r="AA42" s="1"/>
  <c r="AC19"/>
  <c r="G35"/>
  <c r="W30"/>
  <c r="W40" s="1"/>
  <c r="W32"/>
  <c r="W42" s="1"/>
  <c r="W34"/>
  <c r="W44" s="1"/>
  <c r="AA31"/>
  <c r="AA41" s="1"/>
  <c r="AA33"/>
  <c r="AA43" s="1"/>
  <c r="E30"/>
  <c r="E40" s="1"/>
  <c r="E32"/>
  <c r="E42" s="1"/>
  <c r="E34"/>
  <c r="E44" s="1"/>
  <c r="I31"/>
  <c r="I41" s="1"/>
  <c r="I33"/>
  <c r="I43" s="1"/>
  <c r="M30"/>
  <c r="M40" s="1"/>
  <c r="M32"/>
  <c r="M42" s="1"/>
  <c r="M34"/>
  <c r="M44" s="1"/>
  <c r="Q31"/>
  <c r="Q41" s="1"/>
  <c r="Q33"/>
  <c r="Q43" s="1"/>
  <c r="U30"/>
  <c r="U40" s="1"/>
  <c r="U32"/>
  <c r="U42" s="1"/>
  <c r="U34"/>
  <c r="U44" s="1"/>
  <c r="Y31"/>
  <c r="Y41" s="1"/>
  <c r="C35"/>
  <c r="K35"/>
  <c r="AB34"/>
  <c r="AB33"/>
  <c r="AB32"/>
  <c r="AB31"/>
  <c r="AB30"/>
  <c r="D34"/>
  <c r="D44" s="1"/>
  <c r="D32"/>
  <c r="D42" s="1"/>
  <c r="D30"/>
  <c r="D40" s="1"/>
  <c r="F33"/>
  <c r="F43" s="1"/>
  <c r="F31"/>
  <c r="F41" s="1"/>
  <c r="H34"/>
  <c r="H44" s="1"/>
  <c r="H32"/>
  <c r="H42" s="1"/>
  <c r="H30"/>
  <c r="H40" s="1"/>
  <c r="J33"/>
  <c r="J43" s="1"/>
  <c r="J31"/>
  <c r="J41" s="1"/>
  <c r="L34"/>
  <c r="L44" s="1"/>
  <c r="L32"/>
  <c r="L42" s="1"/>
  <c r="L30"/>
  <c r="L40" s="1"/>
  <c r="N33"/>
  <c r="N43" s="1"/>
  <c r="N31"/>
  <c r="N41" s="1"/>
  <c r="P34"/>
  <c r="P44" s="1"/>
  <c r="P32"/>
  <c r="P42" s="1"/>
  <c r="P30"/>
  <c r="P40" s="1"/>
  <c r="R33"/>
  <c r="R43" s="1"/>
  <c r="R31"/>
  <c r="R41" s="1"/>
  <c r="T34"/>
  <c r="T44" s="1"/>
  <c r="T32"/>
  <c r="T42" s="1"/>
  <c r="T30"/>
  <c r="T40" s="1"/>
  <c r="V33"/>
  <c r="V43" s="1"/>
  <c r="V31"/>
  <c r="V41" s="1"/>
  <c r="X34"/>
  <c r="X44" s="1"/>
  <c r="X32"/>
  <c r="X42" s="1"/>
  <c r="X30"/>
  <c r="X40" s="1"/>
  <c r="Z33"/>
  <c r="Z43" s="1"/>
  <c r="Z31"/>
  <c r="Z41" s="1"/>
  <c r="D33"/>
  <c r="D43" s="1"/>
  <c r="D31"/>
  <c r="D41" s="1"/>
  <c r="F34"/>
  <c r="F44" s="1"/>
  <c r="F32"/>
  <c r="F42" s="1"/>
  <c r="F30"/>
  <c r="F40" s="1"/>
  <c r="H33"/>
  <c r="H43" s="1"/>
  <c r="H31"/>
  <c r="H41" s="1"/>
  <c r="J34"/>
  <c r="J44" s="1"/>
  <c r="J32"/>
  <c r="J42" s="1"/>
  <c r="J30"/>
  <c r="J40" s="1"/>
  <c r="L33"/>
  <c r="L43" s="1"/>
  <c r="L31"/>
  <c r="L41" s="1"/>
  <c r="N34"/>
  <c r="N44" s="1"/>
  <c r="N32"/>
  <c r="N42" s="1"/>
  <c r="N30"/>
  <c r="N40" s="1"/>
  <c r="P33"/>
  <c r="P43" s="1"/>
  <c r="P31"/>
  <c r="P41" s="1"/>
  <c r="R34"/>
  <c r="R44" s="1"/>
  <c r="R32"/>
  <c r="R42" s="1"/>
  <c r="R30"/>
  <c r="R40" s="1"/>
  <c r="T33"/>
  <c r="T43" s="1"/>
  <c r="T31"/>
  <c r="T41" s="1"/>
  <c r="V34"/>
  <c r="V44" s="1"/>
  <c r="V32"/>
  <c r="V42" s="1"/>
  <c r="V30"/>
  <c r="V40" s="1"/>
  <c r="X33"/>
  <c r="X43" s="1"/>
  <c r="X31"/>
  <c r="X41" s="1"/>
  <c r="Z34"/>
  <c r="Z44" s="1"/>
  <c r="Z32"/>
  <c r="Z42" s="1"/>
  <c r="Z30"/>
  <c r="Z40" s="1"/>
  <c r="E31"/>
  <c r="E41" s="1"/>
  <c r="E33"/>
  <c r="E43" s="1"/>
  <c r="I30"/>
  <c r="I40" s="1"/>
  <c r="I32"/>
  <c r="I42" s="1"/>
  <c r="I34"/>
  <c r="I44" s="1"/>
  <c r="M31"/>
  <c r="M41" s="1"/>
  <c r="M33"/>
  <c r="M43" s="1"/>
  <c r="Q30"/>
  <c r="Q40" s="1"/>
  <c r="Q32"/>
  <c r="Q42" s="1"/>
  <c r="Q34"/>
  <c r="Q44" s="1"/>
  <c r="U31"/>
  <c r="U41" s="1"/>
  <c r="U33"/>
  <c r="U43" s="1"/>
  <c r="Y30"/>
  <c r="Y40" s="1"/>
  <c r="Y32"/>
  <c r="Y42" s="1"/>
  <c r="Y34"/>
  <c r="Y44" s="1"/>
  <c r="C23" i="27"/>
  <c r="G23"/>
  <c r="F23"/>
  <c r="F29"/>
  <c r="D23"/>
  <c r="D29"/>
  <c r="E23"/>
  <c r="E29"/>
  <c r="G29"/>
  <c r="G31" s="1"/>
  <c r="F33" i="26"/>
  <c r="F31"/>
  <c r="F34"/>
  <c r="F32"/>
  <c r="F30"/>
  <c r="C31"/>
  <c r="C42" s="1"/>
  <c r="C32"/>
  <c r="C43" s="1"/>
  <c r="E33"/>
  <c r="E44" s="1"/>
  <c r="E34"/>
  <c r="E45" s="1"/>
  <c r="E30"/>
  <c r="C33"/>
  <c r="C44" s="1"/>
  <c r="C34"/>
  <c r="C45" s="1"/>
  <c r="C30"/>
  <c r="E31"/>
  <c r="E42" s="1"/>
  <c r="E32"/>
  <c r="E43" s="1"/>
  <c r="D34"/>
  <c r="D45" s="1"/>
  <c r="D31"/>
  <c r="D42" s="1"/>
  <c r="D33"/>
  <c r="D44" s="1"/>
  <c r="D30"/>
  <c r="D32"/>
  <c r="D43" s="1"/>
  <c r="G30" i="25"/>
  <c r="G32" s="1"/>
  <c r="G24"/>
  <c r="P30" i="24"/>
  <c r="E23"/>
  <c r="E29"/>
  <c r="I23"/>
  <c r="I29"/>
  <c r="M23"/>
  <c r="M29"/>
  <c r="F23"/>
  <c r="F29"/>
  <c r="J23"/>
  <c r="J29"/>
  <c r="N23"/>
  <c r="N29"/>
  <c r="D23"/>
  <c r="D29"/>
  <c r="H23"/>
  <c r="H29"/>
  <c r="L23"/>
  <c r="L29"/>
  <c r="P23"/>
  <c r="G23"/>
  <c r="G29"/>
  <c r="K23"/>
  <c r="K29"/>
  <c r="O23"/>
  <c r="O29"/>
  <c r="P25"/>
  <c r="E29" i="22"/>
  <c r="I29"/>
  <c r="L21"/>
  <c r="L23" s="1"/>
  <c r="L22"/>
  <c r="D21"/>
  <c r="F21"/>
  <c r="H21"/>
  <c r="K21"/>
  <c r="D22"/>
  <c r="D30" s="1"/>
  <c r="F22"/>
  <c r="F30" s="1"/>
  <c r="H22"/>
  <c r="H30" s="1"/>
  <c r="K22"/>
  <c r="K30" s="1"/>
  <c r="C21"/>
  <c r="G21"/>
  <c r="J21"/>
  <c r="E22"/>
  <c r="E30" s="1"/>
  <c r="I22"/>
  <c r="I30" s="1"/>
  <c r="C22"/>
  <c r="C30" s="1"/>
  <c r="G22"/>
  <c r="G30" s="1"/>
  <c r="J22"/>
  <c r="J30" s="1"/>
  <c r="D81" i="6"/>
  <c r="D82"/>
  <c r="D87" s="1"/>
  <c r="G20" i="21"/>
  <c r="D20"/>
  <c r="E20"/>
  <c r="I16"/>
  <c r="I8"/>
  <c r="F20"/>
  <c r="I12"/>
  <c r="H29"/>
  <c r="H20"/>
  <c r="I14"/>
  <c r="I10"/>
  <c r="F10" i="19"/>
  <c r="E17"/>
  <c r="E12"/>
  <c r="C12"/>
  <c r="F12" s="1"/>
  <c r="E10" i="17"/>
  <c r="G16"/>
  <c r="C10"/>
  <c r="G10"/>
  <c r="D8"/>
  <c r="F8"/>
  <c r="G11"/>
  <c r="C8"/>
  <c r="H8" s="1"/>
  <c r="E8"/>
  <c r="G8"/>
  <c r="D10"/>
  <c r="C12"/>
  <c r="G11" i="16"/>
  <c r="G17" s="1"/>
  <c r="C8"/>
  <c r="G8"/>
  <c r="G15"/>
  <c r="E8"/>
  <c r="C12"/>
  <c r="D8"/>
  <c r="F8"/>
  <c r="C10"/>
  <c r="E10"/>
  <c r="G10"/>
  <c r="D12"/>
  <c r="F12"/>
  <c r="G16"/>
  <c r="D10"/>
  <c r="D8" i="15"/>
  <c r="F8"/>
  <c r="H8"/>
  <c r="J8"/>
  <c r="L8"/>
  <c r="N8"/>
  <c r="P8"/>
  <c r="R8"/>
  <c r="T8"/>
  <c r="V8"/>
  <c r="X8"/>
  <c r="Z8"/>
  <c r="AB8"/>
  <c r="D10"/>
  <c r="F10"/>
  <c r="H10"/>
  <c r="J10"/>
  <c r="L10"/>
  <c r="N10"/>
  <c r="P10"/>
  <c r="R10"/>
  <c r="T10"/>
  <c r="V10"/>
  <c r="X10"/>
  <c r="Z10"/>
  <c r="AB10"/>
  <c r="AB15"/>
  <c r="Y17"/>
  <c r="AA17"/>
  <c r="C8"/>
  <c r="E8"/>
  <c r="G8"/>
  <c r="I8"/>
  <c r="K8"/>
  <c r="M8"/>
  <c r="O8"/>
  <c r="Q8"/>
  <c r="S8"/>
  <c r="U8"/>
  <c r="W8"/>
  <c r="Y8"/>
  <c r="C10"/>
  <c r="E10"/>
  <c r="G10"/>
  <c r="I10"/>
  <c r="K10"/>
  <c r="M10"/>
  <c r="O10"/>
  <c r="Q10"/>
  <c r="S10"/>
  <c r="U10"/>
  <c r="W10"/>
  <c r="Y10"/>
  <c r="AA10"/>
  <c r="AB11"/>
  <c r="W12" s="1"/>
  <c r="D35" i="26" l="1"/>
  <c r="C35"/>
  <c r="E35"/>
  <c r="H39" i="37"/>
  <c r="D39"/>
  <c r="D44"/>
  <c r="G39"/>
  <c r="G44"/>
  <c r="C39"/>
  <c r="H41"/>
  <c r="C44"/>
  <c r="H47"/>
  <c r="H48"/>
  <c r="F39"/>
  <c r="F44"/>
  <c r="E39"/>
  <c r="E44"/>
  <c r="H45"/>
  <c r="H49"/>
  <c r="H46"/>
  <c r="E23" i="34"/>
  <c r="E29"/>
  <c r="F23"/>
  <c r="F29"/>
  <c r="C23"/>
  <c r="G25"/>
  <c r="C29"/>
  <c r="D23"/>
  <c r="D29"/>
  <c r="U23" i="33"/>
  <c r="U28"/>
  <c r="AA23"/>
  <c r="AA28"/>
  <c r="S23"/>
  <c r="S28"/>
  <c r="J23"/>
  <c r="J28"/>
  <c r="B23"/>
  <c r="Y25"/>
  <c r="AB25"/>
  <c r="B28"/>
  <c r="X23"/>
  <c r="X28"/>
  <c r="T23"/>
  <c r="T28"/>
  <c r="P23"/>
  <c r="P28"/>
  <c r="K23"/>
  <c r="K28"/>
  <c r="G23"/>
  <c r="G28"/>
  <c r="C23"/>
  <c r="C28"/>
  <c r="AB29"/>
  <c r="Y23"/>
  <c r="Y28"/>
  <c r="Q23"/>
  <c r="Q28"/>
  <c r="W23"/>
  <c r="W28"/>
  <c r="N23"/>
  <c r="N28"/>
  <c r="F23"/>
  <c r="F28"/>
  <c r="Z23"/>
  <c r="Z28"/>
  <c r="V23"/>
  <c r="V28"/>
  <c r="R23"/>
  <c r="R28"/>
  <c r="M23"/>
  <c r="M28"/>
  <c r="I23"/>
  <c r="I28"/>
  <c r="E23"/>
  <c r="E28"/>
  <c r="AB23"/>
  <c r="U23" i="32"/>
  <c r="U28"/>
  <c r="M23"/>
  <c r="M28"/>
  <c r="AA23"/>
  <c r="AA28"/>
  <c r="S23"/>
  <c r="S28"/>
  <c r="K23"/>
  <c r="K28"/>
  <c r="C23"/>
  <c r="Y25"/>
  <c r="AB25"/>
  <c r="C28"/>
  <c r="X23"/>
  <c r="X28"/>
  <c r="T23"/>
  <c r="T28"/>
  <c r="P23"/>
  <c r="P28"/>
  <c r="L23"/>
  <c r="L28"/>
  <c r="H23"/>
  <c r="H28"/>
  <c r="D23"/>
  <c r="D28"/>
  <c r="AB29"/>
  <c r="Y23"/>
  <c r="Y28"/>
  <c r="Q23"/>
  <c r="Q28"/>
  <c r="I23"/>
  <c r="I28"/>
  <c r="W23"/>
  <c r="W28"/>
  <c r="O23"/>
  <c r="O28"/>
  <c r="G23"/>
  <c r="G28"/>
  <c r="Z23"/>
  <c r="Z28"/>
  <c r="V23"/>
  <c r="V28"/>
  <c r="R23"/>
  <c r="R28"/>
  <c r="N23"/>
  <c r="N28"/>
  <c r="J23"/>
  <c r="J28"/>
  <c r="F23"/>
  <c r="F28"/>
  <c r="AB23"/>
  <c r="AA35" i="29"/>
  <c r="AA40"/>
  <c r="J35"/>
  <c r="J40"/>
  <c r="Z35"/>
  <c r="Z40"/>
  <c r="R35"/>
  <c r="R40"/>
  <c r="I35"/>
  <c r="I40"/>
  <c r="X35"/>
  <c r="X40"/>
  <c r="P35"/>
  <c r="P40"/>
  <c r="G35"/>
  <c r="G40"/>
  <c r="W35"/>
  <c r="W40"/>
  <c r="F35"/>
  <c r="F40"/>
  <c r="AB42"/>
  <c r="AB41"/>
  <c r="S35"/>
  <c r="S40"/>
  <c r="B35"/>
  <c r="B40"/>
  <c r="AB37"/>
  <c r="V35"/>
  <c r="V40"/>
  <c r="M35"/>
  <c r="M40"/>
  <c r="E35"/>
  <c r="E40"/>
  <c r="T35"/>
  <c r="T40"/>
  <c r="K35"/>
  <c r="K40"/>
  <c r="C35"/>
  <c r="C40"/>
  <c r="N35"/>
  <c r="N40"/>
  <c r="AB44"/>
  <c r="AB43"/>
  <c r="AB41" i="28"/>
  <c r="AB42"/>
  <c r="AB43"/>
  <c r="AB44"/>
  <c r="O35"/>
  <c r="AB40"/>
  <c r="AB37"/>
  <c r="S35"/>
  <c r="AA35"/>
  <c r="Q35"/>
  <c r="Z35"/>
  <c r="R35"/>
  <c r="J35"/>
  <c r="X35"/>
  <c r="P35"/>
  <c r="H35"/>
  <c r="M35"/>
  <c r="W35"/>
  <c r="Y35"/>
  <c r="I35"/>
  <c r="V35"/>
  <c r="N35"/>
  <c r="F35"/>
  <c r="T35"/>
  <c r="L35"/>
  <c r="D35"/>
  <c r="U35"/>
  <c r="E35"/>
  <c r="F37" i="26"/>
  <c r="C41"/>
  <c r="D41"/>
  <c r="E41"/>
  <c r="F44"/>
  <c r="F43"/>
  <c r="F45"/>
  <c r="F42"/>
  <c r="P29" i="24"/>
  <c r="P31" s="1"/>
  <c r="I23" i="22"/>
  <c r="G23"/>
  <c r="G29"/>
  <c r="K23"/>
  <c r="K29"/>
  <c r="H23"/>
  <c r="H29"/>
  <c r="D23"/>
  <c r="D29"/>
  <c r="J23"/>
  <c r="J29"/>
  <c r="C23"/>
  <c r="L25"/>
  <c r="C29"/>
  <c r="F23"/>
  <c r="F29"/>
  <c r="L30"/>
  <c r="E23"/>
  <c r="D83" i="6"/>
  <c r="D86"/>
  <c r="C81"/>
  <c r="C82"/>
  <c r="C87" s="1"/>
  <c r="I20" i="21"/>
  <c r="H36"/>
  <c r="H34"/>
  <c r="H32"/>
  <c r="H37"/>
  <c r="H35"/>
  <c r="H33"/>
  <c r="D35"/>
  <c r="D46" s="1"/>
  <c r="D36"/>
  <c r="D47" s="1"/>
  <c r="D32"/>
  <c r="G35"/>
  <c r="G46" s="1"/>
  <c r="G36"/>
  <c r="G47" s="1"/>
  <c r="G32"/>
  <c r="C34"/>
  <c r="C45" s="1"/>
  <c r="C37"/>
  <c r="C48" s="1"/>
  <c r="C33"/>
  <c r="C44" s="1"/>
  <c r="E34"/>
  <c r="E45" s="1"/>
  <c r="E37"/>
  <c r="E48" s="1"/>
  <c r="E33"/>
  <c r="E44" s="1"/>
  <c r="F34"/>
  <c r="F45" s="1"/>
  <c r="F37"/>
  <c r="F48" s="1"/>
  <c r="F33"/>
  <c r="F44" s="1"/>
  <c r="D37"/>
  <c r="D48" s="1"/>
  <c r="D33"/>
  <c r="D44" s="1"/>
  <c r="D34"/>
  <c r="D45" s="1"/>
  <c r="G37"/>
  <c r="G48" s="1"/>
  <c r="G33"/>
  <c r="G44" s="1"/>
  <c r="G34"/>
  <c r="G45" s="1"/>
  <c r="C36"/>
  <c r="C47" s="1"/>
  <c r="C32"/>
  <c r="C35"/>
  <c r="C46" s="1"/>
  <c r="E36"/>
  <c r="E47" s="1"/>
  <c r="E32"/>
  <c r="E35"/>
  <c r="E46" s="1"/>
  <c r="F36"/>
  <c r="F47" s="1"/>
  <c r="F32"/>
  <c r="F35"/>
  <c r="F46" s="1"/>
  <c r="E21" i="19"/>
  <c r="E20"/>
  <c r="C21"/>
  <c r="C28" s="1"/>
  <c r="D20"/>
  <c r="C20"/>
  <c r="D21"/>
  <c r="D28" s="1"/>
  <c r="H10" i="17"/>
  <c r="G17"/>
  <c r="G12"/>
  <c r="F12"/>
  <c r="D12"/>
  <c r="E12"/>
  <c r="G12" i="16"/>
  <c r="F20"/>
  <c r="D20"/>
  <c r="E20"/>
  <c r="C20"/>
  <c r="E21"/>
  <c r="E28" s="1"/>
  <c r="E12"/>
  <c r="F21"/>
  <c r="F28" s="1"/>
  <c r="H8"/>
  <c r="F27"/>
  <c r="D27"/>
  <c r="G21"/>
  <c r="G20"/>
  <c r="E22"/>
  <c r="C21"/>
  <c r="C28" s="1"/>
  <c r="E27"/>
  <c r="H10"/>
  <c r="D21"/>
  <c r="D28" s="1"/>
  <c r="H12"/>
  <c r="C27"/>
  <c r="U12" i="15"/>
  <c r="M12"/>
  <c r="Q12"/>
  <c r="I12"/>
  <c r="E12"/>
  <c r="V12"/>
  <c r="N12"/>
  <c r="F12"/>
  <c r="AA12"/>
  <c r="AB17"/>
  <c r="AB12"/>
  <c r="AA20"/>
  <c r="AC10"/>
  <c r="AC8"/>
  <c r="Z12"/>
  <c r="R12"/>
  <c r="J12"/>
  <c r="S12"/>
  <c r="O12"/>
  <c r="K12"/>
  <c r="G12"/>
  <c r="C12"/>
  <c r="X12"/>
  <c r="T12"/>
  <c r="P12"/>
  <c r="L12"/>
  <c r="H12"/>
  <c r="D12"/>
  <c r="Y12"/>
  <c r="F35" i="26" l="1"/>
  <c r="H12" i="17"/>
  <c r="F24" i="16"/>
  <c r="G27"/>
  <c r="H44" i="37"/>
  <c r="H50" s="1"/>
  <c r="G29" i="34"/>
  <c r="G31" s="1"/>
  <c r="AB28" i="33"/>
  <c r="AB30" s="1"/>
  <c r="AB28" i="32"/>
  <c r="AB30" s="1"/>
  <c r="AB35" i="29"/>
  <c r="AB40"/>
  <c r="AB45" s="1"/>
  <c r="AB45" i="28"/>
  <c r="AB35"/>
  <c r="F41" i="26"/>
  <c r="F46" s="1"/>
  <c r="L29" i="22"/>
  <c r="L31" s="1"/>
  <c r="C83" i="6"/>
  <c r="C86"/>
  <c r="F38" i="21"/>
  <c r="F43"/>
  <c r="C38"/>
  <c r="H40"/>
  <c r="C43"/>
  <c r="G43"/>
  <c r="G38"/>
  <c r="D43"/>
  <c r="D38"/>
  <c r="E38"/>
  <c r="E43"/>
  <c r="H38"/>
  <c r="E22" i="19"/>
  <c r="E28"/>
  <c r="C22"/>
  <c r="E24"/>
  <c r="C27"/>
  <c r="D22"/>
  <c r="D27"/>
  <c r="G21" i="17"/>
  <c r="G20"/>
  <c r="C20"/>
  <c r="E20"/>
  <c r="D20"/>
  <c r="D21"/>
  <c r="D28" s="1"/>
  <c r="C21"/>
  <c r="C28" s="1"/>
  <c r="E21"/>
  <c r="E28" s="1"/>
  <c r="F20"/>
  <c r="F21"/>
  <c r="F28" s="1"/>
  <c r="G22" i="16"/>
  <c r="F22"/>
  <c r="C22"/>
  <c r="G24"/>
  <c r="G28"/>
  <c r="G29" s="1"/>
  <c r="D22"/>
  <c r="Y20" i="15"/>
  <c r="W21"/>
  <c r="W28" s="1"/>
  <c r="W20"/>
  <c r="W27" s="1"/>
  <c r="AA21"/>
  <c r="AA28" s="1"/>
  <c r="Y21"/>
  <c r="Y28" s="1"/>
  <c r="Y27"/>
  <c r="AB21"/>
  <c r="AB20"/>
  <c r="F20"/>
  <c r="F21"/>
  <c r="F28" s="1"/>
  <c r="J20"/>
  <c r="J21"/>
  <c r="J28" s="1"/>
  <c r="N20"/>
  <c r="N21"/>
  <c r="N28" s="1"/>
  <c r="R20"/>
  <c r="R21"/>
  <c r="R28" s="1"/>
  <c r="V20"/>
  <c r="V21"/>
  <c r="V28" s="1"/>
  <c r="X21"/>
  <c r="X28" s="1"/>
  <c r="Z20"/>
  <c r="C21"/>
  <c r="C28" s="1"/>
  <c r="E20"/>
  <c r="G21"/>
  <c r="G28" s="1"/>
  <c r="I20"/>
  <c r="K21"/>
  <c r="K28" s="1"/>
  <c r="M20"/>
  <c r="O21"/>
  <c r="O28" s="1"/>
  <c r="Q20"/>
  <c r="S21"/>
  <c r="S28" s="1"/>
  <c r="U20"/>
  <c r="D20"/>
  <c r="D21"/>
  <c r="D28" s="1"/>
  <c r="H20"/>
  <c r="H21"/>
  <c r="H28" s="1"/>
  <c r="L20"/>
  <c r="L21"/>
  <c r="L28" s="1"/>
  <c r="P20"/>
  <c r="P21"/>
  <c r="P28" s="1"/>
  <c r="T20"/>
  <c r="T21"/>
  <c r="T28" s="1"/>
  <c r="X20"/>
  <c r="Z21"/>
  <c r="Z28" s="1"/>
  <c r="C20"/>
  <c r="E21"/>
  <c r="E28" s="1"/>
  <c r="G20"/>
  <c r="I21"/>
  <c r="I28" s="1"/>
  <c r="K20"/>
  <c r="M21"/>
  <c r="M28" s="1"/>
  <c r="O20"/>
  <c r="Q21"/>
  <c r="Q28" s="1"/>
  <c r="S20"/>
  <c r="U21"/>
  <c r="U28" s="1"/>
  <c r="AC12"/>
  <c r="AA22"/>
  <c r="AA27"/>
  <c r="AB24" l="1"/>
  <c r="E27" i="19"/>
  <c r="E29" s="1"/>
  <c r="G22" i="17"/>
  <c r="F22"/>
  <c r="F27"/>
  <c r="D22"/>
  <c r="D27"/>
  <c r="C27"/>
  <c r="C22"/>
  <c r="G24"/>
  <c r="G28"/>
  <c r="E27"/>
  <c r="E22"/>
  <c r="W22" i="15"/>
  <c r="AB22"/>
  <c r="S22"/>
  <c r="S27"/>
  <c r="K22"/>
  <c r="K27"/>
  <c r="C22"/>
  <c r="C27"/>
  <c r="Y24"/>
  <c r="P22"/>
  <c r="P27"/>
  <c r="H22"/>
  <c r="H27"/>
  <c r="Q22"/>
  <c r="Q27"/>
  <c r="I22"/>
  <c r="I27"/>
  <c r="Z22"/>
  <c r="Z27"/>
  <c r="V22"/>
  <c r="V27"/>
  <c r="N22"/>
  <c r="N27"/>
  <c r="F22"/>
  <c r="F27"/>
  <c r="Y22"/>
  <c r="O22"/>
  <c r="O27"/>
  <c r="G22"/>
  <c r="G27"/>
  <c r="X22"/>
  <c r="X27"/>
  <c r="T22"/>
  <c r="T27"/>
  <c r="L22"/>
  <c r="L27"/>
  <c r="D22"/>
  <c r="D27"/>
  <c r="U22"/>
  <c r="U27"/>
  <c r="M22"/>
  <c r="M27"/>
  <c r="E22"/>
  <c r="E27"/>
  <c r="R22"/>
  <c r="R27"/>
  <c r="J22"/>
  <c r="J27"/>
  <c r="AB28"/>
  <c r="Y46" i="10"/>
  <c r="H26"/>
  <c r="J26"/>
  <c r="L26"/>
  <c r="N26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G17"/>
  <c r="G26" s="1"/>
  <c r="H17"/>
  <c r="I17"/>
  <c r="I26" s="1"/>
  <c r="J17"/>
  <c r="K17"/>
  <c r="K26" s="1"/>
  <c r="L17"/>
  <c r="M17"/>
  <c r="M26" s="1"/>
  <c r="N17"/>
  <c r="O17"/>
  <c r="O26" s="1"/>
  <c r="P17"/>
  <c r="P26" s="1"/>
  <c r="Q17"/>
  <c r="Q26" s="1"/>
  <c r="R17"/>
  <c r="R26" s="1"/>
  <c r="S17"/>
  <c r="S26" s="1"/>
  <c r="T17"/>
  <c r="T26" s="1"/>
  <c r="U17"/>
  <c r="U26" s="1"/>
  <c r="V17"/>
  <c r="V26" s="1"/>
  <c r="W17"/>
  <c r="W26" s="1"/>
  <c r="X17"/>
  <c r="X26" s="1"/>
  <c r="Y17"/>
  <c r="Y26" s="1"/>
  <c r="Z17"/>
  <c r="Z26" s="1"/>
  <c r="AA17"/>
  <c r="AA26" s="1"/>
  <c r="G14"/>
  <c r="I14"/>
  <c r="K14"/>
  <c r="M14"/>
  <c r="O14"/>
  <c r="Q14"/>
  <c r="S14"/>
  <c r="U14"/>
  <c r="W14"/>
  <c r="Y14"/>
  <c r="AA14"/>
  <c r="AB10"/>
  <c r="H10"/>
  <c r="J10"/>
  <c r="L10"/>
  <c r="N10"/>
  <c r="P10"/>
  <c r="R10"/>
  <c r="T10"/>
  <c r="V10"/>
  <c r="X10"/>
  <c r="Z10"/>
  <c r="AB15"/>
  <c r="G16" s="1"/>
  <c r="AB13"/>
  <c r="H14" s="1"/>
  <c r="AB11"/>
  <c r="G12" s="1"/>
  <c r="AB9"/>
  <c r="G10" s="1"/>
  <c r="G8"/>
  <c r="I8"/>
  <c r="K8"/>
  <c r="M8"/>
  <c r="O8"/>
  <c r="Q8"/>
  <c r="S8"/>
  <c r="U8"/>
  <c r="W8"/>
  <c r="Y8"/>
  <c r="AA8"/>
  <c r="AB7"/>
  <c r="H8" s="1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17"/>
  <c r="E17"/>
  <c r="E26" s="1"/>
  <c r="D17"/>
  <c r="C17"/>
  <c r="C26" s="1"/>
  <c r="F16"/>
  <c r="AB24"/>
  <c r="F12"/>
  <c r="AB22"/>
  <c r="F16" i="8"/>
  <c r="E16"/>
  <c r="D16"/>
  <c r="C16"/>
  <c r="F15"/>
  <c r="E15"/>
  <c r="D15"/>
  <c r="C15"/>
  <c r="F11"/>
  <c r="F17" s="1"/>
  <c r="E11"/>
  <c r="E17" s="1"/>
  <c r="D11"/>
  <c r="D17" s="1"/>
  <c r="C11"/>
  <c r="C17" s="1"/>
  <c r="G9"/>
  <c r="G7"/>
  <c r="I11" i="6"/>
  <c r="I17" s="1"/>
  <c r="J11"/>
  <c r="J17" s="1"/>
  <c r="K11"/>
  <c r="K17" s="1"/>
  <c r="L11"/>
  <c r="L17" s="1"/>
  <c r="I16"/>
  <c r="J16"/>
  <c r="K16"/>
  <c r="L16"/>
  <c r="I15"/>
  <c r="J15"/>
  <c r="K15"/>
  <c r="L15"/>
  <c r="M9"/>
  <c r="M7"/>
  <c r="Z12" i="10" l="1"/>
  <c r="X12"/>
  <c r="V12"/>
  <c r="T12"/>
  <c r="R12"/>
  <c r="P12"/>
  <c r="N12"/>
  <c r="L12"/>
  <c r="J12"/>
  <c r="H12"/>
  <c r="Z16"/>
  <c r="X16"/>
  <c r="V16"/>
  <c r="T16"/>
  <c r="R16"/>
  <c r="P16"/>
  <c r="N16"/>
  <c r="L16"/>
  <c r="J16"/>
  <c r="H16"/>
  <c r="Z8"/>
  <c r="X8"/>
  <c r="V8"/>
  <c r="T8"/>
  <c r="R8"/>
  <c r="P8"/>
  <c r="N8"/>
  <c r="L8"/>
  <c r="J8"/>
  <c r="AA10"/>
  <c r="Y10"/>
  <c r="W10"/>
  <c r="U10"/>
  <c r="S10"/>
  <c r="Q10"/>
  <c r="O10"/>
  <c r="M10"/>
  <c r="K10"/>
  <c r="I10"/>
  <c r="AA12"/>
  <c r="Y12"/>
  <c r="W12"/>
  <c r="U12"/>
  <c r="S12"/>
  <c r="Q12"/>
  <c r="O12"/>
  <c r="M12"/>
  <c r="K12"/>
  <c r="I12"/>
  <c r="Z14"/>
  <c r="X14"/>
  <c r="V14"/>
  <c r="T14"/>
  <c r="R14"/>
  <c r="P14"/>
  <c r="N14"/>
  <c r="L14"/>
  <c r="J14"/>
  <c r="AA16"/>
  <c r="Y16"/>
  <c r="W16"/>
  <c r="U16"/>
  <c r="S16"/>
  <c r="Q16"/>
  <c r="O16"/>
  <c r="M16"/>
  <c r="K16"/>
  <c r="I16"/>
  <c r="Y18"/>
  <c r="U18"/>
  <c r="Q18"/>
  <c r="M18"/>
  <c r="I18"/>
  <c r="L69" i="6"/>
  <c r="J69"/>
  <c r="H69"/>
  <c r="F69"/>
  <c r="D69"/>
  <c r="K69"/>
  <c r="I69"/>
  <c r="G69"/>
  <c r="E69"/>
  <c r="C69"/>
  <c r="M69"/>
  <c r="K71"/>
  <c r="I71"/>
  <c r="G71"/>
  <c r="E71"/>
  <c r="C71"/>
  <c r="L71"/>
  <c r="J71"/>
  <c r="H71"/>
  <c r="F71"/>
  <c r="D71"/>
  <c r="M71"/>
  <c r="G27" i="17"/>
  <c r="G29" s="1"/>
  <c r="AB27" i="15"/>
  <c r="AB29" s="1"/>
  <c r="AB17" i="10"/>
  <c r="AC17"/>
  <c r="C8"/>
  <c r="AB8"/>
  <c r="E12"/>
  <c r="C16"/>
  <c r="AB16"/>
  <c r="E8"/>
  <c r="C12"/>
  <c r="AB12"/>
  <c r="E16"/>
  <c r="D10"/>
  <c r="F10"/>
  <c r="D14"/>
  <c r="F14"/>
  <c r="AB21"/>
  <c r="AB23"/>
  <c r="AB25"/>
  <c r="D26"/>
  <c r="F26"/>
  <c r="D8"/>
  <c r="F8"/>
  <c r="C10"/>
  <c r="E10"/>
  <c r="D12"/>
  <c r="C14"/>
  <c r="E14"/>
  <c r="AB14"/>
  <c r="D16"/>
  <c r="G11" i="8"/>
  <c r="G12" s="1"/>
  <c r="D8"/>
  <c r="F8"/>
  <c r="G8"/>
  <c r="D10"/>
  <c r="F10"/>
  <c r="G10"/>
  <c r="E12"/>
  <c r="G15"/>
  <c r="G16"/>
  <c r="C8"/>
  <c r="E8"/>
  <c r="C10"/>
  <c r="E10"/>
  <c r="H16" i="6"/>
  <c r="G16"/>
  <c r="F16"/>
  <c r="E16"/>
  <c r="D16"/>
  <c r="C16"/>
  <c r="H15"/>
  <c r="G15"/>
  <c r="F15"/>
  <c r="E15"/>
  <c r="D15"/>
  <c r="C15"/>
  <c r="H11"/>
  <c r="H17" s="1"/>
  <c r="G11"/>
  <c r="F11"/>
  <c r="F17" s="1"/>
  <c r="E11"/>
  <c r="D11"/>
  <c r="D17" s="1"/>
  <c r="C11"/>
  <c r="M16"/>
  <c r="J8"/>
  <c r="F18" i="10" l="1"/>
  <c r="H18"/>
  <c r="J18"/>
  <c r="L18"/>
  <c r="N18"/>
  <c r="P18"/>
  <c r="R18"/>
  <c r="T18"/>
  <c r="V18"/>
  <c r="X18"/>
  <c r="Z18"/>
  <c r="AC10"/>
  <c r="AC8"/>
  <c r="G18"/>
  <c r="K18"/>
  <c r="O18"/>
  <c r="S18"/>
  <c r="W18"/>
  <c r="AA18"/>
  <c r="AC16"/>
  <c r="AC14"/>
  <c r="AC12"/>
  <c r="E18"/>
  <c r="C18"/>
  <c r="AB26"/>
  <c r="AB18"/>
  <c r="D18"/>
  <c r="C12" i="8"/>
  <c r="D12"/>
  <c r="F12"/>
  <c r="G17"/>
  <c r="D20" s="1"/>
  <c r="D27" s="1"/>
  <c r="H10"/>
  <c r="H8"/>
  <c r="H12"/>
  <c r="M8" i="6"/>
  <c r="K8"/>
  <c r="I8"/>
  <c r="L10"/>
  <c r="J10"/>
  <c r="L8"/>
  <c r="M10"/>
  <c r="K10"/>
  <c r="I10"/>
  <c r="D8"/>
  <c r="F8"/>
  <c r="H8"/>
  <c r="D10"/>
  <c r="F10"/>
  <c r="H10"/>
  <c r="M11"/>
  <c r="M15"/>
  <c r="C17"/>
  <c r="E17"/>
  <c r="G17"/>
  <c r="C8"/>
  <c r="E8"/>
  <c r="G8"/>
  <c r="C10"/>
  <c r="E10"/>
  <c r="G10"/>
  <c r="F33" i="10" l="1"/>
  <c r="F43" s="1"/>
  <c r="Z30"/>
  <c r="Z40" s="1"/>
  <c r="Z31"/>
  <c r="Z41" s="1"/>
  <c r="X32"/>
  <c r="X42" s="1"/>
  <c r="X33"/>
  <c r="X43" s="1"/>
  <c r="X29"/>
  <c r="V30"/>
  <c r="V40" s="1"/>
  <c r="V31"/>
  <c r="V41" s="1"/>
  <c r="T32"/>
  <c r="T42" s="1"/>
  <c r="T33"/>
  <c r="T43" s="1"/>
  <c r="T29"/>
  <c r="R30"/>
  <c r="R40" s="1"/>
  <c r="R31"/>
  <c r="R41" s="1"/>
  <c r="P32"/>
  <c r="P42" s="1"/>
  <c r="P33"/>
  <c r="P43" s="1"/>
  <c r="P29"/>
  <c r="AA31"/>
  <c r="AA41" s="1"/>
  <c r="AA32"/>
  <c r="AA42" s="1"/>
  <c r="Y33"/>
  <c r="Y43" s="1"/>
  <c r="Y29"/>
  <c r="Y30"/>
  <c r="Y40" s="1"/>
  <c r="W31"/>
  <c r="W41" s="1"/>
  <c r="W32"/>
  <c r="W42" s="1"/>
  <c r="U33"/>
  <c r="U43" s="1"/>
  <c r="U29"/>
  <c r="U30"/>
  <c r="U40" s="1"/>
  <c r="S31"/>
  <c r="S41" s="1"/>
  <c r="S32"/>
  <c r="S42" s="1"/>
  <c r="Q33"/>
  <c r="Q43" s="1"/>
  <c r="Q29"/>
  <c r="Q30"/>
  <c r="Q40" s="1"/>
  <c r="O31"/>
  <c r="O41" s="1"/>
  <c r="O32"/>
  <c r="O42" s="1"/>
  <c r="M33"/>
  <c r="M43" s="1"/>
  <c r="M29"/>
  <c r="M30"/>
  <c r="M40" s="1"/>
  <c r="K31"/>
  <c r="K41" s="1"/>
  <c r="K32"/>
  <c r="K42" s="1"/>
  <c r="I33"/>
  <c r="I43" s="1"/>
  <c r="I29"/>
  <c r="I30"/>
  <c r="I40" s="1"/>
  <c r="G31"/>
  <c r="G41" s="1"/>
  <c r="G32"/>
  <c r="G42" s="1"/>
  <c r="H32"/>
  <c r="H42" s="1"/>
  <c r="N32"/>
  <c r="N42" s="1"/>
  <c r="N29"/>
  <c r="J29"/>
  <c r="N31"/>
  <c r="N41" s="1"/>
  <c r="J31"/>
  <c r="J41" s="1"/>
  <c r="N33"/>
  <c r="N43" s="1"/>
  <c r="J33"/>
  <c r="J43" s="1"/>
  <c r="L30"/>
  <c r="L40" s="1"/>
  <c r="H30"/>
  <c r="H40" s="1"/>
  <c r="Z32"/>
  <c r="Z42" s="1"/>
  <c r="Z33"/>
  <c r="Z43" s="1"/>
  <c r="Z29"/>
  <c r="X30"/>
  <c r="X40" s="1"/>
  <c r="X31"/>
  <c r="X41" s="1"/>
  <c r="V32"/>
  <c r="V42" s="1"/>
  <c r="V33"/>
  <c r="V43" s="1"/>
  <c r="V29"/>
  <c r="T30"/>
  <c r="T40" s="1"/>
  <c r="T31"/>
  <c r="T41" s="1"/>
  <c r="R32"/>
  <c r="R42" s="1"/>
  <c r="R33"/>
  <c r="R43" s="1"/>
  <c r="R29"/>
  <c r="P30"/>
  <c r="P40" s="1"/>
  <c r="P31"/>
  <c r="P41" s="1"/>
  <c r="AA33"/>
  <c r="AA43" s="1"/>
  <c r="AA29"/>
  <c r="AA30"/>
  <c r="AA40" s="1"/>
  <c r="Y31"/>
  <c r="Y41" s="1"/>
  <c r="Y32"/>
  <c r="Y42" s="1"/>
  <c r="W33"/>
  <c r="W43" s="1"/>
  <c r="W29"/>
  <c r="W30"/>
  <c r="W40" s="1"/>
  <c r="U31"/>
  <c r="U41" s="1"/>
  <c r="U32"/>
  <c r="U42" s="1"/>
  <c r="S33"/>
  <c r="S43" s="1"/>
  <c r="S29"/>
  <c r="S30"/>
  <c r="S40" s="1"/>
  <c r="Q31"/>
  <c r="Q41" s="1"/>
  <c r="Q32"/>
  <c r="Q42" s="1"/>
  <c r="O33"/>
  <c r="O43" s="1"/>
  <c r="O29"/>
  <c r="O30"/>
  <c r="O40" s="1"/>
  <c r="M31"/>
  <c r="M41" s="1"/>
  <c r="M32"/>
  <c r="M42" s="1"/>
  <c r="K33"/>
  <c r="K43" s="1"/>
  <c r="K29"/>
  <c r="K30"/>
  <c r="K40" s="1"/>
  <c r="I31"/>
  <c r="I41" s="1"/>
  <c r="I32"/>
  <c r="I42" s="1"/>
  <c r="G33"/>
  <c r="G43" s="1"/>
  <c r="G29"/>
  <c r="G30"/>
  <c r="G40" s="1"/>
  <c r="L32"/>
  <c r="L42" s="1"/>
  <c r="J32"/>
  <c r="J42" s="1"/>
  <c r="L29"/>
  <c r="H29"/>
  <c r="L31"/>
  <c r="L41" s="1"/>
  <c r="H31"/>
  <c r="H41" s="1"/>
  <c r="L33"/>
  <c r="L43" s="1"/>
  <c r="H33"/>
  <c r="H43" s="1"/>
  <c r="N30"/>
  <c r="N40" s="1"/>
  <c r="J30"/>
  <c r="J40" s="1"/>
  <c r="F73" i="6"/>
  <c r="J73"/>
  <c r="C73"/>
  <c r="G73"/>
  <c r="K73"/>
  <c r="D73"/>
  <c r="H73"/>
  <c r="L73"/>
  <c r="E73"/>
  <c r="I73"/>
  <c r="M73"/>
  <c r="AC18" i="10"/>
  <c r="D30"/>
  <c r="D40" s="1"/>
  <c r="D29"/>
  <c r="D33"/>
  <c r="D43" s="1"/>
  <c r="F30"/>
  <c r="F40" s="1"/>
  <c r="F29"/>
  <c r="AB32"/>
  <c r="AB30"/>
  <c r="AB33"/>
  <c r="AB31"/>
  <c r="AB29"/>
  <c r="C32"/>
  <c r="C42" s="1"/>
  <c r="C33"/>
  <c r="C43" s="1"/>
  <c r="AB43" s="1"/>
  <c r="C29"/>
  <c r="E30"/>
  <c r="E40" s="1"/>
  <c r="E31"/>
  <c r="E41" s="1"/>
  <c r="C30"/>
  <c r="C40" s="1"/>
  <c r="AB40" s="1"/>
  <c r="C31"/>
  <c r="C41" s="1"/>
  <c r="E32"/>
  <c r="E42" s="1"/>
  <c r="E33"/>
  <c r="E43" s="1"/>
  <c r="E29"/>
  <c r="E34" s="1"/>
  <c r="D32"/>
  <c r="D42" s="1"/>
  <c r="D31"/>
  <c r="D41" s="1"/>
  <c r="F32"/>
  <c r="F42" s="1"/>
  <c r="F31"/>
  <c r="F41" s="1"/>
  <c r="E20" i="8"/>
  <c r="F20"/>
  <c r="G20"/>
  <c r="D21"/>
  <c r="D28" s="1"/>
  <c r="G21"/>
  <c r="F21"/>
  <c r="F28" s="1"/>
  <c r="C21"/>
  <c r="C28" s="1"/>
  <c r="C20"/>
  <c r="E21"/>
  <c r="E28" s="1"/>
  <c r="G28" s="1"/>
  <c r="G22"/>
  <c r="D22"/>
  <c r="F22"/>
  <c r="F27"/>
  <c r="E22"/>
  <c r="E27"/>
  <c r="J12" i="6"/>
  <c r="L12"/>
  <c r="I12"/>
  <c r="K12"/>
  <c r="M12"/>
  <c r="E12"/>
  <c r="M17"/>
  <c r="H12"/>
  <c r="F12"/>
  <c r="D12"/>
  <c r="G12"/>
  <c r="C12"/>
  <c r="L34" i="10" l="1"/>
  <c r="L39"/>
  <c r="G34"/>
  <c r="G39"/>
  <c r="O34"/>
  <c r="O39"/>
  <c r="W34"/>
  <c r="W39"/>
  <c r="V34"/>
  <c r="V39"/>
  <c r="J34"/>
  <c r="J39"/>
  <c r="M34"/>
  <c r="M39"/>
  <c r="U34"/>
  <c r="U39"/>
  <c r="T34"/>
  <c r="T39"/>
  <c r="C34"/>
  <c r="AB36"/>
  <c r="H34"/>
  <c r="H39"/>
  <c r="K34"/>
  <c r="K39"/>
  <c r="S34"/>
  <c r="S39"/>
  <c r="AA34"/>
  <c r="AA39"/>
  <c r="R34"/>
  <c r="R39"/>
  <c r="Z34"/>
  <c r="Z39"/>
  <c r="N34"/>
  <c r="N39"/>
  <c r="I34"/>
  <c r="I39"/>
  <c r="Q34"/>
  <c r="Q39"/>
  <c r="Y34"/>
  <c r="Y39"/>
  <c r="P34"/>
  <c r="P39"/>
  <c r="X34"/>
  <c r="X39"/>
  <c r="D34"/>
  <c r="AB41"/>
  <c r="AB42"/>
  <c r="F34"/>
  <c r="C27" i="8"/>
  <c r="G27" s="1"/>
  <c r="G29" s="1"/>
  <c r="G24"/>
  <c r="E82" i="6"/>
  <c r="E87" s="1"/>
  <c r="G82"/>
  <c r="G87" s="1"/>
  <c r="I82"/>
  <c r="I87" s="1"/>
  <c r="K82"/>
  <c r="K87" s="1"/>
  <c r="E81"/>
  <c r="G81"/>
  <c r="I81"/>
  <c r="K81"/>
  <c r="J82"/>
  <c r="J87" s="1"/>
  <c r="F82"/>
  <c r="F87" s="1"/>
  <c r="L81"/>
  <c r="H81"/>
  <c r="J81"/>
  <c r="F81"/>
  <c r="L82"/>
  <c r="L87" s="1"/>
  <c r="H82"/>
  <c r="H87" s="1"/>
  <c r="M81"/>
  <c r="M83" s="1"/>
  <c r="M82"/>
  <c r="L20"/>
  <c r="J20"/>
  <c r="K21"/>
  <c r="K26" s="1"/>
  <c r="I21"/>
  <c r="I26" s="1"/>
  <c r="L21"/>
  <c r="L26" s="1"/>
  <c r="J21"/>
  <c r="J26" s="1"/>
  <c r="K20"/>
  <c r="I20"/>
  <c r="E39" i="10"/>
  <c r="C39"/>
  <c r="F39"/>
  <c r="D39"/>
  <c r="C22" i="8"/>
  <c r="M20" i="6"/>
  <c r="M21"/>
  <c r="D20"/>
  <c r="F20"/>
  <c r="H20"/>
  <c r="D21"/>
  <c r="D26" s="1"/>
  <c r="F21"/>
  <c r="F26" s="1"/>
  <c r="H21"/>
  <c r="H26" s="1"/>
  <c r="C21"/>
  <c r="C26" s="1"/>
  <c r="G21"/>
  <c r="G26" s="1"/>
  <c r="E20"/>
  <c r="C20"/>
  <c r="M29" s="1"/>
  <c r="G20"/>
  <c r="E21"/>
  <c r="E26" s="1"/>
  <c r="AB39" i="10" l="1"/>
  <c r="M90" i="6"/>
  <c r="M87"/>
  <c r="J86"/>
  <c r="J83"/>
  <c r="L86"/>
  <c r="L83"/>
  <c r="I83"/>
  <c r="I86"/>
  <c r="E83"/>
  <c r="E86"/>
  <c r="F86"/>
  <c r="F83"/>
  <c r="H86"/>
  <c r="H83"/>
  <c r="K83"/>
  <c r="K86"/>
  <c r="G83"/>
  <c r="G86"/>
  <c r="K22"/>
  <c r="K25"/>
  <c r="L22"/>
  <c r="L25"/>
  <c r="I22"/>
  <c r="I25"/>
  <c r="J22"/>
  <c r="J25"/>
  <c r="M26"/>
  <c r="AB44" i="10"/>
  <c r="M22" i="6"/>
  <c r="G22"/>
  <c r="G25"/>
  <c r="E22"/>
  <c r="E25"/>
  <c r="H25"/>
  <c r="H22"/>
  <c r="D25"/>
  <c r="D22"/>
  <c r="C22"/>
  <c r="C25"/>
  <c r="M25" s="1"/>
  <c r="F25"/>
  <c r="F22"/>
  <c r="M86" l="1"/>
  <c r="M88" s="1"/>
  <c r="M27"/>
</calcChain>
</file>

<file path=xl/comments1.xml><?xml version="1.0" encoding="utf-8"?>
<comments xmlns="http://schemas.openxmlformats.org/spreadsheetml/2006/main">
  <authors>
    <author>Janura</author>
  </authors>
  <commentList>
    <comment ref="J7" author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Geocaching, jiné místo, jiný důvod</t>
        </r>
      </text>
    </comment>
  </commentList>
</comments>
</file>

<file path=xl/comments2.xml><?xml version="1.0" encoding="utf-8"?>
<comments xmlns="http://schemas.openxmlformats.org/spreadsheetml/2006/main">
  <authors>
    <author>Janura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A+B = zajímavé a populární místo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F+G = vybavení trasy a občerstvení</t>
        </r>
      </text>
    </comment>
  </commentList>
</comments>
</file>

<file path=xl/comments3.xml><?xml version="1.0" encoding="utf-8"?>
<comments xmlns="http://schemas.openxmlformats.org/spreadsheetml/2006/main">
  <authors>
    <author>Janura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F+G = jen mimo les + les a mimo les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P+O = parkování + autobusová zastávka</t>
        </r>
      </text>
    </comment>
  </commentList>
</comments>
</file>

<file path=xl/comments4.xml><?xml version="1.0" encoding="utf-8"?>
<comments xmlns="http://schemas.openxmlformats.org/spreadsheetml/2006/main">
  <authors>
    <author>Janura</author>
  </authors>
  <commentLis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F+G = jen mimo les + les a mimo les</t>
        </r>
      </text>
    </comment>
    <comment ref="P8" author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P+O = parkování + autobusová zastávka</t>
        </r>
      </text>
    </comment>
  </commentList>
</comments>
</file>

<file path=xl/sharedStrings.xml><?xml version="1.0" encoding="utf-8"?>
<sst xmlns="http://schemas.openxmlformats.org/spreadsheetml/2006/main" count="1238" uniqueCount="150">
  <si>
    <t>Pohlaví</t>
  </si>
  <si>
    <t>M</t>
  </si>
  <si>
    <t>Počet</t>
  </si>
  <si>
    <t>%</t>
  </si>
  <si>
    <t>Data</t>
  </si>
  <si>
    <t>ne</t>
  </si>
  <si>
    <t>ano</t>
  </si>
  <si>
    <t>celkový počet</t>
  </si>
  <si>
    <t>Celkem Počet</t>
  </si>
  <si>
    <t>Celkem %</t>
  </si>
  <si>
    <t>Pozorované četnosti</t>
  </si>
  <si>
    <t>Očekáváné četnosti</t>
  </si>
  <si>
    <t>Signifikace chí-kvadrát testu:</t>
  </si>
  <si>
    <t>p=</t>
  </si>
  <si>
    <t>O</t>
  </si>
  <si>
    <t>E</t>
  </si>
  <si>
    <t>H0: Neexistuje statisticky významný rozdíl, že pohlaví návštěvníků má vliv na důvody návštěvy parku.</t>
  </si>
  <si>
    <t>H1: Existuje statisticky významný rozdíl, že pohlaví návštěvníků má vliv na důvody návštěvy parku.</t>
  </si>
  <si>
    <t>Muži</t>
  </si>
  <si>
    <t>Ženy</t>
  </si>
  <si>
    <t xml:space="preserve">Důvody návštěvy národního parku </t>
  </si>
  <si>
    <t>Porovnání pozorovaných a očekávaných četností</t>
  </si>
  <si>
    <t>df (9)</t>
  </si>
  <si>
    <t>H0: Neexistuje statisticky významný rozdíl, že pohlaví návštěvníků parku má vliv při upřednostňování konkrétních tras.</t>
  </si>
  <si>
    <t>H1: Existuje statisticky významný rozdíl, že pohlaví návštěvníků má vliv při upřednostňování konkrétních tras v parku.</t>
  </si>
  <si>
    <t>Z jakého důvodu, příp. z jakých důvodů jste si vybral/a právě tuto trasu?</t>
  </si>
  <si>
    <t>A</t>
  </si>
  <si>
    <t>B</t>
  </si>
  <si>
    <t>C</t>
  </si>
  <si>
    <t>D</t>
  </si>
  <si>
    <t>F</t>
  </si>
  <si>
    <t>G</t>
  </si>
  <si>
    <t>H</t>
  </si>
  <si>
    <t>J</t>
  </si>
  <si>
    <t>I</t>
  </si>
  <si>
    <t>K</t>
  </si>
  <si>
    <t>L</t>
  </si>
  <si>
    <t>H0: Neexistuje statisticky významný rozdíl, že pohlaví má vliv na způsoby orientace na trasách národního parku.</t>
  </si>
  <si>
    <t>H1: Existuje statisticky významný rozdíl, že pohlaví má vliv na způsoby orientace na trasách národního parku.</t>
  </si>
  <si>
    <t>Podle čeho se orientujete v trasách národního parku?</t>
  </si>
  <si>
    <t>Otázka č. 4: Má věk návštěvníků vliv na způsob orientace návštěvníků na trasách národního parku?</t>
  </si>
  <si>
    <t>H0: Neexistuje statisticky významný rozdíl, že věk návštěvníků má vliv na způsoby orientace na trasách národního parku.</t>
  </si>
  <si>
    <t>H1: Existuje statisticky významný rozdíl, že věk návštěvníků má vliv na způsoby orientace na trasách národního parku.</t>
  </si>
  <si>
    <t>15 a méně</t>
  </si>
  <si>
    <t>Věk</t>
  </si>
  <si>
    <t>16 až 30</t>
  </si>
  <si>
    <t>31 až 45</t>
  </si>
  <si>
    <t>46 až 60</t>
  </si>
  <si>
    <t>61 a více</t>
  </si>
  <si>
    <t>Otázka č. 5: Má věk návštěvníků národního parku vliv na preferenci parametrů turistických tras?</t>
  </si>
  <si>
    <t>H0: Neexistuje statisticky významný rozdíl, že věk návštěvníků národního parku má vliv na preferenci parametrů turistických tras.</t>
  </si>
  <si>
    <t>H1: Existuje statisticky významný rozdíl, že věk návštěvníků národního parku má vliv při preferenci parametrů turistických tras.</t>
  </si>
  <si>
    <t>Označte, jaké parametry turistických tras preferujete?</t>
  </si>
  <si>
    <t>N</t>
  </si>
  <si>
    <t>P</t>
  </si>
  <si>
    <t>R</t>
  </si>
  <si>
    <t>S</t>
  </si>
  <si>
    <t>T</t>
  </si>
  <si>
    <t>U</t>
  </si>
  <si>
    <t>W</t>
  </si>
  <si>
    <t>X</t>
  </si>
  <si>
    <t>V</t>
  </si>
  <si>
    <t>Y</t>
  </si>
  <si>
    <t>Q</t>
  </si>
  <si>
    <t>Pěší turista</t>
  </si>
  <si>
    <t>Cyklista</t>
  </si>
  <si>
    <t>H0: Neexistuje statisticky významný rozdíl, že kategorie návštěvníka má vliv na upřednostňování konkrétních parametrů tras národního parku.</t>
  </si>
  <si>
    <t>H1: Existuje statisticky významný rozdíl, že kategorie návštěvníka má vliv na upřednostňování konkrétních parametrů tras národního parku.</t>
  </si>
  <si>
    <t>Kategorie návštěvníka</t>
  </si>
  <si>
    <t>H0: Neexistuje statisticky významný rozdíl, že kategorie návštěvníka má vliv na způsoby orientace na trasách národního parku.</t>
  </si>
  <si>
    <t>H1: Existuje statisticky významný rozdíl, že kategorie návštěvníka má vliv na způsoby orientace na trasách národního parku.</t>
  </si>
  <si>
    <t>H0: Neexistuje statisticky významný rozdíl, že pohlaví návštěvníků parku má vliv při posuzování problematických skupin navštěvujících národní park.</t>
  </si>
  <si>
    <t>H1: Existuje statisticky významný rozdíl, že pohlaví návštěvníků parku má vliv při posuzování problematických skupin navštěvujících národní park.</t>
  </si>
  <si>
    <t>Je některá z následujících skupin návštěvníků NP z Vašeho pohledu problematická, pokud ji potkáte na turistické trase?</t>
  </si>
  <si>
    <t>Pěší turisté</t>
  </si>
  <si>
    <t>Cyklisté</t>
  </si>
  <si>
    <t>Turisté se psy</t>
  </si>
  <si>
    <t>Jiná (další) skupina</t>
  </si>
  <si>
    <t>Vzdělání</t>
  </si>
  <si>
    <t>H0: Neexistuje statisticky významný rozdíl, že pohlaví návštěvníků parku má vliv na provozování geocachingu.</t>
  </si>
  <si>
    <t>H1: Existuje statisticky významný rozdíl, že pohlaví návštěvníků parku má vliv na provozování geocachingu.</t>
  </si>
  <si>
    <t>Provozujete geocaching?</t>
  </si>
  <si>
    <t>Otázka č. 2: Má věk návštěvníků vliv na výběr trasy v národním parku?</t>
  </si>
  <si>
    <t>H0: Neexistuje statisticky významný rozdíl, že věk návštěvníků má vliv na výběr trasy v národním parku.</t>
  </si>
  <si>
    <t>H1: Existuje statisticky významný rozdíl, že věk návštěvníků má vliv na výběr trasy v národním parku.</t>
  </si>
  <si>
    <t>H0: Neexistuje statisticky významný rozdíl, že velikost skupiny má vliv na způsob přepravy do národního parku.</t>
  </si>
  <si>
    <t>H1: Existuje statisticky významný rozdíl, že velikost skupiny má vliv na způsob přepravy do národního parku.</t>
  </si>
  <si>
    <t>Početnost skupiny</t>
  </si>
  <si>
    <t>jednotlivec</t>
  </si>
  <si>
    <t>pár</t>
  </si>
  <si>
    <t>dvojice</t>
  </si>
  <si>
    <t>větší skupina dospělých (přátelé)</t>
  </si>
  <si>
    <t>větší skupina dospělých s dětmi</t>
  </si>
  <si>
    <t>organizovaná skupina                        (školní výlet, exkurze)</t>
  </si>
  <si>
    <r>
      <rPr>
        <sz val="11"/>
        <color rgb="FFFF0000"/>
        <rFont val="Arial"/>
        <family val="2"/>
        <charset val="238"/>
      </rPr>
      <t>Otázka č. 1: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Má na důvody návštěvy parku vliv pohlaví návštěvníků?</t>
    </r>
  </si>
  <si>
    <t>ŽENY</t>
  </si>
  <si>
    <t>MUŽI</t>
  </si>
  <si>
    <t>GRAF</t>
  </si>
  <si>
    <t>celkem</t>
  </si>
  <si>
    <t>Očekávané četnosti</t>
  </si>
  <si>
    <t>χ20,05/11=19,7</t>
  </si>
  <si>
    <t>χ2 je 16,9</t>
  </si>
  <si>
    <r>
      <t>c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=</t>
    </r>
  </si>
  <si>
    <r>
      <t>c</t>
    </r>
    <r>
      <rPr>
        <vertAlign val="superscript"/>
        <sz val="8"/>
        <color theme="1"/>
        <rFont val="Symbol"/>
        <family val="1"/>
        <charset val="2"/>
      </rPr>
      <t>2</t>
    </r>
    <r>
      <rPr>
        <sz val="8"/>
        <color theme="1"/>
        <rFont val="Symbol"/>
        <family val="1"/>
        <charset val="2"/>
      </rPr>
      <t>=</t>
    </r>
  </si>
  <si>
    <t>Očekávané četnosti E</t>
  </si>
  <si>
    <t>Pozorované četnosti O</t>
  </si>
  <si>
    <t>Očekáváné četnosti E</t>
  </si>
  <si>
    <t>H0: Neexistuje statisticky významný rozdíl, že vzdělání návštěvníků má vliv na důvody návštěvy parku.</t>
  </si>
  <si>
    <t>H1: Existuje statisticky významný rozdíl, že vzdělání návštěvníků má vliv na důvody návštěvy parku.</t>
  </si>
  <si>
    <t>Důvody návštěvy parku</t>
  </si>
  <si>
    <t xml:space="preserve">organizovaná skupina                     </t>
  </si>
  <si>
    <t xml:space="preserve">organizovaná skupina                      </t>
  </si>
  <si>
    <t>Otázka č. x: Má pohlaví vliv na způsob orientace návštěvníků na trasách národního parku?</t>
  </si>
  <si>
    <t>Otázka č. 5: Má kategorie návštěvníka národního parku vliv na způsob orientace návštěvníků na trasách národního parku?</t>
  </si>
  <si>
    <t>Otázka č. 6: Má věk návštěvníků národního parku vliv na preferenci parametrů turistických tras?</t>
  </si>
  <si>
    <t>Otázka č. 7: Má kategorie návštěvníka národního parku vliv na upřednostňování konkrétních parametrů turistických tras?</t>
  </si>
  <si>
    <t>Otázka č. 9: Má pohlaví návštěvníků parku vliv při posuzování problematických skupin navštěvujících národní park?</t>
  </si>
  <si>
    <t>Otázka č. 10: Má pohlaví návštěvníků parku vliv na provozování geocachingu?</t>
  </si>
  <si>
    <t>Otázka č. 1: Má na důvody návštěvy parku vliv vzdělání návštěvníků ?</t>
  </si>
  <si>
    <t>Otázka č. 8: Má početnost skupiny návštěvníků vliv na způsob přepravy do národního parku?</t>
  </si>
  <si>
    <t>Do národního parku (k této trase) jste přicestoval/a?</t>
  </si>
  <si>
    <t>= 53,31 %</t>
  </si>
  <si>
    <t>= 46,69 %</t>
  </si>
  <si>
    <t>= 100,00 %</t>
  </si>
  <si>
    <t>bez vzdělání a ZŠ</t>
  </si>
  <si>
    <t>SOU a SŠ</t>
  </si>
  <si>
    <t>VOŠ a VŠ</t>
  </si>
  <si>
    <t>Celkem RČ %</t>
  </si>
  <si>
    <t>r</t>
  </si>
  <si>
    <t>s</t>
  </si>
  <si>
    <t>(r-1)*(s-1) = 14</t>
  </si>
  <si>
    <t xml:space="preserve">kritická hodnota = </t>
  </si>
  <si>
    <t>(r-1)*(s-1) = 32</t>
  </si>
  <si>
    <r>
      <rPr>
        <i/>
        <sz val="8"/>
        <color theme="1"/>
        <rFont val="Arial"/>
        <family val="2"/>
        <charset val="238"/>
      </rPr>
      <t>p</t>
    </r>
    <r>
      <rPr>
        <sz val="8"/>
        <color theme="1"/>
        <rFont val="Arial"/>
        <family val="2"/>
        <charset val="238"/>
      </rPr>
      <t xml:space="preserve"> - hodnota = </t>
    </r>
  </si>
  <si>
    <t>(r-1)*(s-1) = 12</t>
  </si>
  <si>
    <t>(r-1)*(s-1) = 8</t>
  </si>
  <si>
    <t>Otázka č. 3: Má pohlaví návštěvníků vliv při upřednostňování konkrétních tras parku?</t>
  </si>
  <si>
    <t>(r-1)*(s-1) = 3</t>
  </si>
  <si>
    <t>tab. 14</t>
  </si>
  <si>
    <t>tab. 15</t>
  </si>
  <si>
    <t>(r-1)*(s-1) = 76</t>
  </si>
  <si>
    <t>tab. 16</t>
  </si>
  <si>
    <t>tab. 17</t>
  </si>
  <si>
    <t>(r-1)*(s-1) = 21</t>
  </si>
  <si>
    <t>Otázka č. 8: Má pohlaví návštěvníků parku vliv při posuzování problematických skupin navštěvujících národní park?</t>
  </si>
  <si>
    <t>(r-1)*(s-1) = 1</t>
  </si>
  <si>
    <r>
      <rPr>
        <i/>
        <sz val="8"/>
        <color theme="1"/>
        <rFont val="Arial"/>
        <family val="2"/>
        <charset val="238"/>
      </rPr>
      <t xml:space="preserve">p </t>
    </r>
    <r>
      <rPr>
        <sz val="8"/>
        <color theme="1"/>
        <rFont val="Arial"/>
        <family val="2"/>
        <charset val="238"/>
      </rPr>
      <t xml:space="preserve">- hodnota = </t>
    </r>
  </si>
  <si>
    <t>Otázka č. 9: Má pohlaví návštěvníků parku vliv na provozování geocachingu?</t>
  </si>
  <si>
    <t>Otázka č. 10: Má na důvody návštěvy parku vliv pohlaví návštěvníků?</t>
  </si>
  <si>
    <t>Otázka VZOR: Má pohlaví vliv na způsob orientace návštěvníků na trasách národního parku?</t>
  </si>
</sst>
</file>

<file path=xl/styles.xml><?xml version="1.0" encoding="utf-8"?>
<styleSheet xmlns="http://schemas.openxmlformats.org/spreadsheetml/2006/main">
  <numFmts count="6">
    <numFmt numFmtId="164" formatCode="0.0000"/>
    <numFmt numFmtId="165" formatCode="0.000"/>
    <numFmt numFmtId="166" formatCode="0.000000000000"/>
    <numFmt numFmtId="167" formatCode="0.0000000000000"/>
    <numFmt numFmtId="168" formatCode="0.00000000000"/>
    <numFmt numFmtId="169" formatCode="0.00000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Symbol"/>
      <family val="1"/>
      <charset val="2"/>
    </font>
    <font>
      <vertAlign val="superscript"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Symbol"/>
      <family val="1"/>
      <charset val="2"/>
    </font>
    <font>
      <vertAlign val="superscript"/>
      <sz val="8"/>
      <color theme="1"/>
      <name val="Symbol"/>
      <family val="1"/>
      <charset val="2"/>
    </font>
    <font>
      <b/>
      <i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1" fillId="0" borderId="0" xfId="0" applyNumberFormat="1" applyFont="1"/>
    <xf numFmtId="0" fontId="0" fillId="0" borderId="0" xfId="0" applyBorder="1"/>
    <xf numFmtId="2" fontId="0" fillId="0" borderId="0" xfId="0" applyNumberFormat="1" applyBorder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3" fillId="0" borderId="0" xfId="0" applyFont="1"/>
    <xf numFmtId="2" fontId="0" fillId="0" borderId="6" xfId="0" applyNumberFormat="1" applyFill="1" applyBorder="1"/>
    <xf numFmtId="0" fontId="5" fillId="0" borderId="1" xfId="0" applyFont="1" applyBorder="1"/>
    <xf numFmtId="2" fontId="5" fillId="0" borderId="1" xfId="0" applyNumberFormat="1" applyFont="1" applyBorder="1"/>
    <xf numFmtId="0" fontId="6" fillId="0" borderId="1" xfId="0" applyFont="1" applyBorder="1"/>
    <xf numFmtId="1" fontId="6" fillId="0" borderId="1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8" xfId="0" applyFont="1" applyBorder="1"/>
    <xf numFmtId="0" fontId="5" fillId="0" borderId="19" xfId="0" applyFont="1" applyBorder="1"/>
    <xf numFmtId="1" fontId="5" fillId="0" borderId="18" xfId="0" applyNumberFormat="1" applyFont="1" applyBorder="1"/>
    <xf numFmtId="1" fontId="5" fillId="0" borderId="0" xfId="0" applyNumberFormat="1" applyFont="1" applyBorder="1"/>
    <xf numFmtId="1" fontId="5" fillId="0" borderId="19" xfId="0" applyNumberFormat="1" applyFont="1" applyBorder="1"/>
    <xf numFmtId="1" fontId="5" fillId="0" borderId="10" xfId="0" applyNumberFormat="1" applyFont="1" applyBorder="1"/>
    <xf numFmtId="1" fontId="5" fillId="0" borderId="11" xfId="0" applyNumberFormat="1" applyFont="1" applyBorder="1"/>
    <xf numFmtId="1" fontId="5" fillId="0" borderId="12" xfId="0" applyNumberFormat="1" applyFont="1" applyBorder="1"/>
    <xf numFmtId="0" fontId="5" fillId="0" borderId="0" xfId="0" applyFont="1"/>
    <xf numFmtId="0" fontId="5" fillId="0" borderId="14" xfId="0" applyFont="1" applyBorder="1"/>
    <xf numFmtId="0" fontId="6" fillId="0" borderId="16" xfId="0" applyFont="1" applyBorder="1"/>
    <xf numFmtId="2" fontId="5" fillId="0" borderId="7" xfId="0" applyNumberFormat="1" applyFont="1" applyBorder="1"/>
    <xf numFmtId="2" fontId="5" fillId="0" borderId="8" xfId="0" applyNumberFormat="1" applyFont="1" applyBorder="1"/>
    <xf numFmtId="2" fontId="5" fillId="0" borderId="9" xfId="0" applyNumberFormat="1" applyFont="1" applyBorder="1"/>
    <xf numFmtId="2" fontId="5" fillId="0" borderId="18" xfId="0" applyNumberFormat="1" applyFont="1" applyBorder="1"/>
    <xf numFmtId="2" fontId="5" fillId="0" borderId="19" xfId="0" applyNumberFormat="1" applyFont="1" applyBorder="1"/>
    <xf numFmtId="2" fontId="5" fillId="0" borderId="10" xfId="0" applyNumberFormat="1" applyFont="1" applyBorder="1"/>
    <xf numFmtId="2" fontId="5" fillId="0" borderId="11" xfId="0" applyNumberFormat="1" applyFont="1" applyBorder="1"/>
    <xf numFmtId="2" fontId="5" fillId="0" borderId="12" xfId="0" applyNumberFormat="1" applyFont="1" applyBorder="1"/>
    <xf numFmtId="0" fontId="5" fillId="0" borderId="21" xfId="0" applyFont="1" applyBorder="1"/>
    <xf numFmtId="0" fontId="5" fillId="0" borderId="22" xfId="0" applyFont="1" applyBorder="1"/>
    <xf numFmtId="0" fontId="6" fillId="0" borderId="20" xfId="0" applyFont="1" applyBorder="1"/>
    <xf numFmtId="0" fontId="0" fillId="0" borderId="20" xfId="0" applyBorder="1"/>
    <xf numFmtId="0" fontId="5" fillId="0" borderId="4" xfId="0" applyFont="1" applyBorder="1" applyAlignment="1"/>
    <xf numFmtId="0" fontId="5" fillId="0" borderId="5" xfId="0" applyFont="1" applyBorder="1" applyAlignme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NumberFormat="1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166" fontId="5" fillId="0" borderId="20" xfId="0" applyNumberFormat="1" applyFont="1" applyBorder="1"/>
    <xf numFmtId="0" fontId="6" fillId="0" borderId="1" xfId="0" applyFont="1" applyBorder="1" applyAlignment="1">
      <alignment horizontal="center" vertical="center" wrapText="1"/>
    </xf>
    <xf numFmtId="166" fontId="1" fillId="0" borderId="0" xfId="0" applyNumberFormat="1" applyFont="1"/>
    <xf numFmtId="2" fontId="5" fillId="0" borderId="6" xfId="0" applyNumberFormat="1" applyFont="1" applyFill="1" applyBorder="1"/>
    <xf numFmtId="0" fontId="5" fillId="0" borderId="15" xfId="0" applyFont="1" applyBorder="1"/>
    <xf numFmtId="1" fontId="5" fillId="0" borderId="1" xfId="0" applyNumberFormat="1" applyFont="1" applyBorder="1"/>
    <xf numFmtId="167" fontId="5" fillId="0" borderId="0" xfId="0" applyNumberFormat="1" applyFont="1"/>
    <xf numFmtId="166" fontId="5" fillId="0" borderId="0" xfId="0" applyNumberFormat="1" applyFont="1"/>
    <xf numFmtId="0" fontId="2" fillId="0" borderId="0" xfId="0" applyFont="1"/>
    <xf numFmtId="0" fontId="8" fillId="0" borderId="1" xfId="0" applyFont="1" applyBorder="1"/>
    <xf numFmtId="0" fontId="10" fillId="0" borderId="1" xfId="0" applyFont="1" applyBorder="1"/>
    <xf numFmtId="2" fontId="10" fillId="0" borderId="1" xfId="0" applyNumberFormat="1" applyFont="1" applyBorder="1"/>
    <xf numFmtId="2" fontId="8" fillId="0" borderId="1" xfId="0" applyNumberFormat="1" applyFont="1" applyBorder="1"/>
    <xf numFmtId="0" fontId="8" fillId="0" borderId="0" xfId="0" applyFont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2" fontId="8" fillId="0" borderId="7" xfId="0" applyNumberFormat="1" applyFont="1" applyBorder="1"/>
    <xf numFmtId="2" fontId="8" fillId="0" borderId="8" xfId="0" applyNumberFormat="1" applyFont="1" applyBorder="1"/>
    <xf numFmtId="2" fontId="8" fillId="0" borderId="9" xfId="0" applyNumberFormat="1" applyFont="1" applyBorder="1"/>
    <xf numFmtId="2" fontId="8" fillId="0" borderId="10" xfId="0" applyNumberFormat="1" applyFont="1" applyBorder="1"/>
    <xf numFmtId="2" fontId="8" fillId="0" borderId="11" xfId="0" applyNumberFormat="1" applyFont="1" applyBorder="1"/>
    <xf numFmtId="2" fontId="8" fillId="0" borderId="12" xfId="0" applyNumberFormat="1" applyFont="1" applyBorder="1"/>
    <xf numFmtId="2" fontId="8" fillId="0" borderId="0" xfId="0" applyNumberFormat="1" applyFont="1"/>
    <xf numFmtId="0" fontId="9" fillId="0" borderId="0" xfId="0" applyNumberFormat="1" applyFont="1"/>
    <xf numFmtId="0" fontId="8" fillId="0" borderId="14" xfId="0" applyFont="1" applyBorder="1"/>
    <xf numFmtId="0" fontId="8" fillId="0" borderId="15" xfId="0" applyFont="1" applyBorder="1"/>
    <xf numFmtId="0" fontId="9" fillId="0" borderId="16" xfId="0" applyFont="1" applyBorder="1"/>
    <xf numFmtId="1" fontId="8" fillId="0" borderId="0" xfId="0" applyNumberFormat="1" applyFont="1"/>
    <xf numFmtId="1" fontId="8" fillId="0" borderId="0" xfId="0" applyNumberFormat="1" applyFont="1" applyBorder="1"/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26" xfId="0" applyFont="1" applyBorder="1"/>
    <xf numFmtId="0" fontId="8" fillId="0" borderId="27" xfId="0" applyFont="1" applyBorder="1"/>
    <xf numFmtId="0" fontId="10" fillId="0" borderId="29" xfId="0" applyFont="1" applyBorder="1"/>
    <xf numFmtId="2" fontId="10" fillId="0" borderId="29" xfId="0" applyNumberFormat="1" applyFont="1" applyBorder="1"/>
    <xf numFmtId="1" fontId="8" fillId="0" borderId="30" xfId="0" applyNumberFormat="1" applyFont="1" applyBorder="1"/>
    <xf numFmtId="1" fontId="8" fillId="0" borderId="1" xfId="0" applyNumberFormat="1" applyFont="1" applyBorder="1"/>
    <xf numFmtId="0" fontId="8" fillId="0" borderId="33" xfId="0" applyFont="1" applyBorder="1" applyAlignment="1"/>
    <xf numFmtId="0" fontId="8" fillId="0" borderId="34" xfId="0" applyFont="1" applyBorder="1" applyAlignment="1"/>
    <xf numFmtId="0" fontId="9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24" xfId="0" applyFont="1" applyBorder="1"/>
    <xf numFmtId="0" fontId="9" fillId="0" borderId="20" xfId="0" applyFont="1" applyBorder="1"/>
    <xf numFmtId="0" fontId="9" fillId="0" borderId="20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8" fillId="0" borderId="19" xfId="0" applyFont="1" applyBorder="1"/>
    <xf numFmtId="0" fontId="9" fillId="0" borderId="0" xfId="0" applyFont="1" applyBorder="1"/>
    <xf numFmtId="1" fontId="8" fillId="0" borderId="19" xfId="0" applyNumberFormat="1" applyFont="1" applyBorder="1"/>
    <xf numFmtId="164" fontId="8" fillId="0" borderId="14" xfId="0" applyNumberFormat="1" applyFont="1" applyBorder="1"/>
    <xf numFmtId="164" fontId="8" fillId="0" borderId="24" xfId="0" applyNumberFormat="1" applyFont="1" applyBorder="1"/>
    <xf numFmtId="0" fontId="9" fillId="3" borderId="20" xfId="0" applyFont="1" applyFill="1" applyBorder="1"/>
    <xf numFmtId="164" fontId="9" fillId="3" borderId="20" xfId="0" applyNumberFormat="1" applyFont="1" applyFill="1" applyBorder="1"/>
    <xf numFmtId="165" fontId="8" fillId="0" borderId="0" xfId="0" applyNumberFormat="1" applyFont="1" applyBorder="1"/>
    <xf numFmtId="0" fontId="11" fillId="0" borderId="0" xfId="0" applyFont="1"/>
    <xf numFmtId="0" fontId="14" fillId="0" borderId="0" xfId="0" applyFont="1" applyBorder="1" applyAlignment="1">
      <alignment vertical="center"/>
    </xf>
    <xf numFmtId="0" fontId="9" fillId="0" borderId="1" xfId="0" applyFont="1" applyBorder="1"/>
    <xf numFmtId="0" fontId="9" fillId="0" borderId="18" xfId="0" applyFont="1" applyBorder="1"/>
    <xf numFmtId="0" fontId="9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8" fillId="0" borderId="45" xfId="0" applyFont="1" applyBorder="1"/>
    <xf numFmtId="0" fontId="9" fillId="0" borderId="11" xfId="0" applyFont="1" applyBorder="1"/>
    <xf numFmtId="0" fontId="9" fillId="0" borderId="31" xfId="0" applyFont="1" applyBorder="1"/>
    <xf numFmtId="1" fontId="8" fillId="0" borderId="11" xfId="0" applyNumberFormat="1" applyFont="1" applyBorder="1"/>
    <xf numFmtId="2" fontId="8" fillId="0" borderId="47" xfId="0" applyNumberFormat="1" applyFont="1" applyFill="1" applyBorder="1"/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2" fontId="10" fillId="0" borderId="42" xfId="0" applyNumberFormat="1" applyFont="1" applyBorder="1"/>
    <xf numFmtId="0" fontId="9" fillId="0" borderId="20" xfId="0" applyFont="1" applyBorder="1" applyAlignment="1">
      <alignment horizontal="center" vertical="center"/>
    </xf>
    <xf numFmtId="0" fontId="8" fillId="0" borderId="22" xfId="0" applyFont="1" applyBorder="1"/>
    <xf numFmtId="0" fontId="8" fillId="0" borderId="23" xfId="0" applyFont="1" applyBorder="1"/>
    <xf numFmtId="0" fontId="8" fillId="0" borderId="53" xfId="0" applyFont="1" applyFill="1" applyBorder="1" applyAlignment="1">
      <alignment horizontal="center" vertical="center" wrapText="1"/>
    </xf>
    <xf numFmtId="2" fontId="10" fillId="0" borderId="46" xfId="0" applyNumberFormat="1" applyFont="1" applyBorder="1"/>
    <xf numFmtId="0" fontId="8" fillId="0" borderId="20" xfId="0" applyFont="1" applyBorder="1" applyAlignment="1">
      <alignment horizontal="center" vertical="center" wrapText="1"/>
    </xf>
    <xf numFmtId="0" fontId="8" fillId="0" borderId="54" xfId="0" applyFont="1" applyBorder="1"/>
    <xf numFmtId="1" fontId="8" fillId="0" borderId="22" xfId="0" applyNumberFormat="1" applyFont="1" applyBorder="1"/>
    <xf numFmtId="1" fontId="8" fillId="0" borderId="23" xfId="0" applyNumberFormat="1" applyFont="1" applyBorder="1"/>
    <xf numFmtId="0" fontId="8" fillId="2" borderId="1" xfId="0" applyFont="1" applyFill="1" applyBorder="1"/>
    <xf numFmtId="2" fontId="8" fillId="2" borderId="1" xfId="0" applyNumberFormat="1" applyFont="1" applyFill="1" applyBorder="1"/>
    <xf numFmtId="0" fontId="8" fillId="2" borderId="48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0" fontId="8" fillId="2" borderId="50" xfId="0" applyFont="1" applyFill="1" applyBorder="1"/>
    <xf numFmtId="0" fontId="8" fillId="2" borderId="29" xfId="0" applyFont="1" applyFill="1" applyBorder="1"/>
    <xf numFmtId="0" fontId="8" fillId="2" borderId="30" xfId="0" applyFont="1" applyFill="1" applyBorder="1"/>
    <xf numFmtId="2" fontId="8" fillId="2" borderId="48" xfId="0" applyNumberFormat="1" applyFont="1" applyFill="1" applyBorder="1"/>
    <xf numFmtId="2" fontId="8" fillId="2" borderId="26" xfId="0" applyNumberFormat="1" applyFont="1" applyFill="1" applyBorder="1"/>
    <xf numFmtId="2" fontId="8" fillId="2" borderId="27" xfId="0" applyNumberFormat="1" applyFont="1" applyFill="1" applyBorder="1"/>
    <xf numFmtId="2" fontId="8" fillId="2" borderId="50" xfId="0" applyNumberFormat="1" applyFont="1" applyFill="1" applyBorder="1"/>
    <xf numFmtId="2" fontId="8" fillId="2" borderId="29" xfId="0" applyNumberFormat="1" applyFont="1" applyFill="1" applyBorder="1"/>
    <xf numFmtId="2" fontId="8" fillId="2" borderId="30" xfId="0" applyNumberFormat="1" applyFont="1" applyFill="1" applyBorder="1"/>
    <xf numFmtId="0" fontId="8" fillId="2" borderId="44" xfId="0" applyFont="1" applyFill="1" applyBorder="1"/>
    <xf numFmtId="0" fontId="8" fillId="2" borderId="45" xfId="0" applyFont="1" applyFill="1" applyBorder="1"/>
    <xf numFmtId="1" fontId="8" fillId="2" borderId="44" xfId="0" applyNumberFormat="1" applyFont="1" applyFill="1" applyBorder="1"/>
    <xf numFmtId="1" fontId="8" fillId="2" borderId="1" xfId="0" applyNumberFormat="1" applyFont="1" applyFill="1" applyBorder="1"/>
    <xf numFmtId="1" fontId="8" fillId="2" borderId="45" xfId="0" applyNumberFormat="1" applyFont="1" applyFill="1" applyBorder="1"/>
    <xf numFmtId="1" fontId="8" fillId="2" borderId="50" xfId="0" applyNumberFormat="1" applyFont="1" applyFill="1" applyBorder="1"/>
    <xf numFmtId="1" fontId="8" fillId="2" borderId="29" xfId="0" applyNumberFormat="1" applyFont="1" applyFill="1" applyBorder="1"/>
    <xf numFmtId="1" fontId="8" fillId="2" borderId="30" xfId="0" applyNumberFormat="1" applyFont="1" applyFill="1" applyBorder="1"/>
    <xf numFmtId="2" fontId="8" fillId="2" borderId="44" xfId="0" applyNumberFormat="1" applyFont="1" applyFill="1" applyBorder="1"/>
    <xf numFmtId="2" fontId="8" fillId="2" borderId="45" xfId="0" applyNumberFormat="1" applyFont="1" applyFill="1" applyBorder="1"/>
    <xf numFmtId="0" fontId="8" fillId="2" borderId="34" xfId="0" applyFont="1" applyFill="1" applyBorder="1"/>
    <xf numFmtId="0" fontId="8" fillId="2" borderId="5" xfId="0" applyFont="1" applyFill="1" applyBorder="1"/>
    <xf numFmtId="1" fontId="8" fillId="2" borderId="5" xfId="0" applyNumberFormat="1" applyFont="1" applyFill="1" applyBorder="1"/>
    <xf numFmtId="1" fontId="8" fillId="2" borderId="42" xfId="0" applyNumberFormat="1" applyFont="1" applyFill="1" applyBorder="1"/>
    <xf numFmtId="2" fontId="8" fillId="2" borderId="34" xfId="0" applyNumberFormat="1" applyFont="1" applyFill="1" applyBorder="1"/>
    <xf numFmtId="2" fontId="8" fillId="2" borderId="5" xfId="0" applyNumberFormat="1" applyFont="1" applyFill="1" applyBorder="1"/>
    <xf numFmtId="2" fontId="8" fillId="2" borderId="42" xfId="0" applyNumberFormat="1" applyFont="1" applyFill="1" applyBorder="1"/>
    <xf numFmtId="0" fontId="8" fillId="0" borderId="14" xfId="0" applyFont="1" applyBorder="1" applyAlignment="1">
      <alignment horizontal="center" vertical="center"/>
    </xf>
    <xf numFmtId="0" fontId="8" fillId="2" borderId="35" xfId="0" applyFont="1" applyFill="1" applyBorder="1"/>
    <xf numFmtId="0" fontId="8" fillId="2" borderId="4" xfId="0" applyFont="1" applyFill="1" applyBorder="1"/>
    <xf numFmtId="1" fontId="8" fillId="2" borderId="4" xfId="0" applyNumberFormat="1" applyFont="1" applyFill="1" applyBorder="1"/>
    <xf numFmtId="1" fontId="8" fillId="2" borderId="46" xfId="0" applyNumberFormat="1" applyFont="1" applyFill="1" applyBorder="1"/>
    <xf numFmtId="2" fontId="8" fillId="2" borderId="35" xfId="0" applyNumberFormat="1" applyFont="1" applyFill="1" applyBorder="1"/>
    <xf numFmtId="2" fontId="8" fillId="2" borderId="4" xfId="0" applyNumberFormat="1" applyFont="1" applyFill="1" applyBorder="1"/>
    <xf numFmtId="2" fontId="8" fillId="2" borderId="46" xfId="0" applyNumberFormat="1" applyFont="1" applyFill="1" applyBorder="1"/>
    <xf numFmtId="0" fontId="8" fillId="0" borderId="21" xfId="0" applyFont="1" applyBorder="1"/>
    <xf numFmtId="2" fontId="10" fillId="0" borderId="16" xfId="0" applyNumberFormat="1" applyFont="1" applyBorder="1"/>
    <xf numFmtId="2" fontId="2" fillId="0" borderId="0" xfId="0" applyNumberFormat="1" applyFont="1"/>
    <xf numFmtId="0" fontId="3" fillId="0" borderId="0" xfId="0" applyNumberFormat="1" applyFont="1"/>
    <xf numFmtId="0" fontId="3" fillId="0" borderId="16" xfId="0" applyFont="1" applyBorder="1"/>
    <xf numFmtId="2" fontId="8" fillId="0" borderId="5" xfId="0" applyNumberFormat="1" applyFont="1" applyBorder="1"/>
    <xf numFmtId="0" fontId="8" fillId="0" borderId="24" xfId="0" applyFont="1" applyBorder="1" applyAlignment="1">
      <alignment horizontal="center" vertical="center"/>
    </xf>
    <xf numFmtId="0" fontId="2" fillId="0" borderId="22" xfId="0" applyFont="1" applyBorder="1"/>
    <xf numFmtId="2" fontId="8" fillId="0" borderId="4" xfId="0" applyNumberFormat="1" applyFont="1" applyBorder="1"/>
    <xf numFmtId="2" fontId="8" fillId="0" borderId="15" xfId="0" applyNumberFormat="1" applyFont="1" applyBorder="1"/>
    <xf numFmtId="0" fontId="8" fillId="0" borderId="55" xfId="0" applyFont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/>
    <xf numFmtId="0" fontId="9" fillId="0" borderId="22" xfId="0" applyFont="1" applyBorder="1"/>
    <xf numFmtId="0" fontId="3" fillId="0" borderId="22" xfId="0" applyFont="1" applyBorder="1"/>
    <xf numFmtId="0" fontId="8" fillId="0" borderId="58" xfId="0" applyFont="1" applyBorder="1" applyAlignment="1">
      <alignment horizontal="center" vertical="center" wrapText="1"/>
    </xf>
    <xf numFmtId="2" fontId="2" fillId="0" borderId="47" xfId="0" applyNumberFormat="1" applyFont="1" applyFill="1" applyBorder="1"/>
    <xf numFmtId="0" fontId="9" fillId="0" borderId="3" xfId="0" applyFont="1" applyBorder="1"/>
    <xf numFmtId="0" fontId="9" fillId="0" borderId="52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20" xfId="0" applyFont="1" applyBorder="1" applyAlignment="1">
      <alignment horizontal="center" vertical="center" wrapText="1"/>
    </xf>
    <xf numFmtId="0" fontId="9" fillId="0" borderId="54" xfId="0" applyFont="1" applyBorder="1"/>
    <xf numFmtId="0" fontId="9" fillId="0" borderId="15" xfId="0" applyFont="1" applyBorder="1"/>
    <xf numFmtId="0" fontId="9" fillId="0" borderId="23" xfId="0" applyFont="1" applyBorder="1"/>
    <xf numFmtId="0" fontId="9" fillId="0" borderId="32" xfId="0" applyFont="1" applyBorder="1"/>
    <xf numFmtId="0" fontId="9" fillId="0" borderId="5" xfId="0" applyFont="1" applyBorder="1"/>
    <xf numFmtId="2" fontId="8" fillId="0" borderId="22" xfId="0" applyNumberFormat="1" applyFont="1" applyBorder="1"/>
    <xf numFmtId="0" fontId="8" fillId="2" borderId="42" xfId="0" applyFont="1" applyFill="1" applyBorder="1"/>
    <xf numFmtId="0" fontId="8" fillId="2" borderId="46" xfId="0" applyFont="1" applyFill="1" applyBorder="1"/>
    <xf numFmtId="1" fontId="9" fillId="0" borderId="1" xfId="0" applyNumberFormat="1" applyFont="1" applyBorder="1"/>
    <xf numFmtId="0" fontId="2" fillId="0" borderId="20" xfId="0" applyFont="1" applyBorder="1"/>
    <xf numFmtId="1" fontId="9" fillId="0" borderId="5" xfId="0" applyNumberFormat="1" applyFont="1" applyBorder="1"/>
    <xf numFmtId="1" fontId="9" fillId="0" borderId="4" xfId="0" applyNumberFormat="1" applyFont="1" applyBorder="1"/>
    <xf numFmtId="2" fontId="8" fillId="0" borderId="24" xfId="0" applyNumberFormat="1" applyFont="1" applyBorder="1"/>
    <xf numFmtId="0" fontId="2" fillId="0" borderId="0" xfId="0" applyFont="1" applyAlignment="1">
      <alignment textRotation="90"/>
    </xf>
    <xf numFmtId="2" fontId="8" fillId="0" borderId="22" xfId="0" applyNumberFormat="1" applyFont="1" applyFill="1" applyBorder="1"/>
    <xf numFmtId="0" fontId="8" fillId="0" borderId="20" xfId="0" applyFont="1" applyBorder="1"/>
    <xf numFmtId="0" fontId="8" fillId="0" borderId="49" xfId="0" applyFont="1" applyBorder="1" applyAlignment="1">
      <alignment horizontal="center" vertical="center" wrapText="1"/>
    </xf>
    <xf numFmtId="0" fontId="2" fillId="0" borderId="21" xfId="0" applyFont="1" applyBorder="1"/>
    <xf numFmtId="2" fontId="2" fillId="0" borderId="22" xfId="0" applyNumberFormat="1" applyFont="1" applyBorder="1"/>
    <xf numFmtId="2" fontId="2" fillId="0" borderId="22" xfId="0" applyNumberFormat="1" applyFont="1" applyFill="1" applyBorder="1"/>
    <xf numFmtId="0" fontId="2" fillId="0" borderId="23" xfId="0" applyFont="1" applyBorder="1"/>
    <xf numFmtId="166" fontId="8" fillId="0" borderId="20" xfId="0" applyNumberFormat="1" applyFont="1" applyBorder="1"/>
    <xf numFmtId="167" fontId="8" fillId="0" borderId="0" xfId="0" applyNumberFormat="1" applyFont="1"/>
    <xf numFmtId="0" fontId="9" fillId="0" borderId="51" xfId="0" applyFont="1" applyBorder="1" applyAlignment="1"/>
    <xf numFmtId="0" fontId="9" fillId="0" borderId="57" xfId="0" applyFont="1" applyBorder="1" applyAlignment="1"/>
    <xf numFmtId="0" fontId="9" fillId="0" borderId="5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1" fontId="9" fillId="0" borderId="67" xfId="0" applyNumberFormat="1" applyFont="1" applyBorder="1"/>
    <xf numFmtId="1" fontId="9" fillId="0" borderId="3" xfId="0" applyNumberFormat="1" applyFont="1" applyBorder="1"/>
    <xf numFmtId="1" fontId="9" fillId="0" borderId="40" xfId="0" applyNumberFormat="1" applyFont="1" applyBorder="1"/>
    <xf numFmtId="2" fontId="9" fillId="0" borderId="29" xfId="0" applyNumberFormat="1" applyFont="1" applyBorder="1"/>
    <xf numFmtId="2" fontId="9" fillId="0" borderId="16" xfId="0" applyNumberFormat="1" applyFont="1" applyBorder="1"/>
    <xf numFmtId="0" fontId="10" fillId="0" borderId="41" xfId="0" applyFont="1" applyBorder="1" applyAlignment="1">
      <alignment horizontal="center" vertical="center"/>
    </xf>
    <xf numFmtId="2" fontId="10" fillId="0" borderId="50" xfId="0" applyNumberFormat="1" applyFont="1" applyBorder="1"/>
    <xf numFmtId="2" fontId="10" fillId="0" borderId="30" xfId="0" applyNumberFormat="1" applyFont="1" applyBorder="1"/>
    <xf numFmtId="2" fontId="16" fillId="0" borderId="50" xfId="0" applyNumberFormat="1" applyFont="1" applyBorder="1"/>
    <xf numFmtId="2" fontId="16" fillId="0" borderId="29" xfId="0" applyNumberFormat="1" applyFont="1" applyBorder="1"/>
    <xf numFmtId="2" fontId="16" fillId="0" borderId="30" xfId="0" applyNumberFormat="1" applyFont="1" applyBorder="1"/>
    <xf numFmtId="2" fontId="16" fillId="0" borderId="16" xfId="0" applyNumberFormat="1" applyFont="1" applyBorder="1"/>
    <xf numFmtId="0" fontId="8" fillId="0" borderId="39" xfId="0" applyFont="1" applyBorder="1" applyAlignment="1">
      <alignment horizontal="center" vertical="center"/>
    </xf>
    <xf numFmtId="0" fontId="8" fillId="2" borderId="3" xfId="0" applyFont="1" applyFill="1" applyBorder="1"/>
    <xf numFmtId="0" fontId="8" fillId="0" borderId="17" xfId="0" applyFont="1" applyBorder="1"/>
    <xf numFmtId="1" fontId="8" fillId="2" borderId="48" xfId="0" applyNumberFormat="1" applyFont="1" applyFill="1" applyBorder="1"/>
    <xf numFmtId="1" fontId="8" fillId="2" borderId="26" xfId="0" applyNumberFormat="1" applyFont="1" applyFill="1" applyBorder="1"/>
    <xf numFmtId="0" fontId="2" fillId="0" borderId="56" xfId="0" applyFont="1" applyBorder="1"/>
    <xf numFmtId="0" fontId="2" fillId="0" borderId="51" xfId="0" applyFont="1" applyBorder="1"/>
    <xf numFmtId="0" fontId="17" fillId="0" borderId="51" xfId="0" applyFont="1" applyBorder="1" applyAlignment="1"/>
    <xf numFmtId="0" fontId="8" fillId="2" borderId="14" xfId="0" applyFont="1" applyFill="1" applyBorder="1"/>
    <xf numFmtId="1" fontId="8" fillId="2" borderId="34" xfId="0" applyNumberFormat="1" applyFont="1" applyFill="1" applyBorder="1"/>
    <xf numFmtId="1" fontId="8" fillId="2" borderId="35" xfId="0" applyNumberFormat="1" applyFont="1" applyFill="1" applyBorder="1"/>
    <xf numFmtId="0" fontId="8" fillId="0" borderId="8" xfId="0" applyFont="1" applyBorder="1" applyAlignment="1"/>
    <xf numFmtId="2" fontId="9" fillId="0" borderId="54" xfId="0" applyNumberFormat="1" applyFont="1" applyBorder="1"/>
    <xf numFmtId="1" fontId="9" fillId="0" borderId="48" xfId="0" applyNumberFormat="1" applyFont="1" applyBorder="1"/>
    <xf numFmtId="1" fontId="9" fillId="0" borderId="26" xfId="0" applyNumberFormat="1" applyFont="1" applyBorder="1"/>
    <xf numFmtId="0" fontId="10" fillId="0" borderId="16" xfId="0" applyFont="1" applyBorder="1" applyAlignment="1">
      <alignment horizontal="center" vertical="center"/>
    </xf>
    <xf numFmtId="0" fontId="8" fillId="0" borderId="56" xfId="0" applyFont="1" applyBorder="1"/>
    <xf numFmtId="0" fontId="17" fillId="0" borderId="51" xfId="0" applyFont="1" applyBorder="1"/>
    <xf numFmtId="0" fontId="8" fillId="0" borderId="51" xfId="0" applyFont="1" applyBorder="1"/>
    <xf numFmtId="0" fontId="8" fillId="0" borderId="57" xfId="0" applyFont="1" applyBorder="1"/>
    <xf numFmtId="0" fontId="2" fillId="0" borderId="0" xfId="0" applyFont="1" applyBorder="1"/>
    <xf numFmtId="0" fontId="3" fillId="0" borderId="0" xfId="0" applyFont="1" applyBorder="1"/>
    <xf numFmtId="0" fontId="8" fillId="0" borderId="6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56" xfId="0" applyFont="1" applyBorder="1" applyAlignment="1"/>
    <xf numFmtId="0" fontId="8" fillId="2" borderId="32" xfId="0" applyFont="1" applyFill="1" applyBorder="1"/>
    <xf numFmtId="0" fontId="8" fillId="2" borderId="31" xfId="0" applyFont="1" applyFill="1" applyBorder="1"/>
    <xf numFmtId="0" fontId="8" fillId="0" borderId="48" xfId="0" applyFont="1" applyBorder="1"/>
    <xf numFmtId="0" fontId="10" fillId="0" borderId="24" xfId="0" applyFont="1" applyBorder="1" applyAlignment="1">
      <alignment horizontal="center" vertical="center"/>
    </xf>
    <xf numFmtId="2" fontId="10" fillId="0" borderId="15" xfId="0" applyNumberFormat="1" applyFont="1" applyBorder="1"/>
    <xf numFmtId="2" fontId="10" fillId="0" borderId="61" xfId="0" applyNumberFormat="1" applyFont="1" applyBorder="1"/>
    <xf numFmtId="2" fontId="10" fillId="0" borderId="2" xfId="0" applyNumberFormat="1" applyFont="1" applyBorder="1"/>
    <xf numFmtId="2" fontId="10" fillId="0" borderId="62" xfId="0" applyNumberFormat="1" applyFont="1" applyBorder="1"/>
    <xf numFmtId="2" fontId="10" fillId="0" borderId="24" xfId="0" applyNumberFormat="1" applyFont="1" applyBorder="1"/>
    <xf numFmtId="2" fontId="10" fillId="0" borderId="37" xfId="0" applyNumberFormat="1" applyFont="1" applyBorder="1"/>
    <xf numFmtId="1" fontId="9" fillId="0" borderId="34" xfId="0" applyNumberFormat="1" applyFont="1" applyBorder="1"/>
    <xf numFmtId="1" fontId="9" fillId="0" borderId="14" xfId="0" applyNumberFormat="1" applyFont="1" applyBorder="1"/>
    <xf numFmtId="2" fontId="9" fillId="0" borderId="42" xfId="0" applyNumberFormat="1" applyFont="1" applyBorder="1"/>
    <xf numFmtId="2" fontId="9" fillId="0" borderId="46" xfId="0" applyNumberFormat="1" applyFont="1" applyBorder="1"/>
    <xf numFmtId="1" fontId="8" fillId="0" borderId="54" xfId="0" applyNumberFormat="1" applyFont="1" applyBorder="1"/>
    <xf numFmtId="1" fontId="8" fillId="0" borderId="14" xfId="0" applyNumberFormat="1" applyFont="1" applyBorder="1"/>
    <xf numFmtId="0" fontId="2" fillId="0" borderId="57" xfId="0" applyFont="1" applyBorder="1"/>
    <xf numFmtId="0" fontId="9" fillId="0" borderId="51" xfId="0" applyFont="1" applyBorder="1" applyAlignment="1">
      <alignment horizontal="center" vertical="center" wrapText="1"/>
    </xf>
    <xf numFmtId="0" fontId="9" fillId="0" borderId="48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14" xfId="0" applyFont="1" applyBorder="1"/>
    <xf numFmtId="0" fontId="9" fillId="0" borderId="49" xfId="0" applyFont="1" applyBorder="1" applyAlignment="1">
      <alignment horizontal="center" vertical="center" wrapText="1"/>
    </xf>
    <xf numFmtId="2" fontId="10" fillId="0" borderId="22" xfId="0" applyNumberFormat="1" applyFont="1" applyBorder="1"/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8" xfId="0" applyFont="1" applyBorder="1" applyAlignment="1"/>
    <xf numFmtId="0" fontId="9" fillId="0" borderId="0" xfId="0" applyFont="1" applyBorder="1" applyAlignment="1"/>
    <xf numFmtId="0" fontId="0" fillId="0" borderId="0" xfId="0" applyAlignment="1"/>
    <xf numFmtId="0" fontId="8" fillId="0" borderId="0" xfId="0" applyFont="1" applyFill="1" applyBorder="1"/>
    <xf numFmtId="1" fontId="8" fillId="0" borderId="0" xfId="0" applyNumberFormat="1" applyFont="1" applyFill="1" applyBorder="1"/>
    <xf numFmtId="2" fontId="8" fillId="0" borderId="0" xfId="0" applyNumberFormat="1" applyFont="1" applyFill="1" applyBorder="1"/>
    <xf numFmtId="2" fontId="8" fillId="0" borderId="61" xfId="0" applyNumberFormat="1" applyFont="1" applyBorder="1"/>
    <xf numFmtId="2" fontId="8" fillId="0" borderId="2" xfId="0" applyNumberFormat="1" applyFont="1" applyBorder="1"/>
    <xf numFmtId="0" fontId="17" fillId="0" borderId="18" xfId="0" applyFont="1" applyBorder="1" applyAlignment="1"/>
    <xf numFmtId="0" fontId="17" fillId="0" borderId="0" xfId="0" applyFont="1" applyBorder="1" applyAlignment="1"/>
    <xf numFmtId="0" fontId="18" fillId="2" borderId="32" xfId="0" applyFont="1" applyFill="1" applyBorder="1"/>
    <xf numFmtId="0" fontId="18" fillId="2" borderId="3" xfId="0" applyFont="1" applyFill="1" applyBorder="1"/>
    <xf numFmtId="0" fontId="19" fillId="0" borderId="3" xfId="0" applyFont="1" applyBorder="1"/>
    <xf numFmtId="0" fontId="19" fillId="0" borderId="31" xfId="0" applyFont="1" applyBorder="1"/>
    <xf numFmtId="2" fontId="20" fillId="0" borderId="5" xfId="0" applyNumberFormat="1" applyFont="1" applyBorder="1"/>
    <xf numFmtId="2" fontId="20" fillId="0" borderId="1" xfId="0" applyNumberFormat="1" applyFont="1" applyBorder="1"/>
    <xf numFmtId="2" fontId="20" fillId="0" borderId="4" xfId="0" applyNumberFormat="1" applyFont="1" applyBorder="1"/>
    <xf numFmtId="0" fontId="18" fillId="2" borderId="5" xfId="0" applyFont="1" applyFill="1" applyBorder="1"/>
    <xf numFmtId="0" fontId="18" fillId="2" borderId="1" xfId="0" applyFont="1" applyFill="1" applyBorder="1"/>
    <xf numFmtId="0" fontId="19" fillId="0" borderId="1" xfId="0" applyFont="1" applyBorder="1"/>
    <xf numFmtId="0" fontId="19" fillId="0" borderId="4" xfId="0" applyFont="1" applyBorder="1"/>
    <xf numFmtId="2" fontId="18" fillId="0" borderId="1" xfId="0" applyNumberFormat="1" applyFont="1" applyBorder="1"/>
    <xf numFmtId="2" fontId="18" fillId="0" borderId="4" xfId="0" applyNumberFormat="1" applyFont="1" applyBorder="1"/>
    <xf numFmtId="1" fontId="18" fillId="2" borderId="5" xfId="0" applyNumberFormat="1" applyFont="1" applyFill="1" applyBorder="1"/>
    <xf numFmtId="1" fontId="18" fillId="2" borderId="1" xfId="0" applyNumberFormat="1" applyFont="1" applyFill="1" applyBorder="1"/>
    <xf numFmtId="1" fontId="19" fillId="0" borderId="1" xfId="0" applyNumberFormat="1" applyFont="1" applyBorder="1"/>
    <xf numFmtId="1" fontId="19" fillId="0" borderId="4" xfId="0" applyNumberFormat="1" applyFont="1" applyBorder="1"/>
    <xf numFmtId="2" fontId="20" fillId="0" borderId="61" xfId="0" applyNumberFormat="1" applyFont="1" applyBorder="1"/>
    <xf numFmtId="2" fontId="20" fillId="0" borderId="2" xfId="0" applyNumberFormat="1" applyFont="1" applyBorder="1"/>
    <xf numFmtId="1" fontId="19" fillId="0" borderId="48" xfId="0" applyNumberFormat="1" applyFont="1" applyBorder="1"/>
    <xf numFmtId="1" fontId="19" fillId="0" borderId="26" xfId="0" applyNumberFormat="1" applyFont="1" applyBorder="1"/>
    <xf numFmtId="1" fontId="19" fillId="0" borderId="27" xfId="0" applyNumberFormat="1" applyFont="1" applyBorder="1"/>
    <xf numFmtId="1" fontId="19" fillId="0" borderId="5" xfId="0" applyNumberFormat="1" applyFont="1" applyBorder="1"/>
    <xf numFmtId="2" fontId="21" fillId="0" borderId="50" xfId="0" applyNumberFormat="1" applyFont="1" applyBorder="1"/>
    <xf numFmtId="2" fontId="21" fillId="0" borderId="29" xfId="0" applyNumberFormat="1" applyFont="1" applyBorder="1"/>
    <xf numFmtId="2" fontId="21" fillId="0" borderId="30" xfId="0" applyNumberFormat="1" applyFont="1" applyBorder="1"/>
    <xf numFmtId="2" fontId="18" fillId="0" borderId="5" xfId="0" applyNumberFormat="1" applyFont="1" applyBorder="1"/>
    <xf numFmtId="0" fontId="18" fillId="0" borderId="0" xfId="0" applyFont="1" applyBorder="1"/>
    <xf numFmtId="0" fontId="18" fillId="2" borderId="34" xfId="0" applyFont="1" applyFill="1" applyBorder="1"/>
    <xf numFmtId="0" fontId="18" fillId="2" borderId="26" xfId="0" applyFont="1" applyFill="1" applyBorder="1"/>
    <xf numFmtId="0" fontId="18" fillId="2" borderId="35" xfId="0" applyFont="1" applyFill="1" applyBorder="1"/>
    <xf numFmtId="0" fontId="18" fillId="2" borderId="4" xfId="0" applyFont="1" applyFill="1" applyBorder="1"/>
    <xf numFmtId="1" fontId="18" fillId="2" borderId="4" xfId="0" applyNumberFormat="1" applyFont="1" applyFill="1" applyBorder="1"/>
    <xf numFmtId="1" fontId="18" fillId="2" borderId="42" xfId="0" applyNumberFormat="1" applyFont="1" applyFill="1" applyBorder="1"/>
    <xf numFmtId="1" fontId="18" fillId="2" borderId="29" xfId="0" applyNumberFormat="1" applyFont="1" applyFill="1" applyBorder="1"/>
    <xf numFmtId="1" fontId="18" fillId="2" borderId="46" xfId="0" applyNumberFormat="1" applyFont="1" applyFill="1" applyBorder="1"/>
    <xf numFmtId="2" fontId="18" fillId="2" borderId="48" xfId="0" applyNumberFormat="1" applyFont="1" applyFill="1" applyBorder="1"/>
    <xf numFmtId="2" fontId="18" fillId="2" borderId="26" xfId="0" applyNumberFormat="1" applyFont="1" applyFill="1" applyBorder="1"/>
    <xf numFmtId="2" fontId="18" fillId="2" borderId="27" xfId="0" applyNumberFormat="1" applyFont="1" applyFill="1" applyBorder="1"/>
    <xf numFmtId="2" fontId="18" fillId="2" borderId="34" xfId="0" applyNumberFormat="1" applyFont="1" applyFill="1" applyBorder="1"/>
    <xf numFmtId="2" fontId="18" fillId="2" borderId="35" xfId="0" applyNumberFormat="1" applyFont="1" applyFill="1" applyBorder="1"/>
    <xf numFmtId="2" fontId="18" fillId="2" borderId="44" xfId="0" applyNumberFormat="1" applyFont="1" applyFill="1" applyBorder="1"/>
    <xf numFmtId="2" fontId="18" fillId="2" borderId="1" xfId="0" applyNumberFormat="1" applyFont="1" applyFill="1" applyBorder="1"/>
    <xf numFmtId="2" fontId="18" fillId="2" borderId="45" xfId="0" applyNumberFormat="1" applyFont="1" applyFill="1" applyBorder="1"/>
    <xf numFmtId="2" fontId="18" fillId="2" borderId="5" xfId="0" applyNumberFormat="1" applyFont="1" applyFill="1" applyBorder="1"/>
    <xf numFmtId="2" fontId="18" fillId="2" borderId="4" xfId="0" applyNumberFormat="1" applyFont="1" applyFill="1" applyBorder="1"/>
    <xf numFmtId="2" fontId="18" fillId="2" borderId="50" xfId="0" applyNumberFormat="1" applyFont="1" applyFill="1" applyBorder="1"/>
    <xf numFmtId="2" fontId="18" fillId="2" borderId="29" xfId="0" applyNumberFormat="1" applyFont="1" applyFill="1" applyBorder="1"/>
    <xf numFmtId="2" fontId="18" fillId="2" borderId="30" xfId="0" applyNumberFormat="1" applyFont="1" applyFill="1" applyBorder="1"/>
    <xf numFmtId="2" fontId="18" fillId="2" borderId="42" xfId="0" applyNumberFormat="1" applyFont="1" applyFill="1" applyBorder="1"/>
    <xf numFmtId="2" fontId="18" fillId="2" borderId="46" xfId="0" applyNumberFormat="1" applyFont="1" applyFill="1" applyBorder="1"/>
    <xf numFmtId="1" fontId="18" fillId="0" borderId="11" xfId="0" applyNumberFormat="1" applyFont="1" applyBorder="1"/>
    <xf numFmtId="0" fontId="18" fillId="2" borderId="48" xfId="0" applyFont="1" applyFill="1" applyBorder="1"/>
    <xf numFmtId="0" fontId="18" fillId="2" borderId="27" xfId="0" applyFont="1" applyFill="1" applyBorder="1"/>
    <xf numFmtId="0" fontId="18" fillId="0" borderId="14" xfId="0" applyFont="1" applyBorder="1"/>
    <xf numFmtId="2" fontId="20" fillId="0" borderId="50" xfId="0" applyNumberFormat="1" applyFont="1" applyBorder="1"/>
    <xf numFmtId="2" fontId="20" fillId="0" borderId="29" xfId="0" applyNumberFormat="1" applyFont="1" applyBorder="1"/>
    <xf numFmtId="2" fontId="20" fillId="0" borderId="30" xfId="0" applyNumberFormat="1" applyFont="1" applyBorder="1"/>
    <xf numFmtId="2" fontId="20" fillId="0" borderId="16" xfId="0" applyNumberFormat="1" applyFont="1" applyBorder="1"/>
    <xf numFmtId="1" fontId="18" fillId="2" borderId="48" xfId="0" applyNumberFormat="1" applyFont="1" applyFill="1" applyBorder="1"/>
    <xf numFmtId="1" fontId="18" fillId="2" borderId="26" xfId="0" applyNumberFormat="1" applyFont="1" applyFill="1" applyBorder="1"/>
    <xf numFmtId="1" fontId="18" fillId="2" borderId="35" xfId="0" applyNumberFormat="1" applyFont="1" applyFill="1" applyBorder="1"/>
    <xf numFmtId="2" fontId="20" fillId="0" borderId="46" xfId="0" applyNumberFormat="1" applyFont="1" applyBorder="1"/>
    <xf numFmtId="2" fontId="20" fillId="0" borderId="37" xfId="0" applyNumberFormat="1" applyFont="1" applyBorder="1"/>
    <xf numFmtId="2" fontId="20" fillId="0" borderId="62" xfId="0" applyNumberFormat="1" applyFont="1" applyBorder="1"/>
    <xf numFmtId="1" fontId="19" fillId="0" borderId="34" xfId="0" applyNumberFormat="1" applyFont="1" applyBorder="1"/>
    <xf numFmtId="2" fontId="21" fillId="0" borderId="42" xfId="0" applyNumberFormat="1" applyFont="1" applyBorder="1"/>
    <xf numFmtId="0" fontId="18" fillId="0" borderId="21" xfId="0" applyFont="1" applyBorder="1"/>
    <xf numFmtId="0" fontId="18" fillId="0" borderId="22" xfId="0" applyFont="1" applyBorder="1"/>
    <xf numFmtId="0" fontId="18" fillId="2" borderId="44" xfId="0" applyFont="1" applyFill="1" applyBorder="1"/>
    <xf numFmtId="0" fontId="18" fillId="2" borderId="45" xfId="0" applyFont="1" applyFill="1" applyBorder="1"/>
    <xf numFmtId="1" fontId="18" fillId="2" borderId="44" xfId="0" applyNumberFormat="1" applyFont="1" applyFill="1" applyBorder="1"/>
    <xf numFmtId="1" fontId="18" fillId="2" borderId="45" xfId="0" applyNumberFormat="1" applyFont="1" applyFill="1" applyBorder="1"/>
    <xf numFmtId="1" fontId="18" fillId="0" borderId="22" xfId="0" applyNumberFormat="1" applyFont="1" applyBorder="1"/>
    <xf numFmtId="1" fontId="18" fillId="2" borderId="50" xfId="0" applyNumberFormat="1" applyFont="1" applyFill="1" applyBorder="1"/>
    <xf numFmtId="1" fontId="18" fillId="2" borderId="30" xfId="0" applyNumberFormat="1" applyFont="1" applyFill="1" applyBorder="1"/>
    <xf numFmtId="1" fontId="18" fillId="0" borderId="23" xfId="0" applyNumberFormat="1" applyFont="1" applyBorder="1"/>
    <xf numFmtId="0" fontId="8" fillId="0" borderId="49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19" fillId="0" borderId="14" xfId="0" applyFont="1" applyBorder="1"/>
    <xf numFmtId="2" fontId="21" fillId="0" borderId="16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18" xfId="0" applyFont="1" applyBorder="1"/>
    <xf numFmtId="0" fontId="2" fillId="0" borderId="56" xfId="0" applyFont="1" applyBorder="1" applyAlignment="1">
      <alignment horizontal="center"/>
    </xf>
    <xf numFmtId="2" fontId="8" fillId="2" borderId="3" xfId="0" applyNumberFormat="1" applyFont="1" applyFill="1" applyBorder="1"/>
    <xf numFmtId="2" fontId="8" fillId="2" borderId="40" xfId="0" applyNumberFormat="1" applyFont="1" applyFill="1" applyBorder="1"/>
    <xf numFmtId="0" fontId="8" fillId="2" borderId="40" xfId="0" applyFont="1" applyFill="1" applyBorder="1"/>
    <xf numFmtId="2" fontId="8" fillId="2" borderId="32" xfId="0" applyNumberFormat="1" applyFont="1" applyFill="1" applyBorder="1"/>
    <xf numFmtId="2" fontId="16" fillId="0" borderId="15" xfId="0" applyNumberFormat="1" applyFont="1" applyBorder="1"/>
    <xf numFmtId="0" fontId="18" fillId="2" borderId="31" xfId="0" applyFont="1" applyFill="1" applyBorder="1"/>
    <xf numFmtId="0" fontId="18" fillId="0" borderId="54" xfId="0" applyFont="1" applyBorder="1"/>
    <xf numFmtId="2" fontId="20" fillId="0" borderId="24" xfId="0" applyNumberFormat="1" applyFont="1" applyBorder="1"/>
    <xf numFmtId="168" fontId="0" fillId="0" borderId="0" xfId="0" applyNumberFormat="1"/>
    <xf numFmtId="0" fontId="8" fillId="0" borderId="56" xfId="0" applyFont="1" applyBorder="1" applyAlignment="1">
      <alignment horizontal="center" vertical="center" wrapText="1"/>
    </xf>
    <xf numFmtId="1" fontId="8" fillId="0" borderId="12" xfId="0" applyNumberFormat="1" applyFont="1" applyBorder="1"/>
    <xf numFmtId="0" fontId="8" fillId="0" borderId="22" xfId="0" applyFont="1" applyBorder="1" applyAlignment="1">
      <alignment wrapText="1"/>
    </xf>
    <xf numFmtId="166" fontId="8" fillId="0" borderId="0" xfId="0" applyNumberFormat="1" applyFont="1"/>
    <xf numFmtId="0" fontId="9" fillId="0" borderId="35" xfId="0" applyFont="1" applyBorder="1"/>
    <xf numFmtId="2" fontId="16" fillId="0" borderId="46" xfId="0" applyNumberFormat="1" applyFont="1" applyBorder="1"/>
    <xf numFmtId="0" fontId="8" fillId="0" borderId="69" xfId="0" applyFont="1" applyBorder="1" applyAlignment="1">
      <alignment horizontal="center" vertical="center" wrapText="1"/>
    </xf>
    <xf numFmtId="0" fontId="8" fillId="0" borderId="51" xfId="0" applyFont="1" applyBorder="1" applyAlignment="1"/>
    <xf numFmtId="0" fontId="9" fillId="0" borderId="34" xfId="0" applyFont="1" applyBorder="1"/>
    <xf numFmtId="1" fontId="8" fillId="0" borderId="21" xfId="0" applyNumberFormat="1" applyFont="1" applyBorder="1"/>
    <xf numFmtId="0" fontId="3" fillId="0" borderId="56" xfId="0" applyFont="1" applyBorder="1"/>
    <xf numFmtId="0" fontId="3" fillId="0" borderId="23" xfId="0" applyFont="1" applyBorder="1"/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49" fontId="22" fillId="0" borderId="0" xfId="0" applyNumberFormat="1" applyFont="1"/>
    <xf numFmtId="2" fontId="22" fillId="0" borderId="0" xfId="0" applyNumberFormat="1" applyFont="1"/>
    <xf numFmtId="0" fontId="2" fillId="0" borderId="21" xfId="0" applyFont="1" applyBorder="1" applyAlignment="1"/>
    <xf numFmtId="0" fontId="23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8" fillId="0" borderId="22" xfId="0" applyNumberFormat="1" applyFont="1" applyFill="1" applyBorder="1"/>
    <xf numFmtId="0" fontId="8" fillId="0" borderId="14" xfId="0" applyFont="1" applyBorder="1" applyAlignment="1">
      <alignment horizontal="center" vertical="center"/>
    </xf>
    <xf numFmtId="2" fontId="19" fillId="0" borderId="29" xfId="0" applyNumberFormat="1" applyFont="1" applyBorder="1"/>
    <xf numFmtId="2" fontId="8" fillId="0" borderId="19" xfId="0" applyNumberFormat="1" applyFont="1" applyFill="1" applyBorder="1"/>
    <xf numFmtId="2" fontId="8" fillId="0" borderId="19" xfId="0" applyNumberFormat="1" applyFont="1" applyBorder="1"/>
    <xf numFmtId="1" fontId="19" fillId="0" borderId="35" xfId="0" applyNumberFormat="1" applyFont="1" applyBorder="1"/>
    <xf numFmtId="2" fontId="19" fillId="0" borderId="46" xfId="0" applyNumberFormat="1" applyFont="1" applyBorder="1"/>
    <xf numFmtId="1" fontId="18" fillId="2" borderId="34" xfId="0" applyNumberFormat="1" applyFont="1" applyFill="1" applyBorder="1"/>
    <xf numFmtId="2" fontId="20" fillId="0" borderId="42" xfId="0" applyNumberFormat="1" applyFont="1" applyBorder="1"/>
    <xf numFmtId="2" fontId="18" fillId="0" borderId="29" xfId="0" applyNumberFormat="1" applyFont="1" applyBorder="1"/>
    <xf numFmtId="2" fontId="18" fillId="0" borderId="46" xfId="0" applyNumberFormat="1" applyFont="1" applyBorder="1"/>
    <xf numFmtId="2" fontId="8" fillId="0" borderId="16" xfId="0" applyNumberFormat="1" applyFont="1" applyBorder="1"/>
    <xf numFmtId="0" fontId="18" fillId="2" borderId="50" xfId="0" applyFont="1" applyFill="1" applyBorder="1"/>
    <xf numFmtId="0" fontId="18" fillId="2" borderId="29" xfId="0" applyFont="1" applyFill="1" applyBorder="1"/>
    <xf numFmtId="166" fontId="18" fillId="0" borderId="20" xfId="0" applyNumberFormat="1" applyFont="1" applyBorder="1"/>
    <xf numFmtId="2" fontId="19" fillId="0" borderId="30" xfId="0" applyNumberFormat="1" applyFont="1" applyBorder="1"/>
    <xf numFmtId="2" fontId="19" fillId="0" borderId="16" xfId="0" applyNumberFormat="1" applyFont="1" applyBorder="1"/>
    <xf numFmtId="2" fontId="18" fillId="0" borderId="16" xfId="0" applyNumberFormat="1" applyFont="1" applyBorder="1"/>
    <xf numFmtId="0" fontId="10" fillId="0" borderId="60" xfId="0" applyFont="1" applyBorder="1" applyAlignment="1">
      <alignment horizontal="center" vertical="center"/>
    </xf>
    <xf numFmtId="0" fontId="18" fillId="0" borderId="64" xfId="0" applyFont="1" applyBorder="1"/>
    <xf numFmtId="2" fontId="18" fillId="0" borderId="65" xfId="0" applyNumberFormat="1" applyFont="1" applyBorder="1"/>
    <xf numFmtId="0" fontId="18" fillId="2" borderId="67" xfId="0" applyFont="1" applyFill="1" applyBorder="1"/>
    <xf numFmtId="2" fontId="18" fillId="0" borderId="30" xfId="0" applyNumberFormat="1" applyFont="1" applyBorder="1"/>
    <xf numFmtId="0" fontId="8" fillId="0" borderId="57" xfId="0" applyFont="1" applyBorder="1" applyAlignment="1">
      <alignment horizontal="center" vertical="center" wrapText="1"/>
    </xf>
    <xf numFmtId="0" fontId="18" fillId="2" borderId="46" xfId="0" applyFont="1" applyFill="1" applyBorder="1"/>
    <xf numFmtId="0" fontId="17" fillId="0" borderId="8" xfId="0" applyFont="1" applyBorder="1"/>
    <xf numFmtId="2" fontId="21" fillId="0" borderId="46" xfId="0" applyNumberFormat="1" applyFont="1" applyBorder="1"/>
    <xf numFmtId="0" fontId="8" fillId="0" borderId="14" xfId="0" applyFont="1" applyBorder="1" applyAlignment="1">
      <alignment horizontal="center" vertical="center"/>
    </xf>
    <xf numFmtId="0" fontId="6" fillId="0" borderId="0" xfId="0" applyFont="1" applyBorder="1"/>
    <xf numFmtId="1" fontId="10" fillId="0" borderId="16" xfId="0" applyNumberFormat="1" applyFont="1" applyBorder="1"/>
    <xf numFmtId="164" fontId="9" fillId="2" borderId="23" xfId="0" applyNumberFormat="1" applyFont="1" applyFill="1" applyBorder="1"/>
    <xf numFmtId="0" fontId="8" fillId="2" borderId="20" xfId="0" applyFont="1" applyFill="1" applyBorder="1"/>
    <xf numFmtId="165" fontId="8" fillId="0" borderId="20" xfId="0" applyNumberFormat="1" applyFont="1" applyBorder="1"/>
    <xf numFmtId="0" fontId="9" fillId="0" borderId="0" xfId="0" applyFont="1" applyAlignment="1">
      <alignment horizontal="right"/>
    </xf>
    <xf numFmtId="0" fontId="8" fillId="0" borderId="44" xfId="0" applyFont="1" applyBorder="1"/>
    <xf numFmtId="0" fontId="8" fillId="0" borderId="50" xfId="0" applyFont="1" applyBorder="1"/>
    <xf numFmtId="0" fontId="8" fillId="0" borderId="29" xfId="0" applyFont="1" applyBorder="1"/>
    <xf numFmtId="0" fontId="8" fillId="0" borderId="30" xfId="0" applyFont="1" applyBorder="1"/>
    <xf numFmtId="0" fontId="9" fillId="2" borderId="23" xfId="0" applyFont="1" applyFill="1" applyBorder="1"/>
    <xf numFmtId="0" fontId="8" fillId="0" borderId="22" xfId="0" applyFont="1" applyBorder="1" applyAlignment="1">
      <alignment horizontal="left"/>
    </xf>
    <xf numFmtId="0" fontId="9" fillId="2" borderId="20" xfId="0" applyNumberFormat="1" applyFont="1" applyFill="1" applyBorder="1"/>
    <xf numFmtId="0" fontId="8" fillId="0" borderId="65" xfId="0" applyFont="1" applyBorder="1"/>
    <xf numFmtId="0" fontId="9" fillId="2" borderId="20" xfId="0" applyFont="1" applyFill="1" applyBorder="1"/>
    <xf numFmtId="2" fontId="16" fillId="0" borderId="42" xfId="0" applyNumberFormat="1" applyFont="1" applyBorder="1"/>
    <xf numFmtId="0" fontId="8" fillId="0" borderId="0" xfId="0" applyFont="1" applyAlignment="1">
      <alignment textRotation="90"/>
    </xf>
    <xf numFmtId="0" fontId="18" fillId="2" borderId="40" xfId="0" applyFont="1" applyFill="1" applyBorder="1"/>
    <xf numFmtId="2" fontId="20" fillId="0" borderId="38" xfId="0" applyNumberFormat="1" applyFont="1" applyBorder="1"/>
    <xf numFmtId="1" fontId="18" fillId="2" borderId="27" xfId="0" applyNumberFormat="1" applyFont="1" applyFill="1" applyBorder="1"/>
    <xf numFmtId="0" fontId="17" fillId="0" borderId="56" xfId="0" applyFont="1" applyBorder="1"/>
    <xf numFmtId="2" fontId="8" fillId="0" borderId="48" xfId="0" applyNumberFormat="1" applyFont="1" applyBorder="1"/>
    <xf numFmtId="2" fontId="8" fillId="0" borderId="26" xfId="0" applyNumberFormat="1" applyFont="1" applyBorder="1"/>
    <xf numFmtId="2" fontId="8" fillId="0" borderId="35" xfId="0" applyNumberFormat="1" applyFont="1" applyBorder="1"/>
    <xf numFmtId="2" fontId="8" fillId="0" borderId="27" xfId="0" applyNumberFormat="1" applyFont="1" applyBorder="1"/>
    <xf numFmtId="2" fontId="8" fillId="0" borderId="44" xfId="0" applyNumberFormat="1" applyFont="1" applyBorder="1"/>
    <xf numFmtId="2" fontId="8" fillId="0" borderId="45" xfId="0" applyNumberFormat="1" applyFont="1" applyBorder="1"/>
    <xf numFmtId="2" fontId="8" fillId="0" borderId="50" xfId="0" applyNumberFormat="1" applyFont="1" applyBorder="1"/>
    <xf numFmtId="2" fontId="8" fillId="0" borderId="29" xfId="0" applyNumberFormat="1" applyFont="1" applyBorder="1"/>
    <xf numFmtId="2" fontId="8" fillId="0" borderId="46" xfId="0" applyNumberFormat="1" applyFont="1" applyBorder="1"/>
    <xf numFmtId="2" fontId="8" fillId="0" borderId="30" xfId="0" applyNumberFormat="1" applyFont="1" applyBorder="1"/>
    <xf numFmtId="0" fontId="18" fillId="2" borderId="30" xfId="0" applyFont="1" applyFill="1" applyBorder="1"/>
    <xf numFmtId="169" fontId="8" fillId="0" borderId="0" xfId="0" applyNumberFormat="1" applyFont="1"/>
    <xf numFmtId="169" fontId="8" fillId="0" borderId="48" xfId="0" applyNumberFormat="1" applyFont="1" applyBorder="1"/>
    <xf numFmtId="169" fontId="8" fillId="0" borderId="27" xfId="0" applyNumberFormat="1" applyFont="1" applyBorder="1"/>
    <xf numFmtId="169" fontId="8" fillId="0" borderId="50" xfId="0" applyNumberFormat="1" applyFont="1" applyBorder="1"/>
    <xf numFmtId="169" fontId="8" fillId="0" borderId="30" xfId="0" applyNumberFormat="1" applyFont="1" applyBorder="1"/>
    <xf numFmtId="169" fontId="8" fillId="0" borderId="20" xfId="0" applyNumberFormat="1" applyFont="1" applyBorder="1"/>
    <xf numFmtId="169" fontId="8" fillId="0" borderId="19" xfId="0" applyNumberFormat="1" applyFont="1" applyBorder="1"/>
    <xf numFmtId="169" fontId="9" fillId="2" borderId="20" xfId="0" applyNumberFormat="1" applyFont="1" applyFill="1" applyBorder="1"/>
    <xf numFmtId="0" fontId="8" fillId="0" borderId="18" xfId="0" applyFont="1" applyBorder="1" applyAlignment="1">
      <alignment horizontal="left"/>
    </xf>
    <xf numFmtId="1" fontId="16" fillId="0" borderId="16" xfId="0" applyNumberFormat="1" applyFont="1" applyBorder="1"/>
    <xf numFmtId="0" fontId="26" fillId="0" borderId="0" xfId="0" applyFont="1"/>
    <xf numFmtId="0" fontId="9" fillId="0" borderId="10" xfId="0" applyFont="1" applyBorder="1"/>
    <xf numFmtId="165" fontId="8" fillId="0" borderId="9" xfId="0" applyNumberFormat="1" applyFont="1" applyBorder="1"/>
    <xf numFmtId="165" fontId="9" fillId="2" borderId="20" xfId="0" applyNumberFormat="1" applyFont="1" applyFill="1" applyBorder="1"/>
    <xf numFmtId="0" fontId="17" fillId="0" borderId="51" xfId="0" applyFont="1" applyBorder="1" applyAlignment="1">
      <alignment horizontal="left"/>
    </xf>
    <xf numFmtId="0" fontId="9" fillId="0" borderId="51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8" fillId="0" borderId="22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6" fillId="0" borderId="6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9" fillId="0" borderId="51" xfId="0" applyFont="1" applyBorder="1" applyAlignment="1">
      <alignment horizontal="center" wrapText="1" shrinkToFit="1"/>
    </xf>
    <xf numFmtId="0" fontId="9" fillId="0" borderId="57" xfId="0" applyFont="1" applyBorder="1" applyAlignment="1">
      <alignment horizont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9" fillId="2" borderId="56" xfId="0" applyNumberFormat="1" applyFont="1" applyFill="1" applyBorder="1" applyAlignment="1">
      <alignment horizontal="left"/>
    </xf>
    <xf numFmtId="166" fontId="9" fillId="2" borderId="57" xfId="0" applyNumberFormat="1" applyFont="1" applyFill="1" applyBorder="1" applyAlignment="1">
      <alignment horizontal="left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7" fillId="0" borderId="19" xfId="0" applyFont="1" applyBorder="1" applyAlignment="1">
      <alignment horizontal="left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4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Jaký je důvod Vaší návštěvy NP?</a:t>
            </a:r>
          </a:p>
        </c:rich>
      </c:tx>
    </c:title>
    <c:plotArea>
      <c:layout>
        <c:manualLayout>
          <c:layoutTarget val="inner"/>
          <c:xMode val="edge"/>
          <c:yMode val="edge"/>
          <c:x val="2.7883396704689555E-2"/>
          <c:y val="0.30582385535141526"/>
          <c:w val="0.96018209446307357"/>
          <c:h val="0.57819626713327565"/>
        </c:manualLayout>
      </c:layout>
      <c:barChart>
        <c:barDir val="col"/>
        <c:grouping val="clustered"/>
        <c:ser>
          <c:idx val="0"/>
          <c:order val="0"/>
          <c:tx>
            <c:strRef>
              <c:f>'Hypotéza 0'!$B$40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800" b="1"/>
                </a:pPr>
                <a:endParaRPr lang="cs-CZ"/>
              </a:p>
            </c:txPr>
            <c:showVal val="1"/>
          </c:dLbls>
          <c:cat>
            <c:strRef>
              <c:f>'Hypotéza 0'!$C$39:$L$39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'Hypotéza 0'!$C$40:$L$40</c:f>
              <c:numCache>
                <c:formatCode>General</c:formatCode>
                <c:ptCount val="10"/>
                <c:pt idx="0">
                  <c:v>34</c:v>
                </c:pt>
                <c:pt idx="1">
                  <c:v>50</c:v>
                </c:pt>
                <c:pt idx="2">
                  <c:v>79</c:v>
                </c:pt>
                <c:pt idx="3">
                  <c:v>60</c:v>
                </c:pt>
                <c:pt idx="4">
                  <c:v>54</c:v>
                </c:pt>
                <c:pt idx="5">
                  <c:v>16</c:v>
                </c:pt>
                <c:pt idx="6">
                  <c:v>3</c:v>
                </c:pt>
                <c:pt idx="7">
                  <c:v>2</c:v>
                </c:pt>
                <c:pt idx="8">
                  <c:v>14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'Hypotéza 0'!$B$41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70C0"/>
            </a:solidFill>
          </c:spPr>
          <c:dLbls>
            <c:txPr>
              <a:bodyPr/>
              <a:lstStyle/>
              <a:p>
                <a:pPr>
                  <a:defRPr sz="800" b="1"/>
                </a:pPr>
                <a:endParaRPr lang="cs-CZ"/>
              </a:p>
            </c:txPr>
            <c:showVal val="1"/>
          </c:dLbls>
          <c:cat>
            <c:strRef>
              <c:f>'Hypotéza 0'!$C$39:$L$39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'Hypotéza 0'!$C$41:$L$41</c:f>
              <c:numCache>
                <c:formatCode>General</c:formatCode>
                <c:ptCount val="10"/>
                <c:pt idx="0">
                  <c:v>37</c:v>
                </c:pt>
                <c:pt idx="1">
                  <c:v>56</c:v>
                </c:pt>
                <c:pt idx="2">
                  <c:v>61</c:v>
                </c:pt>
                <c:pt idx="3">
                  <c:v>52</c:v>
                </c:pt>
                <c:pt idx="4">
                  <c:v>47</c:v>
                </c:pt>
                <c:pt idx="5">
                  <c:v>17</c:v>
                </c:pt>
                <c:pt idx="6">
                  <c:v>8</c:v>
                </c:pt>
                <c:pt idx="7">
                  <c:v>0</c:v>
                </c:pt>
                <c:pt idx="8">
                  <c:v>13</c:v>
                </c:pt>
                <c:pt idx="9">
                  <c:v>6</c:v>
                </c:pt>
              </c:numCache>
            </c:numRef>
          </c:val>
        </c:ser>
        <c:dLbls>
          <c:showVal val="1"/>
        </c:dLbls>
        <c:overlap val="-25"/>
        <c:axId val="77822592"/>
        <c:axId val="77848960"/>
      </c:barChart>
      <c:catAx>
        <c:axId val="778225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77848960"/>
        <c:crosses val="autoZero"/>
        <c:auto val="1"/>
        <c:lblAlgn val="ctr"/>
        <c:lblOffset val="100"/>
      </c:catAx>
      <c:valAx>
        <c:axId val="7784896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7822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6520419403533105"/>
          <c:y val="0.29606481481481572"/>
          <c:w val="0.23137309277108772"/>
          <c:h val="9.5920397760592011E-2"/>
        </c:manualLayout>
      </c:layout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45</xdr:row>
      <xdr:rowOff>104775</xdr:rowOff>
    </xdr:from>
    <xdr:to>
      <xdr:col>12</xdr:col>
      <xdr:colOff>171450</xdr:colOff>
      <xdr:row>63</xdr:row>
      <xdr:rowOff>28575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13" workbookViewId="0">
      <selection activeCell="M7" sqref="M7"/>
    </sheetView>
  </sheetViews>
  <sheetFormatPr defaultRowHeight="14.25"/>
  <cols>
    <col min="1" max="1" width="12" style="84" customWidth="1"/>
    <col min="2" max="2" width="9.7109375" style="84" customWidth="1"/>
    <col min="3" max="6" width="5.7109375" style="84" customWidth="1"/>
    <col min="7" max="7" width="7.7109375" style="84" customWidth="1"/>
    <col min="8" max="16384" width="9.140625" style="84"/>
  </cols>
  <sheetData>
    <row r="1" spans="1:8" ht="15">
      <c r="A1" s="30" t="s">
        <v>149</v>
      </c>
      <c r="B1" s="30"/>
    </row>
    <row r="2" spans="1:8">
      <c r="A2" s="84" t="s">
        <v>37</v>
      </c>
    </row>
    <row r="3" spans="1:8">
      <c r="A3" s="84" t="s">
        <v>38</v>
      </c>
    </row>
    <row r="4" spans="1:8" ht="15" thickBot="1"/>
    <row r="5" spans="1:8" ht="12" customHeight="1" thickBot="1">
      <c r="A5" s="446"/>
      <c r="B5" s="278"/>
      <c r="C5" s="290" t="s">
        <v>105</v>
      </c>
      <c r="D5" s="279"/>
      <c r="E5" s="279"/>
      <c r="F5" s="279"/>
      <c r="G5" s="316"/>
    </row>
    <row r="6" spans="1:8" ht="24" customHeight="1" thickBot="1">
      <c r="A6" s="447" t="s">
        <v>14</v>
      </c>
      <c r="B6" s="437"/>
      <c r="C6" s="524" t="s">
        <v>39</v>
      </c>
      <c r="D6" s="524"/>
      <c r="E6" s="524"/>
      <c r="F6" s="524"/>
      <c r="G6" s="525"/>
    </row>
    <row r="7" spans="1:8" ht="12" customHeight="1" thickBot="1">
      <c r="A7" s="159" t="s">
        <v>0</v>
      </c>
      <c r="B7" s="159"/>
      <c r="C7" s="223" t="s">
        <v>26</v>
      </c>
      <c r="D7" s="156" t="s">
        <v>27</v>
      </c>
      <c r="E7" s="157" t="s">
        <v>28</v>
      </c>
      <c r="F7" s="162" t="s">
        <v>29</v>
      </c>
      <c r="G7" s="164" t="s">
        <v>98</v>
      </c>
    </row>
    <row r="8" spans="1:8" ht="12" customHeight="1">
      <c r="A8" s="526" t="s">
        <v>19</v>
      </c>
      <c r="B8" s="324" t="s">
        <v>2</v>
      </c>
      <c r="C8" s="192">
        <v>88</v>
      </c>
      <c r="D8" s="171">
        <v>16</v>
      </c>
      <c r="E8" s="171">
        <v>70</v>
      </c>
      <c r="F8" s="172">
        <v>3</v>
      </c>
      <c r="G8" s="105">
        <f>SUM(C8:F8)</f>
        <v>177</v>
      </c>
      <c r="H8" s="444" t="s">
        <v>121</v>
      </c>
    </row>
    <row r="9" spans="1:8" ht="12" customHeight="1" thickBot="1">
      <c r="A9" s="527"/>
      <c r="B9" s="288" t="s">
        <v>3</v>
      </c>
      <c r="C9" s="158">
        <f>C8/$G$8*100</f>
        <v>49.717514124293785</v>
      </c>
      <c r="D9" s="117">
        <f>D8/$G$8*100</f>
        <v>9.0395480225988702</v>
      </c>
      <c r="E9" s="117">
        <f>E8/$G$8*100</f>
        <v>39.548022598870055</v>
      </c>
      <c r="F9" s="268">
        <f>F8/$G$8*100</f>
        <v>1.6949152542372881</v>
      </c>
      <c r="G9" s="208">
        <f>G8/$G$8*100</f>
        <v>100</v>
      </c>
      <c r="H9" s="445"/>
    </row>
    <row r="10" spans="1:8" ht="12" customHeight="1">
      <c r="A10" s="526" t="s">
        <v>18</v>
      </c>
      <c r="B10" s="324" t="s">
        <v>2</v>
      </c>
      <c r="C10" s="192">
        <v>73</v>
      </c>
      <c r="D10" s="171">
        <v>16</v>
      </c>
      <c r="E10" s="171">
        <v>56</v>
      </c>
      <c r="F10" s="200">
        <v>10</v>
      </c>
      <c r="G10" s="105">
        <f>SUM(C10:F10)</f>
        <v>155</v>
      </c>
      <c r="H10" s="444" t="s">
        <v>122</v>
      </c>
    </row>
    <row r="11" spans="1:8" ht="12" customHeight="1" thickBot="1">
      <c r="A11" s="527"/>
      <c r="B11" s="288" t="s">
        <v>3</v>
      </c>
      <c r="C11" s="158">
        <f>C10/$G$10*100</f>
        <v>47.096774193548384</v>
      </c>
      <c r="D11" s="117">
        <f>D10/$G$10*100</f>
        <v>10.32258064516129</v>
      </c>
      <c r="E11" s="117">
        <f>E10/$G$10*100</f>
        <v>36.129032258064512</v>
      </c>
      <c r="F11" s="163">
        <f>F10/$G$10*100</f>
        <v>6.4516129032258061</v>
      </c>
      <c r="G11" s="208">
        <f>G10/$G$10*100</f>
        <v>100</v>
      </c>
      <c r="H11" s="445"/>
    </row>
    <row r="12" spans="1:8" ht="12" customHeight="1">
      <c r="A12" s="529" t="s">
        <v>8</v>
      </c>
      <c r="B12" s="530"/>
      <c r="C12" s="438">
        <f>C8+C10</f>
        <v>161</v>
      </c>
      <c r="D12" s="319">
        <f>D8+D10</f>
        <v>32</v>
      </c>
      <c r="E12" s="319">
        <f>E8+E10</f>
        <v>126</v>
      </c>
      <c r="F12" s="434">
        <f>F8+F10</f>
        <v>13</v>
      </c>
      <c r="G12" s="321">
        <f>G8+G10</f>
        <v>332</v>
      </c>
      <c r="H12" s="444" t="s">
        <v>123</v>
      </c>
    </row>
    <row r="13" spans="1:8" ht="12" customHeight="1" thickBot="1">
      <c r="A13" s="531" t="s">
        <v>9</v>
      </c>
      <c r="B13" s="532"/>
      <c r="C13" s="312">
        <f>C12/$G$12*100</f>
        <v>48.493975903614455</v>
      </c>
      <c r="D13" s="264">
        <f>D12/$G$12*100</f>
        <v>9.6385542168674707</v>
      </c>
      <c r="E13" s="264">
        <f>E12/$G$12*100</f>
        <v>37.951807228915662</v>
      </c>
      <c r="F13" s="313">
        <f>F12/$G$12*100</f>
        <v>3.9156626506024099</v>
      </c>
      <c r="G13" s="265">
        <f>G12/$G$12*100</f>
        <v>100</v>
      </c>
      <c r="H13" s="209"/>
    </row>
    <row r="14" spans="1:8" ht="12" customHeight="1">
      <c r="A14" s="134"/>
      <c r="B14" s="90"/>
      <c r="C14" s="91"/>
      <c r="D14" s="91"/>
      <c r="E14" s="91"/>
      <c r="F14" s="91"/>
      <c r="G14" s="207"/>
    </row>
    <row r="15" spans="1:8" ht="12" customHeight="1" thickBot="1">
      <c r="B15" s="419"/>
      <c r="C15" s="528" t="s">
        <v>10</v>
      </c>
      <c r="D15" s="528"/>
      <c r="E15" s="528"/>
      <c r="F15" s="528"/>
      <c r="G15" s="160"/>
    </row>
    <row r="16" spans="1:8" ht="12" customHeight="1">
      <c r="A16" s="134" t="s">
        <v>19</v>
      </c>
      <c r="B16" s="146"/>
      <c r="C16" s="170">
        <f>C8</f>
        <v>88</v>
      </c>
      <c r="D16" s="171">
        <f>D8</f>
        <v>16</v>
      </c>
      <c r="E16" s="171">
        <f>E8</f>
        <v>70</v>
      </c>
      <c r="F16" s="200">
        <f>F8</f>
        <v>3</v>
      </c>
      <c r="G16" s="160">
        <f>G8</f>
        <v>177</v>
      </c>
    </row>
    <row r="17" spans="1:8" ht="12" customHeight="1" thickBot="1">
      <c r="A17" s="134" t="s">
        <v>18</v>
      </c>
      <c r="B17" s="146"/>
      <c r="C17" s="173">
        <f>C10</f>
        <v>73</v>
      </c>
      <c r="D17" s="174">
        <f>D10</f>
        <v>16</v>
      </c>
      <c r="E17" s="174">
        <f>E10</f>
        <v>56</v>
      </c>
      <c r="F17" s="237">
        <f>F10</f>
        <v>10</v>
      </c>
      <c r="G17" s="160">
        <f>G10</f>
        <v>155</v>
      </c>
    </row>
    <row r="18" spans="1:8" ht="12" customHeight="1" thickBot="1">
      <c r="A18" s="146"/>
      <c r="B18" s="520"/>
      <c r="C18" s="95">
        <f>C12</f>
        <v>161</v>
      </c>
      <c r="D18" s="95">
        <f>D12</f>
        <v>32</v>
      </c>
      <c r="E18" s="95">
        <f>E12</f>
        <v>126</v>
      </c>
      <c r="F18" s="95">
        <f>F12</f>
        <v>13</v>
      </c>
      <c r="G18" s="161">
        <f>G12</f>
        <v>332</v>
      </c>
    </row>
    <row r="19" spans="1:8" ht="12" customHeight="1" thickBot="1">
      <c r="A19" s="136"/>
      <c r="B19" s="136"/>
      <c r="C19" s="93"/>
      <c r="D19" s="93"/>
      <c r="E19" s="93"/>
      <c r="F19" s="93"/>
      <c r="G19" s="93"/>
    </row>
    <row r="20" spans="1:8" ht="12" customHeight="1" thickBot="1">
      <c r="A20" s="533" t="s">
        <v>15</v>
      </c>
      <c r="B20" s="440"/>
      <c r="C20" s="523" t="s">
        <v>106</v>
      </c>
      <c r="D20" s="523"/>
      <c r="E20" s="523"/>
      <c r="F20" s="523"/>
      <c r="G20" s="292"/>
    </row>
    <row r="21" spans="1:8" ht="12" customHeight="1" thickBot="1">
      <c r="A21" s="534"/>
      <c r="B21" s="441"/>
      <c r="C21" s="442" t="s">
        <v>26</v>
      </c>
      <c r="D21" s="217" t="s">
        <v>27</v>
      </c>
      <c r="E21" s="218" t="s">
        <v>28</v>
      </c>
      <c r="F21" s="443" t="s">
        <v>29</v>
      </c>
      <c r="G21" s="219" t="s">
        <v>98</v>
      </c>
    </row>
    <row r="22" spans="1:8" ht="12" customHeight="1">
      <c r="A22" s="207" t="s">
        <v>19</v>
      </c>
      <c r="B22" s="147"/>
      <c r="C22" s="176">
        <f>C18/G18*G16</f>
        <v>85.834337349397586</v>
      </c>
      <c r="D22" s="177">
        <f>D18/G18*G16</f>
        <v>17.060240963855424</v>
      </c>
      <c r="E22" s="177">
        <f>E18/$G$18*$G$16</f>
        <v>67.174698795180717</v>
      </c>
      <c r="F22" s="178">
        <f>F18/$G$18*$G$16</f>
        <v>6.9307228915662655</v>
      </c>
      <c r="G22" s="439">
        <f>G18/$G$18*$G$16</f>
        <v>177</v>
      </c>
      <c r="H22" s="444" t="s">
        <v>121</v>
      </c>
    </row>
    <row r="23" spans="1:8" ht="12" customHeight="1" thickBot="1">
      <c r="A23" s="160" t="s">
        <v>18</v>
      </c>
      <c r="B23" s="146"/>
      <c r="C23" s="179">
        <f>C18/G18*G17</f>
        <v>75.1656626506024</v>
      </c>
      <c r="D23" s="180">
        <f>D18/G18*G17</f>
        <v>14.939759036144579</v>
      </c>
      <c r="E23" s="180">
        <f>E18/$G$18*$G$17</f>
        <v>58.825301204819276</v>
      </c>
      <c r="F23" s="181">
        <f>F18/$G$18*$G$17</f>
        <v>6.0692771084337354</v>
      </c>
      <c r="G23" s="166">
        <f>G18/$G$18*$G$17</f>
        <v>155</v>
      </c>
      <c r="H23" s="444" t="s">
        <v>122</v>
      </c>
    </row>
    <row r="24" spans="1:8" ht="12" customHeight="1" thickBot="1">
      <c r="A24" s="161"/>
      <c r="B24" s="95"/>
      <c r="C24" s="153">
        <f>SUM(C22:C23)</f>
        <v>161</v>
      </c>
      <c r="D24" s="153">
        <f>SUM(D22:D23)</f>
        <v>32</v>
      </c>
      <c r="E24" s="153">
        <f>SUM(E22:E23)</f>
        <v>126</v>
      </c>
      <c r="F24" s="153">
        <f>SUM(F22:F23)</f>
        <v>13</v>
      </c>
      <c r="G24" s="167">
        <f>SUM(G22:G23)</f>
        <v>332</v>
      </c>
      <c r="H24" s="444" t="s">
        <v>123</v>
      </c>
    </row>
    <row r="25" spans="1:8" ht="12" customHeight="1" thickBot="1">
      <c r="A25" s="89"/>
      <c r="B25" s="89"/>
      <c r="C25" s="89"/>
      <c r="D25" s="89"/>
      <c r="E25" s="89"/>
      <c r="F25" s="89"/>
      <c r="G25" s="89"/>
    </row>
    <row r="26" spans="1:8" ht="12" customHeight="1" thickBot="1">
      <c r="A26" s="89" t="s">
        <v>12</v>
      </c>
      <c r="B26" s="89"/>
      <c r="C26" s="89"/>
      <c r="D26" s="89" t="s">
        <v>146</v>
      </c>
      <c r="E26" s="89"/>
      <c r="F26" s="89"/>
      <c r="G26" s="489">
        <f>CHITEST(C16:F17,C22:F23)</f>
        <v>0.15190321385031777</v>
      </c>
    </row>
    <row r="27" spans="1:8" ht="12" customHeight="1">
      <c r="A27" s="89"/>
      <c r="B27" s="89"/>
      <c r="C27" s="89"/>
      <c r="D27" s="89"/>
      <c r="E27" s="89"/>
      <c r="F27" s="89"/>
      <c r="G27" s="104"/>
    </row>
    <row r="28" spans="1:8" ht="12" customHeight="1">
      <c r="A28" s="89" t="s">
        <v>21</v>
      </c>
      <c r="B28" s="89"/>
      <c r="C28" s="89"/>
      <c r="D28" s="89"/>
      <c r="E28" s="89"/>
      <c r="F28" s="89"/>
      <c r="G28" s="89"/>
    </row>
    <row r="29" spans="1:8" ht="12" customHeight="1" thickBot="1">
      <c r="A29" s="89"/>
      <c r="B29" s="482" t="s">
        <v>129</v>
      </c>
      <c r="C29" s="89">
        <v>1</v>
      </c>
      <c r="D29" s="89">
        <v>2</v>
      </c>
      <c r="E29" s="89">
        <v>3</v>
      </c>
      <c r="F29" s="89">
        <v>4</v>
      </c>
      <c r="G29" s="89"/>
    </row>
    <row r="30" spans="1:8" ht="12" customHeight="1" thickBot="1">
      <c r="A30" s="482" t="s">
        <v>128</v>
      </c>
      <c r="B30" s="89">
        <v>1</v>
      </c>
      <c r="C30" s="170">
        <f t="shared" ref="C30:F31" si="0">(C16-C22)^2/C22</f>
        <v>5.4641241035306827E-2</v>
      </c>
      <c r="D30" s="171">
        <f t="shared" si="0"/>
        <v>6.5890681369546289E-2</v>
      </c>
      <c r="E30" s="171">
        <f t="shared" si="0"/>
        <v>0.11882936642993872</v>
      </c>
      <c r="F30" s="172">
        <f t="shared" si="0"/>
        <v>2.2292887325049877</v>
      </c>
      <c r="G30" s="521">
        <f>SUM(C30:F30)</f>
        <v>2.4686500213397795</v>
      </c>
    </row>
    <row r="31" spans="1:8" ht="12" customHeight="1" thickBot="1">
      <c r="A31" s="89"/>
      <c r="B31" s="89">
        <v>2</v>
      </c>
      <c r="C31" s="173">
        <f t="shared" si="0"/>
        <v>6.2396772020962471E-2</v>
      </c>
      <c r="D31" s="174">
        <f t="shared" si="0"/>
        <v>7.5242907112320095E-2</v>
      </c>
      <c r="E31" s="174">
        <f t="shared" si="0"/>
        <v>0.13569547005225191</v>
      </c>
      <c r="F31" s="175">
        <f t="shared" si="0"/>
        <v>2.5457039074411782</v>
      </c>
      <c r="G31" s="481">
        <f>SUM(C31:F31)</f>
        <v>2.8190390566267127</v>
      </c>
    </row>
    <row r="32" spans="1:8" ht="12" customHeight="1" thickBot="1">
      <c r="A32" s="89"/>
      <c r="B32" s="89"/>
      <c r="C32" s="89"/>
      <c r="D32" s="89"/>
      <c r="E32" s="89"/>
      <c r="F32" s="89"/>
      <c r="G32" s="522">
        <f>SUM(G30:G31)</f>
        <v>5.2876890779664922</v>
      </c>
    </row>
    <row r="33" spans="1:8" ht="12" customHeight="1" thickBot="1">
      <c r="A33" s="89"/>
      <c r="B33" s="89"/>
      <c r="C33" s="89"/>
      <c r="D33" s="89"/>
      <c r="E33" s="89"/>
      <c r="F33" s="89"/>
      <c r="G33" s="89"/>
    </row>
    <row r="34" spans="1:8" ht="12" customHeight="1" thickBot="1">
      <c r="A34" s="89"/>
      <c r="B34" s="89" t="s">
        <v>137</v>
      </c>
      <c r="C34" s="89"/>
      <c r="D34" s="89" t="s">
        <v>131</v>
      </c>
      <c r="E34" s="89"/>
      <c r="F34" s="89"/>
      <c r="G34" s="245">
        <v>7.81</v>
      </c>
    </row>
    <row r="35" spans="1:8" ht="12" customHeight="1"/>
    <row r="36" spans="1:8" ht="12" customHeight="1"/>
    <row r="37" spans="1:8" ht="12" customHeight="1">
      <c r="C37" s="89"/>
      <c r="D37" s="50"/>
      <c r="E37" s="89"/>
      <c r="G37" s="50"/>
      <c r="H37" s="50"/>
    </row>
  </sheetData>
  <mergeCells count="8">
    <mergeCell ref="C20:F20"/>
    <mergeCell ref="C6:G6"/>
    <mergeCell ref="A8:A9"/>
    <mergeCell ref="A10:A11"/>
    <mergeCell ref="C15:F15"/>
    <mergeCell ref="A12:B12"/>
    <mergeCell ref="A13:B13"/>
    <mergeCell ref="A20:A2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7"/>
  <sheetViews>
    <sheetView workbookViewId="0">
      <selection activeCell="AB30" sqref="AB30"/>
    </sheetView>
  </sheetViews>
  <sheetFormatPr defaultRowHeight="14.25"/>
  <cols>
    <col min="1" max="1" width="8.85546875" style="84" customWidth="1"/>
    <col min="2" max="14" width="4.7109375" style="84" hidden="1" customWidth="1"/>
    <col min="15" max="27" width="4.7109375" style="84" customWidth="1"/>
    <col min="28" max="28" width="6.5703125" style="84" customWidth="1"/>
    <col min="29" max="16384" width="9.140625" style="84"/>
  </cols>
  <sheetData>
    <row r="1" spans="1:29" ht="15">
      <c r="A1" s="30" t="s">
        <v>49</v>
      </c>
    </row>
    <row r="2" spans="1:29">
      <c r="A2" s="84" t="s">
        <v>50</v>
      </c>
    </row>
    <row r="3" spans="1:29">
      <c r="A3" s="84" t="s">
        <v>51</v>
      </c>
    </row>
    <row r="4" spans="1:29" s="89" customFormat="1" ht="12" thickBot="1"/>
    <row r="5" spans="1:29" s="89" customFormat="1" ht="12" thickBot="1">
      <c r="A5" s="554"/>
      <c r="O5" s="289"/>
      <c r="P5" s="290" t="s">
        <v>105</v>
      </c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2"/>
    </row>
    <row r="6" spans="1:29" s="89" customFormat="1" ht="12" customHeight="1" thickBot="1">
      <c r="A6" s="555"/>
      <c r="B6" s="556" t="s">
        <v>52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86"/>
    </row>
    <row r="7" spans="1:29" s="89" customFormat="1" ht="12" customHeight="1" thickBot="1">
      <c r="A7" s="159" t="s">
        <v>44</v>
      </c>
      <c r="B7" s="223" t="s">
        <v>26</v>
      </c>
      <c r="C7" s="156" t="s">
        <v>27</v>
      </c>
      <c r="D7" s="157" t="s">
        <v>28</v>
      </c>
      <c r="E7" s="157" t="s">
        <v>29</v>
      </c>
      <c r="F7" s="157" t="s">
        <v>15</v>
      </c>
      <c r="G7" s="157" t="s">
        <v>30</v>
      </c>
      <c r="H7" s="157" t="s">
        <v>31</v>
      </c>
      <c r="I7" s="157" t="s">
        <v>32</v>
      </c>
      <c r="J7" s="157" t="s">
        <v>34</v>
      </c>
      <c r="K7" s="157" t="s">
        <v>33</v>
      </c>
      <c r="L7" s="157" t="s">
        <v>35</v>
      </c>
      <c r="M7" s="157" t="s">
        <v>36</v>
      </c>
      <c r="N7" s="157" t="s">
        <v>1</v>
      </c>
      <c r="O7" s="162"/>
      <c r="P7" s="414" t="s">
        <v>53</v>
      </c>
      <c r="Q7" s="157" t="s">
        <v>14</v>
      </c>
      <c r="R7" s="157" t="s">
        <v>54</v>
      </c>
      <c r="S7" s="157" t="s">
        <v>63</v>
      </c>
      <c r="T7" s="157" t="s">
        <v>55</v>
      </c>
      <c r="U7" s="157" t="s">
        <v>56</v>
      </c>
      <c r="V7" s="157" t="s">
        <v>57</v>
      </c>
      <c r="W7" s="157" t="s">
        <v>58</v>
      </c>
      <c r="X7" s="157" t="s">
        <v>61</v>
      </c>
      <c r="Y7" s="157" t="s">
        <v>59</v>
      </c>
      <c r="Z7" s="157" t="s">
        <v>60</v>
      </c>
      <c r="AA7" s="295" t="s">
        <v>62</v>
      </c>
      <c r="AB7" s="164" t="s">
        <v>98</v>
      </c>
    </row>
    <row r="8" spans="1:29" s="89" customFormat="1" ht="11.25">
      <c r="A8" s="559" t="s">
        <v>43</v>
      </c>
      <c r="B8" s="233">
        <v>9</v>
      </c>
      <c r="C8" s="225">
        <v>7</v>
      </c>
      <c r="D8" s="225">
        <v>3</v>
      </c>
      <c r="E8" s="225">
        <v>3</v>
      </c>
      <c r="F8" s="225">
        <v>4</v>
      </c>
      <c r="G8" s="225">
        <v>1</v>
      </c>
      <c r="H8" s="225">
        <v>8</v>
      </c>
      <c r="I8" s="225">
        <v>6</v>
      </c>
      <c r="J8" s="225">
        <v>4</v>
      </c>
      <c r="K8" s="225">
        <v>7</v>
      </c>
      <c r="L8" s="225">
        <v>2</v>
      </c>
      <c r="M8" s="225">
        <v>4</v>
      </c>
      <c r="N8" s="225">
        <v>4</v>
      </c>
      <c r="O8" s="324" t="s">
        <v>2</v>
      </c>
      <c r="P8" s="389">
        <v>2</v>
      </c>
      <c r="Q8" s="366">
        <v>2</v>
      </c>
      <c r="R8" s="366">
        <v>2</v>
      </c>
      <c r="S8" s="366">
        <v>5</v>
      </c>
      <c r="T8" s="366">
        <v>1</v>
      </c>
      <c r="U8" s="366">
        <v>2</v>
      </c>
      <c r="V8" s="366">
        <v>2</v>
      </c>
      <c r="W8" s="366">
        <v>1</v>
      </c>
      <c r="X8" s="366">
        <v>2</v>
      </c>
      <c r="Y8" s="366">
        <v>3</v>
      </c>
      <c r="Z8" s="366">
        <v>6</v>
      </c>
      <c r="AA8" s="390">
        <v>0</v>
      </c>
      <c r="AB8" s="391">
        <f>SUM(B8:AA8)</f>
        <v>90</v>
      </c>
    </row>
    <row r="9" spans="1:29" s="89" customFormat="1" ht="12" thickBot="1">
      <c r="A9" s="560"/>
      <c r="B9" s="212">
        <f>B8/$AB$8*100</f>
        <v>10</v>
      </c>
      <c r="C9" s="88">
        <f>C8/$AB$8*100</f>
        <v>7.7777777777777777</v>
      </c>
      <c r="D9" s="88">
        <f>D8/$AB$8*100</f>
        <v>3.3333333333333335</v>
      </c>
      <c r="E9" s="88">
        <f>E8/$AB$8*100</f>
        <v>3.3333333333333335</v>
      </c>
      <c r="F9" s="88">
        <f t="shared" ref="F9:AA9" si="0">F8/$AB$8*100</f>
        <v>4.4444444444444446</v>
      </c>
      <c r="G9" s="88">
        <f t="shared" si="0"/>
        <v>1.1111111111111112</v>
      </c>
      <c r="H9" s="88">
        <f t="shared" si="0"/>
        <v>8.8888888888888893</v>
      </c>
      <c r="I9" s="88">
        <f t="shared" si="0"/>
        <v>6.666666666666667</v>
      </c>
      <c r="J9" s="88">
        <f t="shared" si="0"/>
        <v>4.4444444444444446</v>
      </c>
      <c r="K9" s="88">
        <f t="shared" si="0"/>
        <v>7.7777777777777777</v>
      </c>
      <c r="L9" s="88">
        <f t="shared" si="0"/>
        <v>2.2222222222222223</v>
      </c>
      <c r="M9" s="88">
        <f t="shared" si="0"/>
        <v>4.4444444444444446</v>
      </c>
      <c r="N9" s="88">
        <f t="shared" si="0"/>
        <v>4.4444444444444446</v>
      </c>
      <c r="O9" s="303" t="s">
        <v>3</v>
      </c>
      <c r="P9" s="392">
        <f t="shared" si="0"/>
        <v>2.2222222222222223</v>
      </c>
      <c r="Q9" s="393">
        <f t="shared" si="0"/>
        <v>2.2222222222222223</v>
      </c>
      <c r="R9" s="393">
        <f t="shared" si="0"/>
        <v>2.2222222222222223</v>
      </c>
      <c r="S9" s="393">
        <f t="shared" si="0"/>
        <v>5.5555555555555554</v>
      </c>
      <c r="T9" s="393">
        <f t="shared" si="0"/>
        <v>1.1111111111111112</v>
      </c>
      <c r="U9" s="393">
        <f t="shared" si="0"/>
        <v>2.2222222222222223</v>
      </c>
      <c r="V9" s="393">
        <f t="shared" si="0"/>
        <v>2.2222222222222223</v>
      </c>
      <c r="W9" s="393">
        <f t="shared" si="0"/>
        <v>1.1111111111111112</v>
      </c>
      <c r="X9" s="393">
        <f t="shared" si="0"/>
        <v>2.2222222222222223</v>
      </c>
      <c r="Y9" s="393">
        <f t="shared" si="0"/>
        <v>3.3333333333333335</v>
      </c>
      <c r="Z9" s="393">
        <f t="shared" si="0"/>
        <v>6.666666666666667</v>
      </c>
      <c r="AA9" s="394">
        <f t="shared" si="0"/>
        <v>0</v>
      </c>
      <c r="AB9" s="395">
        <f>AB8/$AB$8*100</f>
        <v>100</v>
      </c>
      <c r="AC9" s="103">
        <f>SUM(B9:AA9)</f>
        <v>100.00000000000004</v>
      </c>
    </row>
    <row r="10" spans="1:29" s="89" customFormat="1" ht="11.25">
      <c r="A10" s="561" t="s">
        <v>45</v>
      </c>
      <c r="B10" s="234">
        <v>28</v>
      </c>
      <c r="C10" s="145">
        <v>27</v>
      </c>
      <c r="D10" s="145">
        <v>13</v>
      </c>
      <c r="E10" s="145">
        <v>10</v>
      </c>
      <c r="F10" s="145">
        <v>15</v>
      </c>
      <c r="G10" s="145">
        <v>2</v>
      </c>
      <c r="H10" s="145">
        <v>32</v>
      </c>
      <c r="I10" s="145">
        <v>25</v>
      </c>
      <c r="J10" s="145">
        <v>8</v>
      </c>
      <c r="K10" s="145">
        <v>18</v>
      </c>
      <c r="L10" s="145">
        <v>5</v>
      </c>
      <c r="M10" s="145">
        <v>32</v>
      </c>
      <c r="N10" s="145">
        <v>15</v>
      </c>
      <c r="O10" s="324" t="s">
        <v>2</v>
      </c>
      <c r="P10" s="389">
        <v>8</v>
      </c>
      <c r="Q10" s="366">
        <v>13</v>
      </c>
      <c r="R10" s="366">
        <v>2</v>
      </c>
      <c r="S10" s="366">
        <v>9</v>
      </c>
      <c r="T10" s="366">
        <v>7</v>
      </c>
      <c r="U10" s="366">
        <v>18</v>
      </c>
      <c r="V10" s="366">
        <v>10</v>
      </c>
      <c r="W10" s="366">
        <v>2</v>
      </c>
      <c r="X10" s="366">
        <v>1</v>
      </c>
      <c r="Y10" s="366">
        <v>12</v>
      </c>
      <c r="Z10" s="366">
        <v>8</v>
      </c>
      <c r="AA10" s="390">
        <v>1</v>
      </c>
      <c r="AB10" s="391">
        <f>SUM(B10:AA10)</f>
        <v>321</v>
      </c>
    </row>
    <row r="11" spans="1:29" s="89" customFormat="1" ht="12" thickBot="1">
      <c r="A11" s="560"/>
      <c r="B11" s="212">
        <f>B10/$AB$10*100</f>
        <v>8.722741433021806</v>
      </c>
      <c r="C11" s="88">
        <f>C10/$AB$10*100</f>
        <v>8.4112149532710276</v>
      </c>
      <c r="D11" s="88">
        <f>D10/$AB$10*100</f>
        <v>4.0498442367601246</v>
      </c>
      <c r="E11" s="88">
        <f>E10/$AB$10*100</f>
        <v>3.1152647975077881</v>
      </c>
      <c r="F11" s="88">
        <f t="shared" ref="F11:AB11" si="1">F10/$AB$10*100</f>
        <v>4.6728971962616823</v>
      </c>
      <c r="G11" s="88">
        <f t="shared" si="1"/>
        <v>0.62305295950155759</v>
      </c>
      <c r="H11" s="88">
        <f t="shared" si="1"/>
        <v>9.9688473520249214</v>
      </c>
      <c r="I11" s="88">
        <f t="shared" si="1"/>
        <v>7.7881619937694699</v>
      </c>
      <c r="J11" s="88">
        <f t="shared" si="1"/>
        <v>2.4922118380062304</v>
      </c>
      <c r="K11" s="88">
        <f t="shared" si="1"/>
        <v>5.6074766355140184</v>
      </c>
      <c r="L11" s="88">
        <f t="shared" si="1"/>
        <v>1.557632398753894</v>
      </c>
      <c r="M11" s="88">
        <f t="shared" si="1"/>
        <v>9.9688473520249214</v>
      </c>
      <c r="N11" s="88">
        <f t="shared" si="1"/>
        <v>4.6728971962616823</v>
      </c>
      <c r="O11" s="303" t="s">
        <v>3</v>
      </c>
      <c r="P11" s="392">
        <f t="shared" si="1"/>
        <v>2.4922118380062304</v>
      </c>
      <c r="Q11" s="393">
        <f t="shared" si="1"/>
        <v>4.0498442367601246</v>
      </c>
      <c r="R11" s="393">
        <f t="shared" si="1"/>
        <v>0.62305295950155759</v>
      </c>
      <c r="S11" s="393">
        <f t="shared" si="1"/>
        <v>2.8037383177570092</v>
      </c>
      <c r="T11" s="393">
        <f t="shared" si="1"/>
        <v>2.1806853582554515</v>
      </c>
      <c r="U11" s="393">
        <f t="shared" si="1"/>
        <v>5.6074766355140184</v>
      </c>
      <c r="V11" s="393">
        <f t="shared" si="1"/>
        <v>3.1152647975077881</v>
      </c>
      <c r="W11" s="393">
        <f t="shared" si="1"/>
        <v>0.62305295950155759</v>
      </c>
      <c r="X11" s="393">
        <f t="shared" si="1"/>
        <v>0.3115264797507788</v>
      </c>
      <c r="Y11" s="393">
        <f t="shared" si="1"/>
        <v>3.7383177570093453</v>
      </c>
      <c r="Z11" s="393">
        <f t="shared" si="1"/>
        <v>2.4922118380062304</v>
      </c>
      <c r="AA11" s="394">
        <f t="shared" si="1"/>
        <v>0.3115264797507788</v>
      </c>
      <c r="AB11" s="395">
        <f t="shared" si="1"/>
        <v>100</v>
      </c>
      <c r="AC11" s="103">
        <f>SUM(B11:AA11)</f>
        <v>100</v>
      </c>
    </row>
    <row r="12" spans="1:29" s="89" customFormat="1" ht="11.25">
      <c r="A12" s="566" t="s">
        <v>46</v>
      </c>
      <c r="B12" s="240">
        <v>43</v>
      </c>
      <c r="C12" s="238">
        <v>26</v>
      </c>
      <c r="D12" s="238">
        <v>8</v>
      </c>
      <c r="E12" s="238">
        <v>11</v>
      </c>
      <c r="F12" s="238">
        <v>16</v>
      </c>
      <c r="G12" s="238">
        <v>2</v>
      </c>
      <c r="H12" s="238">
        <v>29</v>
      </c>
      <c r="I12" s="238">
        <v>14</v>
      </c>
      <c r="J12" s="238">
        <v>3</v>
      </c>
      <c r="K12" s="238">
        <v>11</v>
      </c>
      <c r="L12" s="238">
        <v>2</v>
      </c>
      <c r="M12" s="238">
        <v>22</v>
      </c>
      <c r="N12" s="238">
        <v>16</v>
      </c>
      <c r="O12" s="324" t="s">
        <v>2</v>
      </c>
      <c r="P12" s="396">
        <v>6</v>
      </c>
      <c r="Q12" s="397">
        <v>11</v>
      </c>
      <c r="R12" s="397">
        <v>2</v>
      </c>
      <c r="S12" s="397">
        <v>6</v>
      </c>
      <c r="T12" s="397">
        <v>17</v>
      </c>
      <c r="U12" s="397">
        <v>15</v>
      </c>
      <c r="V12" s="397">
        <v>9</v>
      </c>
      <c r="W12" s="397">
        <v>0</v>
      </c>
      <c r="X12" s="397">
        <v>0</v>
      </c>
      <c r="Y12" s="397">
        <v>8</v>
      </c>
      <c r="Z12" s="397">
        <v>15</v>
      </c>
      <c r="AA12" s="398">
        <v>1</v>
      </c>
      <c r="AB12" s="391">
        <f>SUM(B12:AA12)</f>
        <v>293</v>
      </c>
      <c r="AC12" s="103"/>
    </row>
    <row r="13" spans="1:29" s="89" customFormat="1" ht="12" thickBot="1">
      <c r="A13" s="566"/>
      <c r="B13" s="212">
        <f>B12/$AB$12*100</f>
        <v>14.675767918088736</v>
      </c>
      <c r="C13" s="88">
        <f t="shared" ref="C13:AB13" si="2">C12/$AB$12*100</f>
        <v>8.8737201365187719</v>
      </c>
      <c r="D13" s="88">
        <f t="shared" si="2"/>
        <v>2.7303754266211606</v>
      </c>
      <c r="E13" s="88">
        <f t="shared" si="2"/>
        <v>3.7542662116040959</v>
      </c>
      <c r="F13" s="88">
        <f t="shared" si="2"/>
        <v>5.4607508532423212</v>
      </c>
      <c r="G13" s="88">
        <f t="shared" si="2"/>
        <v>0.68259385665529015</v>
      </c>
      <c r="H13" s="88">
        <f t="shared" si="2"/>
        <v>9.8976109215017072</v>
      </c>
      <c r="I13" s="88">
        <f t="shared" si="2"/>
        <v>4.7781569965870307</v>
      </c>
      <c r="J13" s="88">
        <f t="shared" si="2"/>
        <v>1.0238907849829351</v>
      </c>
      <c r="K13" s="88">
        <f t="shared" si="2"/>
        <v>3.7542662116040959</v>
      </c>
      <c r="L13" s="88">
        <f t="shared" si="2"/>
        <v>0.68259385665529015</v>
      </c>
      <c r="M13" s="88">
        <f t="shared" si="2"/>
        <v>7.5085324232081918</v>
      </c>
      <c r="N13" s="88">
        <f t="shared" si="2"/>
        <v>5.4607508532423212</v>
      </c>
      <c r="O13" s="303" t="s">
        <v>3</v>
      </c>
      <c r="P13" s="392">
        <f t="shared" si="2"/>
        <v>2.0477815699658701</v>
      </c>
      <c r="Q13" s="393">
        <f t="shared" si="2"/>
        <v>3.7542662116040959</v>
      </c>
      <c r="R13" s="393">
        <f t="shared" si="2"/>
        <v>0.68259385665529015</v>
      </c>
      <c r="S13" s="393">
        <f t="shared" si="2"/>
        <v>2.0477815699658701</v>
      </c>
      <c r="T13" s="393">
        <f t="shared" si="2"/>
        <v>5.802047781569966</v>
      </c>
      <c r="U13" s="393">
        <f t="shared" si="2"/>
        <v>5.1194539249146755</v>
      </c>
      <c r="V13" s="393">
        <f t="shared" si="2"/>
        <v>3.0716723549488054</v>
      </c>
      <c r="W13" s="393">
        <f t="shared" si="2"/>
        <v>0</v>
      </c>
      <c r="X13" s="393">
        <f t="shared" si="2"/>
        <v>0</v>
      </c>
      <c r="Y13" s="393">
        <f t="shared" si="2"/>
        <v>2.7303754266211606</v>
      </c>
      <c r="Z13" s="393">
        <f t="shared" si="2"/>
        <v>5.1194539249146755</v>
      </c>
      <c r="AA13" s="399">
        <f t="shared" si="2"/>
        <v>0.34129692832764508</v>
      </c>
      <c r="AB13" s="395">
        <f t="shared" si="2"/>
        <v>100</v>
      </c>
      <c r="AC13" s="103">
        <f>SUM(B13:AA13)</f>
        <v>100</v>
      </c>
    </row>
    <row r="14" spans="1:29" s="89" customFormat="1" ht="11.25">
      <c r="A14" s="566" t="s">
        <v>47</v>
      </c>
      <c r="B14" s="240">
        <v>19</v>
      </c>
      <c r="C14" s="238">
        <v>14</v>
      </c>
      <c r="D14" s="238">
        <v>6</v>
      </c>
      <c r="E14" s="238">
        <v>6</v>
      </c>
      <c r="F14" s="238">
        <v>9</v>
      </c>
      <c r="G14" s="238">
        <v>3</v>
      </c>
      <c r="H14" s="238">
        <v>19</v>
      </c>
      <c r="I14" s="238">
        <v>10</v>
      </c>
      <c r="J14" s="238">
        <v>5</v>
      </c>
      <c r="K14" s="238">
        <v>13</v>
      </c>
      <c r="L14" s="238">
        <v>2</v>
      </c>
      <c r="M14" s="238">
        <v>17</v>
      </c>
      <c r="N14" s="238">
        <v>7</v>
      </c>
      <c r="O14" s="324" t="s">
        <v>2</v>
      </c>
      <c r="P14" s="396">
        <v>4</v>
      </c>
      <c r="Q14" s="397">
        <v>7</v>
      </c>
      <c r="R14" s="397">
        <v>1</v>
      </c>
      <c r="S14" s="397">
        <v>5</v>
      </c>
      <c r="T14" s="397">
        <v>4</v>
      </c>
      <c r="U14" s="397">
        <v>11</v>
      </c>
      <c r="V14" s="397">
        <v>9</v>
      </c>
      <c r="W14" s="397">
        <v>0</v>
      </c>
      <c r="X14" s="397">
        <v>0</v>
      </c>
      <c r="Y14" s="397">
        <v>5</v>
      </c>
      <c r="Z14" s="397">
        <v>7</v>
      </c>
      <c r="AA14" s="398">
        <v>1</v>
      </c>
      <c r="AB14" s="391">
        <f>SUM(B14:AA14)</f>
        <v>184</v>
      </c>
      <c r="AC14" s="103"/>
    </row>
    <row r="15" spans="1:29" s="89" customFormat="1" ht="12" thickBot="1">
      <c r="A15" s="566"/>
      <c r="B15" s="212">
        <f>B14/$AB$14*100</f>
        <v>10.326086956521738</v>
      </c>
      <c r="C15" s="88">
        <f t="shared" ref="C15:AA15" si="3">C14/$AB$14*100</f>
        <v>7.608695652173914</v>
      </c>
      <c r="D15" s="88">
        <f t="shared" si="3"/>
        <v>3.2608695652173911</v>
      </c>
      <c r="E15" s="88">
        <f t="shared" si="3"/>
        <v>3.2608695652173911</v>
      </c>
      <c r="F15" s="88">
        <f t="shared" si="3"/>
        <v>4.8913043478260869</v>
      </c>
      <c r="G15" s="88">
        <f t="shared" si="3"/>
        <v>1.6304347826086956</v>
      </c>
      <c r="H15" s="88">
        <f t="shared" si="3"/>
        <v>10.326086956521738</v>
      </c>
      <c r="I15" s="88">
        <f t="shared" si="3"/>
        <v>5.4347826086956523</v>
      </c>
      <c r="J15" s="88">
        <f t="shared" si="3"/>
        <v>2.7173913043478262</v>
      </c>
      <c r="K15" s="88">
        <f t="shared" si="3"/>
        <v>7.0652173913043477</v>
      </c>
      <c r="L15" s="88">
        <f t="shared" si="3"/>
        <v>1.0869565217391304</v>
      </c>
      <c r="M15" s="88">
        <f t="shared" si="3"/>
        <v>9.2391304347826075</v>
      </c>
      <c r="N15" s="88">
        <f t="shared" si="3"/>
        <v>3.804347826086957</v>
      </c>
      <c r="O15" s="303" t="s">
        <v>3</v>
      </c>
      <c r="P15" s="392">
        <f t="shared" si="3"/>
        <v>2.1739130434782608</v>
      </c>
      <c r="Q15" s="393">
        <f t="shared" si="3"/>
        <v>3.804347826086957</v>
      </c>
      <c r="R15" s="393">
        <f t="shared" si="3"/>
        <v>0.54347826086956519</v>
      </c>
      <c r="S15" s="393">
        <f t="shared" si="3"/>
        <v>2.7173913043478262</v>
      </c>
      <c r="T15" s="393">
        <f t="shared" si="3"/>
        <v>2.1739130434782608</v>
      </c>
      <c r="U15" s="393">
        <f t="shared" si="3"/>
        <v>5.9782608695652177</v>
      </c>
      <c r="V15" s="393">
        <f t="shared" si="3"/>
        <v>4.8913043478260869</v>
      </c>
      <c r="W15" s="393">
        <f t="shared" si="3"/>
        <v>0</v>
      </c>
      <c r="X15" s="393">
        <f t="shared" si="3"/>
        <v>0</v>
      </c>
      <c r="Y15" s="393">
        <f t="shared" si="3"/>
        <v>2.7173913043478262</v>
      </c>
      <c r="Z15" s="393">
        <f t="shared" si="3"/>
        <v>3.804347826086957</v>
      </c>
      <c r="AA15" s="399">
        <f t="shared" si="3"/>
        <v>0.54347826086956519</v>
      </c>
      <c r="AB15" s="395">
        <f>AB14/$AB$14*100</f>
        <v>100</v>
      </c>
      <c r="AC15" s="103">
        <f>SUM(B15:AA15)</f>
        <v>100</v>
      </c>
    </row>
    <row r="16" spans="1:29" s="89" customFormat="1" ht="11.25">
      <c r="A16" s="566" t="s">
        <v>48</v>
      </c>
      <c r="B16" s="240">
        <v>11</v>
      </c>
      <c r="C16" s="238">
        <v>5</v>
      </c>
      <c r="D16" s="238">
        <v>1</v>
      </c>
      <c r="E16" s="238">
        <v>2</v>
      </c>
      <c r="F16" s="238">
        <v>5</v>
      </c>
      <c r="G16" s="238">
        <v>0</v>
      </c>
      <c r="H16" s="238">
        <v>12</v>
      </c>
      <c r="I16" s="238">
        <v>7</v>
      </c>
      <c r="J16" s="238">
        <v>2</v>
      </c>
      <c r="K16" s="238">
        <v>7</v>
      </c>
      <c r="L16" s="238">
        <v>2</v>
      </c>
      <c r="M16" s="238">
        <v>7</v>
      </c>
      <c r="N16" s="238">
        <v>2</v>
      </c>
      <c r="O16" s="324" t="s">
        <v>2</v>
      </c>
      <c r="P16" s="396">
        <v>1</v>
      </c>
      <c r="Q16" s="397">
        <v>2</v>
      </c>
      <c r="R16" s="397">
        <v>1</v>
      </c>
      <c r="S16" s="397">
        <v>2</v>
      </c>
      <c r="T16" s="397">
        <v>5</v>
      </c>
      <c r="U16" s="397">
        <v>7</v>
      </c>
      <c r="V16" s="397">
        <v>6</v>
      </c>
      <c r="W16" s="397">
        <v>0</v>
      </c>
      <c r="X16" s="397">
        <v>0</v>
      </c>
      <c r="Y16" s="397">
        <v>1</v>
      </c>
      <c r="Z16" s="397">
        <v>5</v>
      </c>
      <c r="AA16" s="398">
        <v>0</v>
      </c>
      <c r="AB16" s="391">
        <f>SUM(B16:AA16)</f>
        <v>93</v>
      </c>
      <c r="AC16" s="103"/>
    </row>
    <row r="17" spans="1:29" s="89" customFormat="1" ht="12" thickBot="1">
      <c r="A17" s="561"/>
      <c r="B17" s="333">
        <f>B16/$AB$16*100</f>
        <v>11.827956989247312</v>
      </c>
      <c r="C17" s="334">
        <f t="shared" ref="C17:AB17" si="4">C16/$AB$16*100</f>
        <v>5.376344086021505</v>
      </c>
      <c r="D17" s="334">
        <f t="shared" si="4"/>
        <v>1.0752688172043012</v>
      </c>
      <c r="E17" s="334">
        <f t="shared" si="4"/>
        <v>2.1505376344086025</v>
      </c>
      <c r="F17" s="334">
        <f t="shared" si="4"/>
        <v>5.376344086021505</v>
      </c>
      <c r="G17" s="334">
        <f t="shared" si="4"/>
        <v>0</v>
      </c>
      <c r="H17" s="334">
        <f t="shared" si="4"/>
        <v>12.903225806451612</v>
      </c>
      <c r="I17" s="334">
        <f t="shared" si="4"/>
        <v>7.5268817204301079</v>
      </c>
      <c r="J17" s="334">
        <f t="shared" si="4"/>
        <v>2.1505376344086025</v>
      </c>
      <c r="K17" s="334">
        <f t="shared" si="4"/>
        <v>7.5268817204301079</v>
      </c>
      <c r="L17" s="334">
        <f t="shared" si="4"/>
        <v>2.1505376344086025</v>
      </c>
      <c r="M17" s="334">
        <f t="shared" si="4"/>
        <v>7.5268817204301079</v>
      </c>
      <c r="N17" s="334">
        <f t="shared" si="4"/>
        <v>2.1505376344086025</v>
      </c>
      <c r="O17" s="303" t="s">
        <v>3</v>
      </c>
      <c r="P17" s="400">
        <f t="shared" si="4"/>
        <v>1.0752688172043012</v>
      </c>
      <c r="Q17" s="355">
        <f t="shared" si="4"/>
        <v>2.1505376344086025</v>
      </c>
      <c r="R17" s="355">
        <f t="shared" si="4"/>
        <v>1.0752688172043012</v>
      </c>
      <c r="S17" s="355">
        <f t="shared" si="4"/>
        <v>2.1505376344086025</v>
      </c>
      <c r="T17" s="355">
        <f t="shared" si="4"/>
        <v>5.376344086021505</v>
      </c>
      <c r="U17" s="355">
        <f t="shared" si="4"/>
        <v>7.5268817204301079</v>
      </c>
      <c r="V17" s="355">
        <f t="shared" si="4"/>
        <v>6.4516129032258061</v>
      </c>
      <c r="W17" s="355">
        <f t="shared" si="4"/>
        <v>0</v>
      </c>
      <c r="X17" s="355">
        <f t="shared" si="4"/>
        <v>0</v>
      </c>
      <c r="Y17" s="355">
        <f t="shared" si="4"/>
        <v>1.0752688172043012</v>
      </c>
      <c r="Z17" s="355">
        <f t="shared" si="4"/>
        <v>5.376344086021505</v>
      </c>
      <c r="AA17" s="401">
        <f t="shared" si="4"/>
        <v>0</v>
      </c>
      <c r="AB17" s="395">
        <f t="shared" si="4"/>
        <v>100</v>
      </c>
      <c r="AC17" s="103">
        <f>SUM(B17:AA17)</f>
        <v>100.00000000000001</v>
      </c>
    </row>
    <row r="18" spans="1:29" s="89" customFormat="1" ht="12" customHeight="1">
      <c r="A18" s="529" t="s">
        <v>8</v>
      </c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63"/>
      <c r="P18" s="402">
        <f t="shared" ref="P18:AA18" si="5">P8+P10+P12+P14+P16</f>
        <v>21</v>
      </c>
      <c r="Q18" s="357">
        <f t="shared" si="5"/>
        <v>35</v>
      </c>
      <c r="R18" s="357">
        <f t="shared" si="5"/>
        <v>8</v>
      </c>
      <c r="S18" s="357">
        <f t="shared" si="5"/>
        <v>27</v>
      </c>
      <c r="T18" s="357">
        <f t="shared" si="5"/>
        <v>34</v>
      </c>
      <c r="U18" s="357">
        <f t="shared" si="5"/>
        <v>53</v>
      </c>
      <c r="V18" s="357">
        <f t="shared" si="5"/>
        <v>36</v>
      </c>
      <c r="W18" s="357">
        <f t="shared" si="5"/>
        <v>3</v>
      </c>
      <c r="X18" s="357">
        <f t="shared" si="5"/>
        <v>3</v>
      </c>
      <c r="Y18" s="357">
        <f t="shared" si="5"/>
        <v>29</v>
      </c>
      <c r="Z18" s="357">
        <f t="shared" si="5"/>
        <v>41</v>
      </c>
      <c r="AA18" s="358">
        <f t="shared" si="5"/>
        <v>3</v>
      </c>
      <c r="AB18" s="416">
        <f>SUM(B18:AA18)</f>
        <v>293</v>
      </c>
      <c r="AC18" s="154">
        <f>AB8+AB10+AB12+AB14+AB16</f>
        <v>981</v>
      </c>
    </row>
    <row r="19" spans="1:29" s="89" customFormat="1" ht="12" customHeight="1" thickBot="1">
      <c r="A19" s="536" t="s">
        <v>9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62"/>
      <c r="P19" s="403">
        <f t="shared" ref="P19:AA19" si="6">P18/$AB$18*100</f>
        <v>7.1672354948805461</v>
      </c>
      <c r="Q19" s="361">
        <f t="shared" si="6"/>
        <v>11.945392491467576</v>
      </c>
      <c r="R19" s="361">
        <f t="shared" si="6"/>
        <v>2.7303754266211606</v>
      </c>
      <c r="S19" s="361">
        <f t="shared" si="6"/>
        <v>9.2150170648464158</v>
      </c>
      <c r="T19" s="361">
        <f t="shared" si="6"/>
        <v>11.604095563139932</v>
      </c>
      <c r="U19" s="361">
        <f t="shared" si="6"/>
        <v>18.088737201365188</v>
      </c>
      <c r="V19" s="361">
        <f t="shared" si="6"/>
        <v>12.286689419795222</v>
      </c>
      <c r="W19" s="361">
        <f t="shared" si="6"/>
        <v>1.0238907849829351</v>
      </c>
      <c r="X19" s="361">
        <f t="shared" si="6"/>
        <v>1.0238907849829351</v>
      </c>
      <c r="Y19" s="361">
        <f t="shared" si="6"/>
        <v>9.8976109215017072</v>
      </c>
      <c r="Z19" s="361">
        <f t="shared" si="6"/>
        <v>13.993174061433447</v>
      </c>
      <c r="AA19" s="362">
        <f t="shared" si="6"/>
        <v>1.0238907849829351</v>
      </c>
      <c r="AB19" s="417">
        <f>AB18/$AB$18*100</f>
        <v>100</v>
      </c>
      <c r="AC19" s="103">
        <f>SUM(B19:AA19)</f>
        <v>100.00000000000003</v>
      </c>
    </row>
    <row r="20" spans="1:29" s="89" customFormat="1" ht="11.25" hidden="1">
      <c r="A20" s="160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404"/>
    </row>
    <row r="21" spans="1:29" s="89" customFormat="1" ht="12" hidden="1" customHeight="1" thickBot="1">
      <c r="A21" s="160"/>
      <c r="B21" s="327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540" t="s">
        <v>105</v>
      </c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58"/>
      <c r="AB21" s="405"/>
    </row>
    <row r="22" spans="1:29" s="89" customFormat="1" ht="11.25" hidden="1">
      <c r="A22" s="221" t="s">
        <v>43</v>
      </c>
      <c r="B22" s="192">
        <f>B8</f>
        <v>9</v>
      </c>
      <c r="C22" s="171">
        <f>C8</f>
        <v>7</v>
      </c>
      <c r="D22" s="171">
        <f>D8</f>
        <v>3</v>
      </c>
      <c r="E22" s="171">
        <f t="shared" ref="E22:AB22" si="7">E8</f>
        <v>3</v>
      </c>
      <c r="F22" s="171">
        <f t="shared" si="7"/>
        <v>4</v>
      </c>
      <c r="G22" s="171">
        <f t="shared" si="7"/>
        <v>1</v>
      </c>
      <c r="H22" s="171">
        <f t="shared" si="7"/>
        <v>8</v>
      </c>
      <c r="I22" s="171">
        <f t="shared" si="7"/>
        <v>6</v>
      </c>
      <c r="J22" s="171">
        <f t="shared" si="7"/>
        <v>4</v>
      </c>
      <c r="K22" s="171">
        <f t="shared" si="7"/>
        <v>7</v>
      </c>
      <c r="L22" s="171">
        <f t="shared" si="7"/>
        <v>2</v>
      </c>
      <c r="M22" s="171">
        <f t="shared" si="7"/>
        <v>4</v>
      </c>
      <c r="N22" s="200">
        <f t="shared" si="7"/>
        <v>4</v>
      </c>
      <c r="O22" s="330"/>
      <c r="P22" s="389">
        <f t="shared" si="7"/>
        <v>2</v>
      </c>
      <c r="Q22" s="366">
        <f t="shared" si="7"/>
        <v>2</v>
      </c>
      <c r="R22" s="366">
        <f t="shared" si="7"/>
        <v>2</v>
      </c>
      <c r="S22" s="366">
        <f t="shared" si="7"/>
        <v>5</v>
      </c>
      <c r="T22" s="366">
        <f t="shared" si="7"/>
        <v>1</v>
      </c>
      <c r="U22" s="366">
        <f t="shared" si="7"/>
        <v>2</v>
      </c>
      <c r="V22" s="366">
        <f t="shared" si="7"/>
        <v>2</v>
      </c>
      <c r="W22" s="366">
        <f t="shared" si="7"/>
        <v>1</v>
      </c>
      <c r="X22" s="366">
        <f t="shared" si="7"/>
        <v>2</v>
      </c>
      <c r="Y22" s="366">
        <f t="shared" si="7"/>
        <v>3</v>
      </c>
      <c r="Z22" s="366">
        <f t="shared" si="7"/>
        <v>6</v>
      </c>
      <c r="AA22" s="390">
        <f t="shared" si="7"/>
        <v>0</v>
      </c>
      <c r="AB22" s="405">
        <f t="shared" si="7"/>
        <v>90</v>
      </c>
    </row>
    <row r="23" spans="1:29" s="89" customFormat="1" ht="11.25" hidden="1">
      <c r="A23" s="221" t="s">
        <v>45</v>
      </c>
      <c r="B23" s="193">
        <f>B10</f>
        <v>28</v>
      </c>
      <c r="C23" s="168">
        <f t="shared" ref="C23:AB23" si="8">C10</f>
        <v>27</v>
      </c>
      <c r="D23" s="168">
        <f t="shared" si="8"/>
        <v>13</v>
      </c>
      <c r="E23" s="168">
        <f t="shared" si="8"/>
        <v>10</v>
      </c>
      <c r="F23" s="168">
        <f t="shared" si="8"/>
        <v>15</v>
      </c>
      <c r="G23" s="168">
        <f t="shared" si="8"/>
        <v>2</v>
      </c>
      <c r="H23" s="168">
        <f t="shared" si="8"/>
        <v>32</v>
      </c>
      <c r="I23" s="168">
        <f t="shared" si="8"/>
        <v>25</v>
      </c>
      <c r="J23" s="168">
        <f t="shared" si="8"/>
        <v>8</v>
      </c>
      <c r="K23" s="168">
        <f t="shared" si="8"/>
        <v>18</v>
      </c>
      <c r="L23" s="168">
        <f t="shared" si="8"/>
        <v>5</v>
      </c>
      <c r="M23" s="168">
        <f t="shared" si="8"/>
        <v>32</v>
      </c>
      <c r="N23" s="201">
        <f t="shared" si="8"/>
        <v>15</v>
      </c>
      <c r="O23" s="330"/>
      <c r="P23" s="406">
        <f t="shared" si="8"/>
        <v>8</v>
      </c>
      <c r="Q23" s="345">
        <f t="shared" si="8"/>
        <v>13</v>
      </c>
      <c r="R23" s="345">
        <f t="shared" si="8"/>
        <v>2</v>
      </c>
      <c r="S23" s="345">
        <f t="shared" si="8"/>
        <v>9</v>
      </c>
      <c r="T23" s="345">
        <f t="shared" si="8"/>
        <v>7</v>
      </c>
      <c r="U23" s="345">
        <f t="shared" si="8"/>
        <v>18</v>
      </c>
      <c r="V23" s="345">
        <f t="shared" si="8"/>
        <v>10</v>
      </c>
      <c r="W23" s="345">
        <f t="shared" si="8"/>
        <v>2</v>
      </c>
      <c r="X23" s="345">
        <f t="shared" si="8"/>
        <v>1</v>
      </c>
      <c r="Y23" s="345">
        <f t="shared" si="8"/>
        <v>12</v>
      </c>
      <c r="Z23" s="345">
        <f t="shared" si="8"/>
        <v>8</v>
      </c>
      <c r="AA23" s="407">
        <f t="shared" si="8"/>
        <v>1</v>
      </c>
      <c r="AB23" s="405">
        <f t="shared" si="8"/>
        <v>321</v>
      </c>
    </row>
    <row r="24" spans="1:29" s="89" customFormat="1" ht="11.25" hidden="1">
      <c r="A24" s="221" t="s">
        <v>46</v>
      </c>
      <c r="B24" s="194">
        <f>B12</f>
        <v>43</v>
      </c>
      <c r="C24" s="185">
        <f t="shared" ref="C24:AB24" si="9">C12</f>
        <v>26</v>
      </c>
      <c r="D24" s="185">
        <f t="shared" si="9"/>
        <v>8</v>
      </c>
      <c r="E24" s="185">
        <f t="shared" si="9"/>
        <v>11</v>
      </c>
      <c r="F24" s="185">
        <f t="shared" si="9"/>
        <v>16</v>
      </c>
      <c r="G24" s="185">
        <f t="shared" si="9"/>
        <v>2</v>
      </c>
      <c r="H24" s="185">
        <f t="shared" si="9"/>
        <v>29</v>
      </c>
      <c r="I24" s="185">
        <f t="shared" si="9"/>
        <v>14</v>
      </c>
      <c r="J24" s="185">
        <f t="shared" si="9"/>
        <v>3</v>
      </c>
      <c r="K24" s="185">
        <f t="shared" si="9"/>
        <v>11</v>
      </c>
      <c r="L24" s="185">
        <f t="shared" si="9"/>
        <v>2</v>
      </c>
      <c r="M24" s="185">
        <f t="shared" si="9"/>
        <v>22</v>
      </c>
      <c r="N24" s="202">
        <f t="shared" si="9"/>
        <v>16</v>
      </c>
      <c r="O24" s="331"/>
      <c r="P24" s="408">
        <f t="shared" si="9"/>
        <v>6</v>
      </c>
      <c r="Q24" s="351">
        <f t="shared" si="9"/>
        <v>11</v>
      </c>
      <c r="R24" s="351">
        <f t="shared" si="9"/>
        <v>2</v>
      </c>
      <c r="S24" s="351">
        <f t="shared" si="9"/>
        <v>6</v>
      </c>
      <c r="T24" s="351">
        <f t="shared" si="9"/>
        <v>17</v>
      </c>
      <c r="U24" s="351">
        <f t="shared" si="9"/>
        <v>15</v>
      </c>
      <c r="V24" s="351">
        <f t="shared" si="9"/>
        <v>9</v>
      </c>
      <c r="W24" s="351">
        <f t="shared" si="9"/>
        <v>0</v>
      </c>
      <c r="X24" s="351">
        <f t="shared" si="9"/>
        <v>0</v>
      </c>
      <c r="Y24" s="351">
        <f t="shared" si="9"/>
        <v>8</v>
      </c>
      <c r="Z24" s="351">
        <f t="shared" si="9"/>
        <v>15</v>
      </c>
      <c r="AA24" s="409">
        <f t="shared" si="9"/>
        <v>1</v>
      </c>
      <c r="AB24" s="410">
        <f t="shared" si="9"/>
        <v>293</v>
      </c>
    </row>
    <row r="25" spans="1:29" s="89" customFormat="1" ht="11.25" hidden="1">
      <c r="A25" s="221" t="s">
        <v>47</v>
      </c>
      <c r="B25" s="194">
        <f>B14</f>
        <v>19</v>
      </c>
      <c r="C25" s="185">
        <f t="shared" ref="C25:AB25" si="10">C14</f>
        <v>14</v>
      </c>
      <c r="D25" s="185">
        <f t="shared" si="10"/>
        <v>6</v>
      </c>
      <c r="E25" s="185">
        <f t="shared" si="10"/>
        <v>6</v>
      </c>
      <c r="F25" s="185">
        <f t="shared" si="10"/>
        <v>9</v>
      </c>
      <c r="G25" s="185">
        <f t="shared" si="10"/>
        <v>3</v>
      </c>
      <c r="H25" s="185">
        <f t="shared" si="10"/>
        <v>19</v>
      </c>
      <c r="I25" s="185">
        <f t="shared" si="10"/>
        <v>10</v>
      </c>
      <c r="J25" s="185">
        <f t="shared" si="10"/>
        <v>5</v>
      </c>
      <c r="K25" s="185">
        <f t="shared" si="10"/>
        <v>13</v>
      </c>
      <c r="L25" s="185">
        <f t="shared" si="10"/>
        <v>2</v>
      </c>
      <c r="M25" s="185">
        <f t="shared" si="10"/>
        <v>17</v>
      </c>
      <c r="N25" s="202">
        <f t="shared" si="10"/>
        <v>7</v>
      </c>
      <c r="O25" s="331"/>
      <c r="P25" s="408">
        <f t="shared" si="10"/>
        <v>4</v>
      </c>
      <c r="Q25" s="351">
        <f t="shared" si="10"/>
        <v>7</v>
      </c>
      <c r="R25" s="351">
        <f t="shared" si="10"/>
        <v>1</v>
      </c>
      <c r="S25" s="351">
        <f t="shared" si="10"/>
        <v>5</v>
      </c>
      <c r="T25" s="351">
        <f t="shared" si="10"/>
        <v>4</v>
      </c>
      <c r="U25" s="351">
        <f t="shared" si="10"/>
        <v>11</v>
      </c>
      <c r="V25" s="351">
        <f t="shared" si="10"/>
        <v>9</v>
      </c>
      <c r="W25" s="351">
        <f t="shared" si="10"/>
        <v>0</v>
      </c>
      <c r="X25" s="351">
        <f t="shared" si="10"/>
        <v>0</v>
      </c>
      <c r="Y25" s="351">
        <f t="shared" si="10"/>
        <v>5</v>
      </c>
      <c r="Z25" s="351">
        <f t="shared" si="10"/>
        <v>7</v>
      </c>
      <c r="AA25" s="409">
        <f t="shared" si="10"/>
        <v>1</v>
      </c>
      <c r="AB25" s="410">
        <f t="shared" si="10"/>
        <v>184</v>
      </c>
    </row>
    <row r="26" spans="1:29" s="89" customFormat="1" ht="12" hidden="1" thickBot="1">
      <c r="A26" s="221" t="s">
        <v>48</v>
      </c>
      <c r="B26" s="195">
        <f>B16</f>
        <v>11</v>
      </c>
      <c r="C26" s="188">
        <f t="shared" ref="C26:AB26" si="11">C16</f>
        <v>5</v>
      </c>
      <c r="D26" s="188">
        <f t="shared" si="11"/>
        <v>1</v>
      </c>
      <c r="E26" s="188">
        <f t="shared" si="11"/>
        <v>2</v>
      </c>
      <c r="F26" s="188">
        <f t="shared" si="11"/>
        <v>5</v>
      </c>
      <c r="G26" s="188">
        <f t="shared" si="11"/>
        <v>0</v>
      </c>
      <c r="H26" s="188">
        <f t="shared" si="11"/>
        <v>12</v>
      </c>
      <c r="I26" s="188">
        <f t="shared" si="11"/>
        <v>7</v>
      </c>
      <c r="J26" s="188">
        <f t="shared" si="11"/>
        <v>2</v>
      </c>
      <c r="K26" s="188">
        <f t="shared" si="11"/>
        <v>7</v>
      </c>
      <c r="L26" s="188">
        <f t="shared" si="11"/>
        <v>2</v>
      </c>
      <c r="M26" s="188">
        <f t="shared" si="11"/>
        <v>7</v>
      </c>
      <c r="N26" s="203">
        <f t="shared" si="11"/>
        <v>2</v>
      </c>
      <c r="O26" s="331"/>
      <c r="P26" s="411">
        <f t="shared" si="11"/>
        <v>1</v>
      </c>
      <c r="Q26" s="371">
        <f t="shared" si="11"/>
        <v>2</v>
      </c>
      <c r="R26" s="371">
        <f t="shared" si="11"/>
        <v>1</v>
      </c>
      <c r="S26" s="371">
        <f t="shared" si="11"/>
        <v>2</v>
      </c>
      <c r="T26" s="371">
        <f t="shared" si="11"/>
        <v>5</v>
      </c>
      <c r="U26" s="371">
        <f t="shared" si="11"/>
        <v>7</v>
      </c>
      <c r="V26" s="371">
        <f t="shared" si="11"/>
        <v>6</v>
      </c>
      <c r="W26" s="371">
        <f t="shared" si="11"/>
        <v>0</v>
      </c>
      <c r="X26" s="371">
        <f t="shared" si="11"/>
        <v>0</v>
      </c>
      <c r="Y26" s="371">
        <f t="shared" si="11"/>
        <v>1</v>
      </c>
      <c r="Z26" s="371">
        <f t="shared" si="11"/>
        <v>5</v>
      </c>
      <c r="AA26" s="412">
        <f t="shared" si="11"/>
        <v>0</v>
      </c>
      <c r="AB26" s="410">
        <f t="shared" si="11"/>
        <v>93</v>
      </c>
    </row>
    <row r="27" spans="1:29" s="89" customFormat="1" ht="11.25" hidden="1">
      <c r="A27" s="160"/>
      <c r="B27" s="93">
        <f>B18</f>
        <v>0</v>
      </c>
      <c r="C27" s="93">
        <f t="shared" ref="C27:AB27" si="12">C18</f>
        <v>0</v>
      </c>
      <c r="D27" s="93">
        <f t="shared" si="12"/>
        <v>0</v>
      </c>
      <c r="E27" s="93">
        <f t="shared" si="12"/>
        <v>0</v>
      </c>
      <c r="F27" s="93">
        <f t="shared" si="12"/>
        <v>0</v>
      </c>
      <c r="G27" s="93">
        <f t="shared" si="12"/>
        <v>0</v>
      </c>
      <c r="H27" s="93">
        <f t="shared" si="12"/>
        <v>0</v>
      </c>
      <c r="I27" s="93">
        <f t="shared" si="12"/>
        <v>0</v>
      </c>
      <c r="J27" s="93">
        <f t="shared" si="12"/>
        <v>0</v>
      </c>
      <c r="K27" s="93">
        <f t="shared" si="12"/>
        <v>0</v>
      </c>
      <c r="L27" s="93">
        <f t="shared" si="12"/>
        <v>0</v>
      </c>
      <c r="M27" s="93">
        <f t="shared" si="12"/>
        <v>0</v>
      </c>
      <c r="N27" s="93">
        <f t="shared" si="12"/>
        <v>0</v>
      </c>
      <c r="O27" s="93"/>
      <c r="P27" s="364">
        <f t="shared" si="12"/>
        <v>21</v>
      </c>
      <c r="Q27" s="364">
        <f t="shared" si="12"/>
        <v>35</v>
      </c>
      <c r="R27" s="364">
        <f t="shared" si="12"/>
        <v>8</v>
      </c>
      <c r="S27" s="364">
        <f t="shared" si="12"/>
        <v>27</v>
      </c>
      <c r="T27" s="364">
        <f t="shared" si="12"/>
        <v>34</v>
      </c>
      <c r="U27" s="364">
        <f t="shared" si="12"/>
        <v>53</v>
      </c>
      <c r="V27" s="364">
        <f t="shared" si="12"/>
        <v>36</v>
      </c>
      <c r="W27" s="364">
        <f t="shared" si="12"/>
        <v>3</v>
      </c>
      <c r="X27" s="364">
        <f t="shared" si="12"/>
        <v>3</v>
      </c>
      <c r="Y27" s="364">
        <f t="shared" si="12"/>
        <v>29</v>
      </c>
      <c r="Z27" s="364">
        <f t="shared" si="12"/>
        <v>41</v>
      </c>
      <c r="AA27" s="364">
        <f t="shared" si="12"/>
        <v>3</v>
      </c>
      <c r="AB27" s="405">
        <f t="shared" si="12"/>
        <v>293</v>
      </c>
    </row>
    <row r="28" spans="1:29" s="89" customFormat="1" ht="11.25">
      <c r="A28" s="160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405"/>
    </row>
    <row r="29" spans="1:29" s="89" customFormat="1" ht="12" thickBot="1">
      <c r="A29" s="160"/>
      <c r="B29" s="335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538" t="s">
        <v>104</v>
      </c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9"/>
      <c r="AB29" s="405"/>
    </row>
    <row r="30" spans="1:29" s="89" customFormat="1" ht="11.25">
      <c r="A30" s="160" t="s">
        <v>43</v>
      </c>
      <c r="B30" s="196">
        <f>B27/AB27*AB22</f>
        <v>0</v>
      </c>
      <c r="C30" s="177">
        <f>C27/AB27*AB22</f>
        <v>0</v>
      </c>
      <c r="D30" s="177">
        <f>D27/$AB$27*$AB$22</f>
        <v>0</v>
      </c>
      <c r="E30" s="177">
        <f>E27/$AB$27*$AB$22</f>
        <v>0</v>
      </c>
      <c r="F30" s="177">
        <f t="shared" ref="F30:AA30" si="13">F27/$AB$27*$AB$22</f>
        <v>0</v>
      </c>
      <c r="G30" s="177">
        <f t="shared" si="13"/>
        <v>0</v>
      </c>
      <c r="H30" s="177">
        <f t="shared" si="13"/>
        <v>0</v>
      </c>
      <c r="I30" s="177">
        <f t="shared" si="13"/>
        <v>0</v>
      </c>
      <c r="J30" s="177">
        <f t="shared" si="13"/>
        <v>0</v>
      </c>
      <c r="K30" s="177">
        <f t="shared" si="13"/>
        <v>0</v>
      </c>
      <c r="L30" s="177">
        <f t="shared" si="13"/>
        <v>0</v>
      </c>
      <c r="M30" s="177">
        <f t="shared" si="13"/>
        <v>0</v>
      </c>
      <c r="N30" s="204">
        <f t="shared" si="13"/>
        <v>0</v>
      </c>
      <c r="O30" s="332"/>
      <c r="P30" s="373">
        <f t="shared" si="13"/>
        <v>6.4505119453924911</v>
      </c>
      <c r="Q30" s="374">
        <f t="shared" si="13"/>
        <v>10.750853242320819</v>
      </c>
      <c r="R30" s="374">
        <f t="shared" si="13"/>
        <v>2.4573378839590445</v>
      </c>
      <c r="S30" s="374">
        <f t="shared" si="13"/>
        <v>8.2935153583617751</v>
      </c>
      <c r="T30" s="374">
        <f t="shared" si="13"/>
        <v>10.443686006825939</v>
      </c>
      <c r="U30" s="374">
        <f t="shared" si="13"/>
        <v>16.27986348122867</v>
      </c>
      <c r="V30" s="374">
        <f t="shared" si="13"/>
        <v>11.058020477815699</v>
      </c>
      <c r="W30" s="374">
        <f t="shared" si="13"/>
        <v>0.92150170648464158</v>
      </c>
      <c r="X30" s="374">
        <f t="shared" si="13"/>
        <v>0.92150170648464158</v>
      </c>
      <c r="Y30" s="374">
        <f t="shared" si="13"/>
        <v>8.9078498293515356</v>
      </c>
      <c r="Z30" s="374">
        <f t="shared" si="13"/>
        <v>12.593856655290102</v>
      </c>
      <c r="AA30" s="375">
        <f t="shared" si="13"/>
        <v>0.92150170648464158</v>
      </c>
      <c r="AB30" s="410">
        <f>AB27/$AB$27*$AB$22</f>
        <v>90</v>
      </c>
    </row>
    <row r="31" spans="1:29" s="89" customFormat="1" ht="11.25">
      <c r="A31" s="160" t="s">
        <v>45</v>
      </c>
      <c r="B31" s="197">
        <f>B27/AB27*AB23</f>
        <v>0</v>
      </c>
      <c r="C31" s="169">
        <f>C27/$AB$27*$AB$23</f>
        <v>0</v>
      </c>
      <c r="D31" s="169">
        <f>D27/$AB$27*$AB$23</f>
        <v>0</v>
      </c>
      <c r="E31" s="169">
        <f>E27/$AB$27*$AB$23</f>
        <v>0</v>
      </c>
      <c r="F31" s="169">
        <f t="shared" ref="F31:AA31" si="14">F27/$AB$27*$AB$23</f>
        <v>0</v>
      </c>
      <c r="G31" s="169">
        <f t="shared" si="14"/>
        <v>0</v>
      </c>
      <c r="H31" s="169">
        <f t="shared" si="14"/>
        <v>0</v>
      </c>
      <c r="I31" s="169">
        <f t="shared" si="14"/>
        <v>0</v>
      </c>
      <c r="J31" s="169">
        <f t="shared" si="14"/>
        <v>0</v>
      </c>
      <c r="K31" s="169">
        <f t="shared" si="14"/>
        <v>0</v>
      </c>
      <c r="L31" s="169">
        <f t="shared" si="14"/>
        <v>0</v>
      </c>
      <c r="M31" s="169">
        <f t="shared" si="14"/>
        <v>0</v>
      </c>
      <c r="N31" s="205">
        <f t="shared" si="14"/>
        <v>0</v>
      </c>
      <c r="O31" s="332"/>
      <c r="P31" s="378">
        <f t="shared" si="14"/>
        <v>23.006825938566553</v>
      </c>
      <c r="Q31" s="379">
        <f t="shared" si="14"/>
        <v>38.344709897610919</v>
      </c>
      <c r="R31" s="379">
        <f t="shared" si="14"/>
        <v>8.7645051194539256</v>
      </c>
      <c r="S31" s="379">
        <f t="shared" si="14"/>
        <v>29.580204778156997</v>
      </c>
      <c r="T31" s="379">
        <f t="shared" si="14"/>
        <v>37.249146757679185</v>
      </c>
      <c r="U31" s="379">
        <f t="shared" si="14"/>
        <v>58.064846416382252</v>
      </c>
      <c r="V31" s="379">
        <f t="shared" si="14"/>
        <v>39.44027303754266</v>
      </c>
      <c r="W31" s="379">
        <f t="shared" si="14"/>
        <v>3.2866894197952217</v>
      </c>
      <c r="X31" s="379">
        <f t="shared" si="14"/>
        <v>3.2866894197952217</v>
      </c>
      <c r="Y31" s="379">
        <f t="shared" si="14"/>
        <v>31.771331058020479</v>
      </c>
      <c r="Z31" s="379">
        <f t="shared" si="14"/>
        <v>44.918088737201366</v>
      </c>
      <c r="AA31" s="380">
        <f t="shared" si="14"/>
        <v>3.2866894197952217</v>
      </c>
      <c r="AB31" s="410">
        <f>AB27/$AB$27*$AB$23</f>
        <v>321</v>
      </c>
    </row>
    <row r="32" spans="1:29" s="89" customFormat="1" ht="11.25">
      <c r="A32" s="160" t="s">
        <v>46</v>
      </c>
      <c r="B32" s="197">
        <f>B27/$AB$27*$AB$24</f>
        <v>0</v>
      </c>
      <c r="C32" s="169">
        <f t="shared" ref="C32:AB32" si="15">C27/$AB$27*$AB$24</f>
        <v>0</v>
      </c>
      <c r="D32" s="169">
        <f t="shared" si="15"/>
        <v>0</v>
      </c>
      <c r="E32" s="169">
        <f t="shared" si="15"/>
        <v>0</v>
      </c>
      <c r="F32" s="169">
        <f t="shared" si="15"/>
        <v>0</v>
      </c>
      <c r="G32" s="169">
        <f t="shared" si="15"/>
        <v>0</v>
      </c>
      <c r="H32" s="169">
        <f t="shared" si="15"/>
        <v>0</v>
      </c>
      <c r="I32" s="169">
        <f t="shared" si="15"/>
        <v>0</v>
      </c>
      <c r="J32" s="169">
        <f t="shared" si="15"/>
        <v>0</v>
      </c>
      <c r="K32" s="169">
        <f t="shared" si="15"/>
        <v>0</v>
      </c>
      <c r="L32" s="169">
        <f t="shared" si="15"/>
        <v>0</v>
      </c>
      <c r="M32" s="169">
        <f t="shared" si="15"/>
        <v>0</v>
      </c>
      <c r="N32" s="205">
        <f t="shared" si="15"/>
        <v>0</v>
      </c>
      <c r="O32" s="332"/>
      <c r="P32" s="378">
        <f t="shared" si="15"/>
        <v>21</v>
      </c>
      <c r="Q32" s="379">
        <f t="shared" si="15"/>
        <v>35</v>
      </c>
      <c r="R32" s="379">
        <f t="shared" si="15"/>
        <v>8</v>
      </c>
      <c r="S32" s="379">
        <f t="shared" si="15"/>
        <v>27</v>
      </c>
      <c r="T32" s="379">
        <f t="shared" si="15"/>
        <v>34</v>
      </c>
      <c r="U32" s="379">
        <f t="shared" si="15"/>
        <v>53</v>
      </c>
      <c r="V32" s="379">
        <f t="shared" si="15"/>
        <v>36</v>
      </c>
      <c r="W32" s="379">
        <f t="shared" si="15"/>
        <v>3</v>
      </c>
      <c r="X32" s="379">
        <f t="shared" si="15"/>
        <v>3</v>
      </c>
      <c r="Y32" s="379">
        <f t="shared" si="15"/>
        <v>29</v>
      </c>
      <c r="Z32" s="379">
        <f t="shared" si="15"/>
        <v>41</v>
      </c>
      <c r="AA32" s="380">
        <f t="shared" si="15"/>
        <v>3</v>
      </c>
      <c r="AB32" s="410">
        <f t="shared" si="15"/>
        <v>293</v>
      </c>
    </row>
    <row r="33" spans="1:28" s="89" customFormat="1" ht="11.25">
      <c r="A33" s="160" t="s">
        <v>47</v>
      </c>
      <c r="B33" s="197">
        <f>B27/$AB$27*$AB$25</f>
        <v>0</v>
      </c>
      <c r="C33" s="169">
        <f t="shared" ref="C33:AB33" si="16">C27/$AB$27*$AB$25</f>
        <v>0</v>
      </c>
      <c r="D33" s="169">
        <f t="shared" si="16"/>
        <v>0</v>
      </c>
      <c r="E33" s="169">
        <f t="shared" si="16"/>
        <v>0</v>
      </c>
      <c r="F33" s="169">
        <f t="shared" si="16"/>
        <v>0</v>
      </c>
      <c r="G33" s="169">
        <f t="shared" si="16"/>
        <v>0</v>
      </c>
      <c r="H33" s="169">
        <f t="shared" si="16"/>
        <v>0</v>
      </c>
      <c r="I33" s="169">
        <f t="shared" si="16"/>
        <v>0</v>
      </c>
      <c r="J33" s="169">
        <f t="shared" si="16"/>
        <v>0</v>
      </c>
      <c r="K33" s="169">
        <f t="shared" si="16"/>
        <v>0</v>
      </c>
      <c r="L33" s="169">
        <f t="shared" si="16"/>
        <v>0</v>
      </c>
      <c r="M33" s="169">
        <f t="shared" si="16"/>
        <v>0</v>
      </c>
      <c r="N33" s="205">
        <f t="shared" si="16"/>
        <v>0</v>
      </c>
      <c r="O33" s="332"/>
      <c r="P33" s="378">
        <f t="shared" si="16"/>
        <v>13.187713310580204</v>
      </c>
      <c r="Q33" s="379">
        <f t="shared" si="16"/>
        <v>21.979522184300343</v>
      </c>
      <c r="R33" s="379">
        <f t="shared" si="16"/>
        <v>5.0238907849829353</v>
      </c>
      <c r="S33" s="379">
        <f t="shared" si="16"/>
        <v>16.955631399317404</v>
      </c>
      <c r="T33" s="379">
        <f t="shared" si="16"/>
        <v>21.351535836177476</v>
      </c>
      <c r="U33" s="379">
        <f t="shared" si="16"/>
        <v>33.283276450511948</v>
      </c>
      <c r="V33" s="379">
        <f t="shared" si="16"/>
        <v>22.607508532423207</v>
      </c>
      <c r="W33" s="379">
        <f t="shared" si="16"/>
        <v>1.8839590443686007</v>
      </c>
      <c r="X33" s="379">
        <f t="shared" si="16"/>
        <v>1.8839590443686007</v>
      </c>
      <c r="Y33" s="379">
        <f t="shared" si="16"/>
        <v>18.211604095563139</v>
      </c>
      <c r="Z33" s="379">
        <f t="shared" si="16"/>
        <v>25.747440273037544</v>
      </c>
      <c r="AA33" s="380">
        <f t="shared" si="16"/>
        <v>1.8839590443686007</v>
      </c>
      <c r="AB33" s="410">
        <f t="shared" si="16"/>
        <v>184</v>
      </c>
    </row>
    <row r="34" spans="1:28" s="89" customFormat="1" ht="12" thickBot="1">
      <c r="A34" s="160" t="s">
        <v>48</v>
      </c>
      <c r="B34" s="198">
        <f>B27/$AB$27*$AB$26</f>
        <v>0</v>
      </c>
      <c r="C34" s="180">
        <f t="shared" ref="C34:AB34" si="17">C27/$AB$27*$AB$26</f>
        <v>0</v>
      </c>
      <c r="D34" s="180">
        <f t="shared" si="17"/>
        <v>0</v>
      </c>
      <c r="E34" s="180">
        <f t="shared" si="17"/>
        <v>0</v>
      </c>
      <c r="F34" s="180">
        <f t="shared" si="17"/>
        <v>0</v>
      </c>
      <c r="G34" s="180">
        <f t="shared" si="17"/>
        <v>0</v>
      </c>
      <c r="H34" s="180">
        <f t="shared" si="17"/>
        <v>0</v>
      </c>
      <c r="I34" s="180">
        <f t="shared" si="17"/>
        <v>0</v>
      </c>
      <c r="J34" s="180">
        <f t="shared" si="17"/>
        <v>0</v>
      </c>
      <c r="K34" s="180">
        <f t="shared" si="17"/>
        <v>0</v>
      </c>
      <c r="L34" s="180">
        <f t="shared" si="17"/>
        <v>0</v>
      </c>
      <c r="M34" s="180">
        <f t="shared" si="17"/>
        <v>0</v>
      </c>
      <c r="N34" s="206">
        <f t="shared" si="17"/>
        <v>0</v>
      </c>
      <c r="O34" s="332"/>
      <c r="P34" s="383">
        <f t="shared" si="17"/>
        <v>6.6655290102389078</v>
      </c>
      <c r="Q34" s="384">
        <f t="shared" si="17"/>
        <v>11.109215017064846</v>
      </c>
      <c r="R34" s="384">
        <f t="shared" si="17"/>
        <v>2.5392491467576792</v>
      </c>
      <c r="S34" s="384">
        <f t="shared" si="17"/>
        <v>8.5699658703071666</v>
      </c>
      <c r="T34" s="384">
        <f t="shared" si="17"/>
        <v>10.791808873720138</v>
      </c>
      <c r="U34" s="384">
        <f t="shared" si="17"/>
        <v>16.822525597269625</v>
      </c>
      <c r="V34" s="384">
        <f t="shared" si="17"/>
        <v>11.426621160409557</v>
      </c>
      <c r="W34" s="384">
        <f t="shared" si="17"/>
        <v>0.95221843003412965</v>
      </c>
      <c r="X34" s="384">
        <f t="shared" si="17"/>
        <v>0.95221843003412965</v>
      </c>
      <c r="Y34" s="384">
        <f t="shared" si="17"/>
        <v>9.2047781569965874</v>
      </c>
      <c r="Z34" s="384">
        <f t="shared" si="17"/>
        <v>13.013651877133105</v>
      </c>
      <c r="AA34" s="385">
        <f t="shared" si="17"/>
        <v>0.95221843003412965</v>
      </c>
      <c r="AB34" s="410">
        <f t="shared" si="17"/>
        <v>93</v>
      </c>
    </row>
    <row r="35" spans="1:28" s="89" customFormat="1" ht="12" thickBot="1">
      <c r="A35" s="232"/>
      <c r="B35" s="153">
        <f>SUM(B30:B34)</f>
        <v>0</v>
      </c>
      <c r="C35" s="153">
        <f t="shared" ref="C35:AA35" si="18">SUM(C30:C34)</f>
        <v>0</v>
      </c>
      <c r="D35" s="153">
        <f t="shared" si="18"/>
        <v>0</v>
      </c>
      <c r="E35" s="153">
        <f t="shared" si="18"/>
        <v>0</v>
      </c>
      <c r="F35" s="153">
        <f t="shared" si="18"/>
        <v>0</v>
      </c>
      <c r="G35" s="153">
        <f t="shared" si="18"/>
        <v>0</v>
      </c>
      <c r="H35" s="153">
        <f t="shared" si="18"/>
        <v>0</v>
      </c>
      <c r="I35" s="153">
        <f t="shared" si="18"/>
        <v>0</v>
      </c>
      <c r="J35" s="153">
        <f t="shared" si="18"/>
        <v>0</v>
      </c>
      <c r="K35" s="153">
        <f t="shared" si="18"/>
        <v>0</v>
      </c>
      <c r="L35" s="153">
        <f t="shared" si="18"/>
        <v>0</v>
      </c>
      <c r="M35" s="153">
        <f t="shared" si="18"/>
        <v>0</v>
      </c>
      <c r="N35" s="153">
        <f t="shared" si="18"/>
        <v>0</v>
      </c>
      <c r="O35" s="153"/>
      <c r="P35" s="388">
        <f t="shared" si="18"/>
        <v>70.310580204778162</v>
      </c>
      <c r="Q35" s="388">
        <f t="shared" si="18"/>
        <v>117.18430034129692</v>
      </c>
      <c r="R35" s="388">
        <f t="shared" si="18"/>
        <v>26.784982935153586</v>
      </c>
      <c r="S35" s="388">
        <f t="shared" si="18"/>
        <v>90.399317406143339</v>
      </c>
      <c r="T35" s="388">
        <f t="shared" si="18"/>
        <v>113.83617747440275</v>
      </c>
      <c r="U35" s="388">
        <f t="shared" si="18"/>
        <v>177.45051194539249</v>
      </c>
      <c r="V35" s="388">
        <f t="shared" si="18"/>
        <v>120.53242320819112</v>
      </c>
      <c r="W35" s="388">
        <f t="shared" si="18"/>
        <v>10.044368600682594</v>
      </c>
      <c r="X35" s="388">
        <f t="shared" si="18"/>
        <v>10.044368600682594</v>
      </c>
      <c r="Y35" s="388">
        <f t="shared" si="18"/>
        <v>97.095563139931727</v>
      </c>
      <c r="Z35" s="388">
        <f t="shared" si="18"/>
        <v>137.27303754266211</v>
      </c>
      <c r="AA35" s="388">
        <f t="shared" si="18"/>
        <v>10.044368600682594</v>
      </c>
      <c r="AB35" s="413">
        <f>SUM(B35:AA35)</f>
        <v>981</v>
      </c>
    </row>
    <row r="36" spans="1:28" ht="15" thickBot="1"/>
    <row r="37" spans="1:28" ht="15" thickBot="1">
      <c r="A37" s="84" t="s">
        <v>12</v>
      </c>
      <c r="N37" s="243"/>
      <c r="O37" s="243"/>
      <c r="AB37" s="239" t="e">
        <f>CHITEST(B22:AA26,B30:AA34)</f>
        <v>#DIV/0!</v>
      </c>
    </row>
    <row r="38" spans="1:28" ht="15">
      <c r="B38" s="84">
        <v>1</v>
      </c>
      <c r="C38" s="84">
        <v>2</v>
      </c>
      <c r="D38" s="84">
        <v>3</v>
      </c>
      <c r="E38" s="84">
        <v>4</v>
      </c>
      <c r="F38" s="84">
        <v>5</v>
      </c>
      <c r="G38" s="84">
        <v>6</v>
      </c>
      <c r="H38" s="84">
        <v>7</v>
      </c>
      <c r="I38" s="84">
        <v>8</v>
      </c>
      <c r="J38" s="84">
        <v>9</v>
      </c>
      <c r="K38" s="84">
        <v>10</v>
      </c>
      <c r="L38" s="84">
        <v>11</v>
      </c>
      <c r="M38" s="84">
        <v>12</v>
      </c>
      <c r="N38" s="84">
        <v>13</v>
      </c>
      <c r="P38" s="84">
        <v>14</v>
      </c>
      <c r="Q38" s="84">
        <v>15</v>
      </c>
      <c r="R38" s="84">
        <v>16</v>
      </c>
      <c r="S38" s="84">
        <v>17</v>
      </c>
      <c r="T38" s="84">
        <v>18</v>
      </c>
      <c r="U38" s="84">
        <v>19</v>
      </c>
      <c r="V38" s="84">
        <v>20</v>
      </c>
      <c r="W38" s="84">
        <v>21</v>
      </c>
      <c r="X38" s="84">
        <v>22</v>
      </c>
      <c r="Y38" s="84">
        <v>23</v>
      </c>
      <c r="Z38" s="84">
        <v>24</v>
      </c>
      <c r="AA38" s="84">
        <v>25</v>
      </c>
      <c r="AB38" s="210"/>
    </row>
    <row r="39" spans="1:28" ht="15" thickBot="1">
      <c r="A39" s="84" t="s">
        <v>21</v>
      </c>
    </row>
    <row r="40" spans="1:28">
      <c r="B40" s="93" t="e">
        <f t="shared" ref="B40:AA44" si="19">(B22-B30)^2/B30</f>
        <v>#DIV/0!</v>
      </c>
      <c r="C40" s="93" t="e">
        <f t="shared" si="19"/>
        <v>#DIV/0!</v>
      </c>
      <c r="D40" s="93" t="e">
        <f t="shared" si="19"/>
        <v>#DIV/0!</v>
      </c>
      <c r="E40" s="93" t="e">
        <f t="shared" si="19"/>
        <v>#DIV/0!</v>
      </c>
      <c r="F40" s="93" t="e">
        <f t="shared" si="19"/>
        <v>#DIV/0!</v>
      </c>
      <c r="G40" s="93" t="e">
        <f t="shared" si="19"/>
        <v>#DIV/0!</v>
      </c>
      <c r="H40" s="93" t="e">
        <f t="shared" si="19"/>
        <v>#DIV/0!</v>
      </c>
      <c r="I40" s="93" t="e">
        <f t="shared" si="19"/>
        <v>#DIV/0!</v>
      </c>
      <c r="J40" s="93" t="e">
        <f t="shared" si="19"/>
        <v>#DIV/0!</v>
      </c>
      <c r="K40" s="93" t="e">
        <f t="shared" si="19"/>
        <v>#DIV/0!</v>
      </c>
      <c r="L40" s="93" t="e">
        <f t="shared" si="19"/>
        <v>#DIV/0!</v>
      </c>
      <c r="M40" s="93" t="e">
        <f t="shared" si="19"/>
        <v>#DIV/0!</v>
      </c>
      <c r="N40" s="93" t="e">
        <f t="shared" si="19"/>
        <v>#DIV/0!</v>
      </c>
      <c r="O40" s="93"/>
      <c r="P40" s="93">
        <f t="shared" si="19"/>
        <v>3.0706177654983113</v>
      </c>
      <c r="Q40" s="93">
        <f t="shared" si="19"/>
        <v>7.1229167343843107</v>
      </c>
      <c r="R40" s="93">
        <f t="shared" si="19"/>
        <v>8.5115661736822196E-2</v>
      </c>
      <c r="S40" s="93">
        <f t="shared" si="19"/>
        <v>1.3079186505428448</v>
      </c>
      <c r="T40" s="93">
        <f t="shared" si="19"/>
        <v>8.5394376408128654</v>
      </c>
      <c r="U40" s="93">
        <f t="shared" si="19"/>
        <v>12.525565787308334</v>
      </c>
      <c r="V40" s="93">
        <f t="shared" si="19"/>
        <v>7.4197488728774275</v>
      </c>
      <c r="W40" s="93">
        <f t="shared" si="19"/>
        <v>6.6868916698268341E-3</v>
      </c>
      <c r="X40" s="93">
        <f t="shared" si="19"/>
        <v>1.2622424472253826</v>
      </c>
      <c r="Y40" s="93">
        <f t="shared" si="19"/>
        <v>3.9181946569377426</v>
      </c>
      <c r="Z40" s="93">
        <f t="shared" si="19"/>
        <v>3.4523932406559554</v>
      </c>
      <c r="AA40" s="93">
        <f t="shared" si="19"/>
        <v>0.92150170648464158</v>
      </c>
      <c r="AB40" s="207" t="e">
        <f>SUM(B40:AA40)</f>
        <v>#DIV/0!</v>
      </c>
    </row>
    <row r="41" spans="1:28">
      <c r="B41" s="93" t="e">
        <f t="shared" si="19"/>
        <v>#DIV/0!</v>
      </c>
      <c r="C41" s="93" t="e">
        <f t="shared" si="19"/>
        <v>#DIV/0!</v>
      </c>
      <c r="D41" s="93" t="e">
        <f t="shared" si="19"/>
        <v>#DIV/0!</v>
      </c>
      <c r="E41" s="93" t="e">
        <f t="shared" si="19"/>
        <v>#DIV/0!</v>
      </c>
      <c r="F41" s="93" t="e">
        <f t="shared" si="19"/>
        <v>#DIV/0!</v>
      </c>
      <c r="G41" s="93" t="e">
        <f t="shared" si="19"/>
        <v>#DIV/0!</v>
      </c>
      <c r="H41" s="93" t="e">
        <f t="shared" si="19"/>
        <v>#DIV/0!</v>
      </c>
      <c r="I41" s="93" t="e">
        <f t="shared" si="19"/>
        <v>#DIV/0!</v>
      </c>
      <c r="J41" s="93" t="e">
        <f t="shared" si="19"/>
        <v>#DIV/0!</v>
      </c>
      <c r="K41" s="93" t="e">
        <f t="shared" si="19"/>
        <v>#DIV/0!</v>
      </c>
      <c r="L41" s="93" t="e">
        <f t="shared" si="19"/>
        <v>#DIV/0!</v>
      </c>
      <c r="M41" s="93" t="e">
        <f t="shared" si="19"/>
        <v>#DIV/0!</v>
      </c>
      <c r="N41" s="93" t="e">
        <f t="shared" si="19"/>
        <v>#DIV/0!</v>
      </c>
      <c r="O41" s="93"/>
      <c r="P41" s="93">
        <f t="shared" si="19"/>
        <v>9.7886090567982702</v>
      </c>
      <c r="Q41" s="93">
        <f t="shared" si="19"/>
        <v>16.752097525559297</v>
      </c>
      <c r="R41" s="93">
        <f t="shared" si="19"/>
        <v>5.2208914122888164</v>
      </c>
      <c r="S41" s="93">
        <f t="shared" si="19"/>
        <v>14.318522535166341</v>
      </c>
      <c r="T41" s="93">
        <f t="shared" si="19"/>
        <v>24.564613131144458</v>
      </c>
      <c r="U41" s="93">
        <f t="shared" si="19"/>
        <v>27.644814675948467</v>
      </c>
      <c r="V41" s="93">
        <f t="shared" si="19"/>
        <v>21.975752442180944</v>
      </c>
      <c r="W41" s="93">
        <f t="shared" si="19"/>
        <v>0.50371953402159764</v>
      </c>
      <c r="X41" s="93">
        <f t="shared" si="19"/>
        <v>1.5909469483518157</v>
      </c>
      <c r="Y41" s="93">
        <f t="shared" si="19"/>
        <v>12.303719069622156</v>
      </c>
      <c r="Z41" s="93">
        <f t="shared" si="19"/>
        <v>30.342904480685903</v>
      </c>
      <c r="AA41" s="93">
        <f t="shared" si="19"/>
        <v>1.5909469483518157</v>
      </c>
      <c r="AB41" s="160" t="e">
        <f>SUM(B41:AA41)</f>
        <v>#DIV/0!</v>
      </c>
    </row>
    <row r="42" spans="1:28">
      <c r="B42" s="93" t="e">
        <f t="shared" si="19"/>
        <v>#DIV/0!</v>
      </c>
      <c r="C42" s="93" t="e">
        <f t="shared" si="19"/>
        <v>#DIV/0!</v>
      </c>
      <c r="D42" s="93" t="e">
        <f t="shared" si="19"/>
        <v>#DIV/0!</v>
      </c>
      <c r="E42" s="93" t="e">
        <f t="shared" si="19"/>
        <v>#DIV/0!</v>
      </c>
      <c r="F42" s="93" t="e">
        <f t="shared" si="19"/>
        <v>#DIV/0!</v>
      </c>
      <c r="G42" s="93" t="e">
        <f t="shared" si="19"/>
        <v>#DIV/0!</v>
      </c>
      <c r="H42" s="93" t="e">
        <f t="shared" si="19"/>
        <v>#DIV/0!</v>
      </c>
      <c r="I42" s="93" t="e">
        <f t="shared" si="19"/>
        <v>#DIV/0!</v>
      </c>
      <c r="J42" s="93" t="e">
        <f t="shared" si="19"/>
        <v>#DIV/0!</v>
      </c>
      <c r="K42" s="93" t="e">
        <f t="shared" si="19"/>
        <v>#DIV/0!</v>
      </c>
      <c r="L42" s="93" t="e">
        <f t="shared" si="19"/>
        <v>#DIV/0!</v>
      </c>
      <c r="M42" s="93" t="e">
        <f t="shared" si="19"/>
        <v>#DIV/0!</v>
      </c>
      <c r="N42" s="93" t="e">
        <f t="shared" si="19"/>
        <v>#DIV/0!</v>
      </c>
      <c r="O42" s="93"/>
      <c r="P42" s="93">
        <f t="shared" si="19"/>
        <v>10.714285714285714</v>
      </c>
      <c r="Q42" s="93">
        <f t="shared" si="19"/>
        <v>16.457142857142856</v>
      </c>
      <c r="R42" s="93">
        <f t="shared" si="19"/>
        <v>4.5</v>
      </c>
      <c r="S42" s="93">
        <f t="shared" si="19"/>
        <v>16.333333333333332</v>
      </c>
      <c r="T42" s="93">
        <f t="shared" si="19"/>
        <v>8.5</v>
      </c>
      <c r="U42" s="93">
        <f t="shared" si="19"/>
        <v>27.245283018867923</v>
      </c>
      <c r="V42" s="93">
        <f t="shared" si="19"/>
        <v>20.25</v>
      </c>
      <c r="W42" s="93">
        <f t="shared" si="19"/>
        <v>3</v>
      </c>
      <c r="X42" s="93">
        <f t="shared" si="19"/>
        <v>3</v>
      </c>
      <c r="Y42" s="93">
        <f t="shared" si="19"/>
        <v>15.206896551724139</v>
      </c>
      <c r="Z42" s="93">
        <f t="shared" si="19"/>
        <v>16.487804878048781</v>
      </c>
      <c r="AA42" s="93">
        <f t="shared" si="19"/>
        <v>1.3333333333333333</v>
      </c>
      <c r="AB42" s="160" t="e">
        <f>SUM(B42:AA42)</f>
        <v>#DIV/0!</v>
      </c>
    </row>
    <row r="43" spans="1:28">
      <c r="B43" s="93" t="e">
        <f t="shared" si="19"/>
        <v>#DIV/0!</v>
      </c>
      <c r="C43" s="93" t="e">
        <f t="shared" si="19"/>
        <v>#DIV/0!</v>
      </c>
      <c r="D43" s="93" t="e">
        <f t="shared" si="19"/>
        <v>#DIV/0!</v>
      </c>
      <c r="E43" s="93" t="e">
        <f t="shared" si="19"/>
        <v>#DIV/0!</v>
      </c>
      <c r="F43" s="93" t="e">
        <f t="shared" si="19"/>
        <v>#DIV/0!</v>
      </c>
      <c r="G43" s="93" t="e">
        <f t="shared" si="19"/>
        <v>#DIV/0!</v>
      </c>
      <c r="H43" s="93" t="e">
        <f t="shared" si="19"/>
        <v>#DIV/0!</v>
      </c>
      <c r="I43" s="93" t="e">
        <f t="shared" si="19"/>
        <v>#DIV/0!</v>
      </c>
      <c r="J43" s="93" t="e">
        <f t="shared" si="19"/>
        <v>#DIV/0!</v>
      </c>
      <c r="K43" s="93" t="e">
        <f t="shared" si="19"/>
        <v>#DIV/0!</v>
      </c>
      <c r="L43" s="93" t="e">
        <f t="shared" si="19"/>
        <v>#DIV/0!</v>
      </c>
      <c r="M43" s="93" t="e">
        <f t="shared" si="19"/>
        <v>#DIV/0!</v>
      </c>
      <c r="N43" s="93" t="e">
        <f t="shared" si="19"/>
        <v>#DIV/0!</v>
      </c>
      <c r="O43" s="93"/>
      <c r="P43" s="93">
        <f t="shared" si="19"/>
        <v>6.400963828178547</v>
      </c>
      <c r="Q43" s="93">
        <f t="shared" si="19"/>
        <v>10.208870010387299</v>
      </c>
      <c r="R43" s="93">
        <f t="shared" si="19"/>
        <v>3.2229396980264138</v>
      </c>
      <c r="S43" s="93">
        <f t="shared" si="19"/>
        <v>8.4300677922320588</v>
      </c>
      <c r="T43" s="93">
        <f t="shared" si="19"/>
        <v>14.100896449988218</v>
      </c>
      <c r="U43" s="93">
        <f t="shared" si="19"/>
        <v>14.918735843456984</v>
      </c>
      <c r="V43" s="93">
        <f t="shared" si="19"/>
        <v>8.1903889672058163</v>
      </c>
      <c r="W43" s="93">
        <f t="shared" si="19"/>
        <v>1.8839590443686007</v>
      </c>
      <c r="X43" s="93">
        <f t="shared" si="19"/>
        <v>1.8839590443686007</v>
      </c>
      <c r="Y43" s="93">
        <f t="shared" si="19"/>
        <v>9.5843552200009192</v>
      </c>
      <c r="Z43" s="93">
        <f t="shared" si="19"/>
        <v>13.650542075794702</v>
      </c>
      <c r="AA43" s="93">
        <f t="shared" si="19"/>
        <v>0.41475614581787607</v>
      </c>
      <c r="AB43" s="160" t="e">
        <f>SUM(B43:AA43)</f>
        <v>#DIV/0!</v>
      </c>
    </row>
    <row r="44" spans="1:28" ht="15" thickBot="1">
      <c r="B44" s="93" t="e">
        <f t="shared" si="19"/>
        <v>#DIV/0!</v>
      </c>
      <c r="C44" s="93" t="e">
        <f t="shared" si="19"/>
        <v>#DIV/0!</v>
      </c>
      <c r="D44" s="93" t="e">
        <f t="shared" si="19"/>
        <v>#DIV/0!</v>
      </c>
      <c r="E44" s="93" t="e">
        <f t="shared" si="19"/>
        <v>#DIV/0!</v>
      </c>
      <c r="F44" s="93" t="e">
        <f t="shared" si="19"/>
        <v>#DIV/0!</v>
      </c>
      <c r="G44" s="93" t="e">
        <f t="shared" si="19"/>
        <v>#DIV/0!</v>
      </c>
      <c r="H44" s="93" t="e">
        <f t="shared" si="19"/>
        <v>#DIV/0!</v>
      </c>
      <c r="I44" s="93" t="e">
        <f t="shared" si="19"/>
        <v>#DIV/0!</v>
      </c>
      <c r="J44" s="93" t="e">
        <f t="shared" si="19"/>
        <v>#DIV/0!</v>
      </c>
      <c r="K44" s="93" t="e">
        <f t="shared" si="19"/>
        <v>#DIV/0!</v>
      </c>
      <c r="L44" s="93" t="e">
        <f t="shared" si="19"/>
        <v>#DIV/0!</v>
      </c>
      <c r="M44" s="93" t="e">
        <f t="shared" si="19"/>
        <v>#DIV/0!</v>
      </c>
      <c r="N44" s="93" t="e">
        <f t="shared" si="19"/>
        <v>#DIV/0!</v>
      </c>
      <c r="O44" s="93"/>
      <c r="P44" s="93">
        <f t="shared" si="19"/>
        <v>4.8155546118774124</v>
      </c>
      <c r="Q44" s="93">
        <f t="shared" si="19"/>
        <v>7.4692764609972579</v>
      </c>
      <c r="R44" s="93">
        <f t="shared" si="19"/>
        <v>0.93306635105875446</v>
      </c>
      <c r="S44" s="93">
        <f t="shared" si="19"/>
        <v>5.0367121865158486</v>
      </c>
      <c r="T44" s="93">
        <f t="shared" si="19"/>
        <v>3.1083806637264622</v>
      </c>
      <c r="U44" s="93">
        <f t="shared" si="19"/>
        <v>5.7352868064398423</v>
      </c>
      <c r="V44" s="93">
        <f t="shared" si="19"/>
        <v>2.5771587948181587</v>
      </c>
      <c r="W44" s="93">
        <f t="shared" si="19"/>
        <v>0.95221843003412965</v>
      </c>
      <c r="X44" s="93">
        <f t="shared" si="19"/>
        <v>0.95221843003412965</v>
      </c>
      <c r="Y44" s="93">
        <f t="shared" si="19"/>
        <v>7.3134173857692986</v>
      </c>
      <c r="Z44" s="93">
        <f t="shared" si="19"/>
        <v>4.9347114103090819</v>
      </c>
      <c r="AA44" s="93">
        <f t="shared" si="19"/>
        <v>0.95221843003412965</v>
      </c>
      <c r="AB44" s="160" t="e">
        <f>SUM(B44:AA44)</f>
        <v>#DIV/0!</v>
      </c>
    </row>
    <row r="45" spans="1:28" ht="15" thickBo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130" t="e">
        <f>SUM(AB40:AB44)</f>
        <v>#DIV/0!</v>
      </c>
    </row>
    <row r="47" spans="1:28">
      <c r="Y47" s="84">
        <f>4*24</f>
        <v>96</v>
      </c>
      <c r="AB47" s="84">
        <v>118.863</v>
      </c>
    </row>
  </sheetData>
  <mergeCells count="11">
    <mergeCell ref="P29:AA29"/>
    <mergeCell ref="A16:A17"/>
    <mergeCell ref="A5:A6"/>
    <mergeCell ref="P21:AA21"/>
    <mergeCell ref="A19:O19"/>
    <mergeCell ref="A18:O18"/>
    <mergeCell ref="B6:AB6"/>
    <mergeCell ref="A8:A9"/>
    <mergeCell ref="A10:A11"/>
    <mergeCell ref="A12:A13"/>
    <mergeCell ref="A14:A1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7"/>
  <sheetViews>
    <sheetView workbookViewId="0">
      <selection activeCell="AB29" sqref="AB29"/>
    </sheetView>
  </sheetViews>
  <sheetFormatPr defaultRowHeight="14.25"/>
  <cols>
    <col min="1" max="1" width="7.85546875" style="84" customWidth="1"/>
    <col min="2" max="2" width="5.28515625" style="84" customWidth="1"/>
    <col min="3" max="13" width="4.7109375" style="84" customWidth="1"/>
    <col min="14" max="22" width="4.7109375" style="84" hidden="1" customWidth="1"/>
    <col min="23" max="23" width="6.140625" style="84" hidden="1" customWidth="1"/>
    <col min="24" max="16384" width="9.140625" style="84"/>
  </cols>
  <sheetData>
    <row r="1" spans="1:24" ht="15">
      <c r="A1" s="30" t="s">
        <v>49</v>
      </c>
      <c r="B1" s="30"/>
    </row>
    <row r="2" spans="1:24">
      <c r="A2" s="84" t="s">
        <v>50</v>
      </c>
    </row>
    <row r="3" spans="1:24">
      <c r="A3" s="84" t="s">
        <v>51</v>
      </c>
    </row>
    <row r="4" spans="1:24" ht="15" thickBot="1"/>
    <row r="5" spans="1:24" s="89" customFormat="1" ht="12" thickBot="1">
      <c r="A5" s="554"/>
      <c r="B5" s="289"/>
      <c r="C5" s="290" t="s">
        <v>105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45"/>
    </row>
    <row r="6" spans="1:24" s="89" customFormat="1" ht="12" customHeight="1" thickBot="1">
      <c r="A6" s="555"/>
      <c r="B6" s="284"/>
      <c r="C6" s="556" t="s">
        <v>52</v>
      </c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7"/>
      <c r="X6" s="207"/>
    </row>
    <row r="7" spans="1:24" s="89" customFormat="1" ht="12" customHeight="1" thickBot="1">
      <c r="A7" s="159" t="s">
        <v>44</v>
      </c>
      <c r="B7" s="255"/>
      <c r="C7" s="246" t="s">
        <v>26</v>
      </c>
      <c r="D7" s="156" t="s">
        <v>27</v>
      </c>
      <c r="E7" s="157" t="s">
        <v>28</v>
      </c>
      <c r="F7" s="157" t="s">
        <v>29</v>
      </c>
      <c r="G7" s="157" t="s">
        <v>15</v>
      </c>
      <c r="H7" s="157" t="s">
        <v>30</v>
      </c>
      <c r="I7" s="157" t="s">
        <v>31</v>
      </c>
      <c r="J7" s="157" t="s">
        <v>32</v>
      </c>
      <c r="K7" s="157" t="s">
        <v>34</v>
      </c>
      <c r="L7" s="157" t="s">
        <v>33</v>
      </c>
      <c r="M7" s="157" t="s">
        <v>35</v>
      </c>
      <c r="N7" s="157" t="s">
        <v>36</v>
      </c>
      <c r="O7" s="157" t="s">
        <v>1</v>
      </c>
      <c r="P7" s="157" t="s">
        <v>53</v>
      </c>
      <c r="Q7" s="157" t="s">
        <v>14</v>
      </c>
      <c r="R7" s="157" t="s">
        <v>54</v>
      </c>
      <c r="S7" s="157" t="s">
        <v>63</v>
      </c>
      <c r="T7" s="157" t="s">
        <v>55</v>
      </c>
      <c r="U7" s="157" t="s">
        <v>56</v>
      </c>
      <c r="V7" s="295" t="s">
        <v>57</v>
      </c>
      <c r="W7" s="164" t="s">
        <v>98</v>
      </c>
      <c r="X7" s="160"/>
    </row>
    <row r="8" spans="1:24" s="89" customFormat="1" ht="11.25">
      <c r="A8" s="559" t="s">
        <v>43</v>
      </c>
      <c r="B8" s="325" t="s">
        <v>2</v>
      </c>
      <c r="C8" s="337">
        <v>9</v>
      </c>
      <c r="D8" s="338">
        <v>7</v>
      </c>
      <c r="E8" s="338">
        <v>3</v>
      </c>
      <c r="F8" s="338">
        <v>3</v>
      </c>
      <c r="G8" s="338">
        <v>4</v>
      </c>
      <c r="H8" s="338">
        <v>9</v>
      </c>
      <c r="I8" s="338">
        <v>6</v>
      </c>
      <c r="J8" s="338">
        <v>4</v>
      </c>
      <c r="K8" s="338">
        <v>7</v>
      </c>
      <c r="L8" s="338">
        <v>2</v>
      </c>
      <c r="M8" s="338">
        <v>4</v>
      </c>
      <c r="N8" s="338">
        <v>4</v>
      </c>
      <c r="O8" s="338">
        <v>2</v>
      </c>
      <c r="P8" s="338">
        <v>4</v>
      </c>
      <c r="Q8" s="338">
        <v>5</v>
      </c>
      <c r="R8" s="338">
        <v>1</v>
      </c>
      <c r="S8" s="338">
        <v>2</v>
      </c>
      <c r="T8" s="338">
        <v>2</v>
      </c>
      <c r="U8" s="338">
        <v>3</v>
      </c>
      <c r="V8" s="426">
        <v>6</v>
      </c>
      <c r="W8" s="105">
        <f>SUM(C8:V8)</f>
        <v>87</v>
      </c>
      <c r="X8" s="160"/>
    </row>
    <row r="9" spans="1:24" s="89" customFormat="1" ht="12" thickBot="1">
      <c r="A9" s="560"/>
      <c r="B9" s="303" t="s">
        <v>3</v>
      </c>
      <c r="C9" s="354">
        <f t="shared" ref="C9:W9" si="0">C8/$W$8*100</f>
        <v>10.344827586206897</v>
      </c>
      <c r="D9" s="355">
        <f t="shared" si="0"/>
        <v>8.0459770114942533</v>
      </c>
      <c r="E9" s="355">
        <f t="shared" si="0"/>
        <v>3.4482758620689653</v>
      </c>
      <c r="F9" s="355">
        <f t="shared" si="0"/>
        <v>3.4482758620689653</v>
      </c>
      <c r="G9" s="355">
        <f t="shared" si="0"/>
        <v>4.5977011494252871</v>
      </c>
      <c r="H9" s="355">
        <f t="shared" si="0"/>
        <v>10.344827586206897</v>
      </c>
      <c r="I9" s="355">
        <f t="shared" si="0"/>
        <v>6.8965517241379306</v>
      </c>
      <c r="J9" s="355">
        <f t="shared" si="0"/>
        <v>4.5977011494252871</v>
      </c>
      <c r="K9" s="355">
        <f t="shared" si="0"/>
        <v>8.0459770114942533</v>
      </c>
      <c r="L9" s="355">
        <f t="shared" si="0"/>
        <v>2.2988505747126435</v>
      </c>
      <c r="M9" s="355">
        <f t="shared" si="0"/>
        <v>4.5977011494252871</v>
      </c>
      <c r="N9" s="355">
        <f t="shared" si="0"/>
        <v>4.5977011494252871</v>
      </c>
      <c r="O9" s="355">
        <f t="shared" si="0"/>
        <v>2.2988505747126435</v>
      </c>
      <c r="P9" s="355">
        <f t="shared" si="0"/>
        <v>4.5977011494252871</v>
      </c>
      <c r="Q9" s="355">
        <f t="shared" si="0"/>
        <v>5.7471264367816088</v>
      </c>
      <c r="R9" s="355">
        <f t="shared" si="0"/>
        <v>1.1494252873563218</v>
      </c>
      <c r="S9" s="355">
        <f t="shared" si="0"/>
        <v>2.2988505747126435</v>
      </c>
      <c r="T9" s="355">
        <f t="shared" si="0"/>
        <v>2.2988505747126435</v>
      </c>
      <c r="U9" s="355">
        <f t="shared" si="0"/>
        <v>3.4482758620689653</v>
      </c>
      <c r="V9" s="401">
        <f t="shared" si="0"/>
        <v>6.8965517241379306</v>
      </c>
      <c r="W9" s="308">
        <f t="shared" si="0"/>
        <v>100</v>
      </c>
      <c r="X9" s="323">
        <f>SUM(C9:V9)</f>
        <v>100.00000000000001</v>
      </c>
    </row>
    <row r="10" spans="1:24" s="89" customFormat="1" ht="11.25">
      <c r="A10" s="561" t="s">
        <v>45</v>
      </c>
      <c r="B10" s="448" t="s">
        <v>2</v>
      </c>
      <c r="C10" s="365">
        <v>28</v>
      </c>
      <c r="D10" s="366">
        <v>27</v>
      </c>
      <c r="E10" s="366">
        <v>13</v>
      </c>
      <c r="F10" s="366">
        <v>10</v>
      </c>
      <c r="G10" s="366">
        <v>15</v>
      </c>
      <c r="H10" s="366">
        <v>34</v>
      </c>
      <c r="I10" s="366">
        <v>25</v>
      </c>
      <c r="J10" s="366">
        <v>8</v>
      </c>
      <c r="K10" s="366">
        <v>18</v>
      </c>
      <c r="L10" s="366">
        <v>5</v>
      </c>
      <c r="M10" s="366">
        <v>32</v>
      </c>
      <c r="N10" s="366">
        <v>15</v>
      </c>
      <c r="O10" s="366">
        <v>8</v>
      </c>
      <c r="P10" s="366">
        <v>15</v>
      </c>
      <c r="Q10" s="366">
        <v>9</v>
      </c>
      <c r="R10" s="366">
        <v>7</v>
      </c>
      <c r="S10" s="366">
        <v>18</v>
      </c>
      <c r="T10" s="366">
        <v>10</v>
      </c>
      <c r="U10" s="366">
        <v>12</v>
      </c>
      <c r="V10" s="367">
        <v>8</v>
      </c>
      <c r="W10" s="105">
        <f>SUM(C10:V10)</f>
        <v>317</v>
      </c>
      <c r="X10" s="160"/>
    </row>
    <row r="11" spans="1:24" s="89" customFormat="1" ht="12" thickBot="1">
      <c r="A11" s="560"/>
      <c r="B11" s="288" t="s">
        <v>3</v>
      </c>
      <c r="C11" s="457">
        <f t="shared" ref="C11:W11" si="1">C10/$W$10*100</f>
        <v>8.8328075709779181</v>
      </c>
      <c r="D11" s="393">
        <f t="shared" si="1"/>
        <v>8.517350157728707</v>
      </c>
      <c r="E11" s="393">
        <f t="shared" si="1"/>
        <v>4.1009463722397479</v>
      </c>
      <c r="F11" s="393">
        <f t="shared" si="1"/>
        <v>3.1545741324921135</v>
      </c>
      <c r="G11" s="393">
        <f t="shared" si="1"/>
        <v>4.7318611987381702</v>
      </c>
      <c r="H11" s="393">
        <f t="shared" si="1"/>
        <v>10.725552050473187</v>
      </c>
      <c r="I11" s="393">
        <f t="shared" si="1"/>
        <v>7.8864353312302837</v>
      </c>
      <c r="J11" s="393">
        <f t="shared" si="1"/>
        <v>2.5236593059936907</v>
      </c>
      <c r="K11" s="393">
        <f t="shared" si="1"/>
        <v>5.6782334384858046</v>
      </c>
      <c r="L11" s="393">
        <f t="shared" si="1"/>
        <v>1.5772870662460567</v>
      </c>
      <c r="M11" s="393">
        <f t="shared" si="1"/>
        <v>10.094637223974763</v>
      </c>
      <c r="N11" s="393">
        <f t="shared" si="1"/>
        <v>4.7318611987381702</v>
      </c>
      <c r="O11" s="458">
        <f t="shared" si="1"/>
        <v>2.5236593059936907</v>
      </c>
      <c r="P11" s="458">
        <f t="shared" si="1"/>
        <v>4.7318611987381702</v>
      </c>
      <c r="Q11" s="458">
        <f t="shared" si="1"/>
        <v>2.8391167192429023</v>
      </c>
      <c r="R11" s="458">
        <f t="shared" si="1"/>
        <v>2.2082018927444795</v>
      </c>
      <c r="S11" s="458">
        <f t="shared" si="1"/>
        <v>5.6782334384858046</v>
      </c>
      <c r="T11" s="458">
        <f t="shared" si="1"/>
        <v>3.1545741324921135</v>
      </c>
      <c r="U11" s="458">
        <f t="shared" si="1"/>
        <v>3.7854889589905363</v>
      </c>
      <c r="V11" s="459">
        <f t="shared" si="1"/>
        <v>2.5236593059936907</v>
      </c>
      <c r="W11" s="460">
        <f t="shared" si="1"/>
        <v>100</v>
      </c>
      <c r="X11" s="235">
        <f>SUM(C11:V11)</f>
        <v>100.00000000000001</v>
      </c>
    </row>
    <row r="12" spans="1:24" s="89" customFormat="1" ht="11.25">
      <c r="A12" s="566" t="s">
        <v>46</v>
      </c>
      <c r="B12" s="448" t="s">
        <v>2</v>
      </c>
      <c r="C12" s="456">
        <v>43</v>
      </c>
      <c r="D12" s="397">
        <v>26</v>
      </c>
      <c r="E12" s="397">
        <v>8</v>
      </c>
      <c r="F12" s="397">
        <v>11</v>
      </c>
      <c r="G12" s="397">
        <v>16</v>
      </c>
      <c r="H12" s="397">
        <v>31</v>
      </c>
      <c r="I12" s="397">
        <v>14</v>
      </c>
      <c r="J12" s="397">
        <v>3</v>
      </c>
      <c r="K12" s="397">
        <v>11</v>
      </c>
      <c r="L12" s="397">
        <v>2</v>
      </c>
      <c r="M12" s="397">
        <v>22</v>
      </c>
      <c r="N12" s="397">
        <v>16</v>
      </c>
      <c r="O12" s="397">
        <v>6</v>
      </c>
      <c r="P12" s="397">
        <v>13</v>
      </c>
      <c r="Q12" s="397">
        <v>6</v>
      </c>
      <c r="R12" s="397">
        <v>17</v>
      </c>
      <c r="S12" s="397">
        <v>15</v>
      </c>
      <c r="T12" s="397">
        <v>9</v>
      </c>
      <c r="U12" s="397">
        <v>8</v>
      </c>
      <c r="V12" s="398">
        <v>15</v>
      </c>
      <c r="W12" s="105">
        <f>SUM(C12:V12)</f>
        <v>292</v>
      </c>
      <c r="X12" s="235"/>
    </row>
    <row r="13" spans="1:24" s="89" customFormat="1" ht="12" thickBot="1">
      <c r="A13" s="566"/>
      <c r="B13" s="288" t="s">
        <v>3</v>
      </c>
      <c r="C13" s="457">
        <f t="shared" ref="C13:W13" si="2">C12/$W$12*100</f>
        <v>14.726027397260275</v>
      </c>
      <c r="D13" s="393">
        <f t="shared" si="2"/>
        <v>8.9041095890410951</v>
      </c>
      <c r="E13" s="393">
        <f t="shared" si="2"/>
        <v>2.7397260273972601</v>
      </c>
      <c r="F13" s="393">
        <f t="shared" si="2"/>
        <v>3.7671232876712328</v>
      </c>
      <c r="G13" s="393">
        <f t="shared" si="2"/>
        <v>5.4794520547945202</v>
      </c>
      <c r="H13" s="393">
        <f t="shared" si="2"/>
        <v>10.616438356164384</v>
      </c>
      <c r="I13" s="393">
        <f t="shared" si="2"/>
        <v>4.7945205479452051</v>
      </c>
      <c r="J13" s="393">
        <f t="shared" si="2"/>
        <v>1.0273972602739725</v>
      </c>
      <c r="K13" s="393">
        <f t="shared" si="2"/>
        <v>3.7671232876712328</v>
      </c>
      <c r="L13" s="393">
        <f t="shared" si="2"/>
        <v>0.68493150684931503</v>
      </c>
      <c r="M13" s="393">
        <f t="shared" si="2"/>
        <v>7.5342465753424657</v>
      </c>
      <c r="N13" s="393">
        <f t="shared" si="2"/>
        <v>5.4794520547945202</v>
      </c>
      <c r="O13" s="458">
        <f t="shared" si="2"/>
        <v>2.054794520547945</v>
      </c>
      <c r="P13" s="458">
        <f t="shared" si="2"/>
        <v>4.4520547945205475</v>
      </c>
      <c r="Q13" s="458">
        <f t="shared" si="2"/>
        <v>2.054794520547945</v>
      </c>
      <c r="R13" s="458">
        <f t="shared" si="2"/>
        <v>5.8219178082191778</v>
      </c>
      <c r="S13" s="458">
        <f t="shared" si="2"/>
        <v>5.1369863013698627</v>
      </c>
      <c r="T13" s="458">
        <f t="shared" si="2"/>
        <v>3.0821917808219177</v>
      </c>
      <c r="U13" s="458">
        <f t="shared" si="2"/>
        <v>2.7397260273972601</v>
      </c>
      <c r="V13" s="459">
        <f t="shared" si="2"/>
        <v>5.1369863013698627</v>
      </c>
      <c r="W13" s="460">
        <f t="shared" si="2"/>
        <v>100</v>
      </c>
      <c r="X13" s="235">
        <f>SUM(C13:V13)</f>
        <v>99.999999999999986</v>
      </c>
    </row>
    <row r="14" spans="1:24" s="89" customFormat="1" ht="11.25">
      <c r="A14" s="566" t="s">
        <v>47</v>
      </c>
      <c r="B14" s="448" t="s">
        <v>2</v>
      </c>
      <c r="C14" s="456">
        <v>19</v>
      </c>
      <c r="D14" s="397">
        <v>14</v>
      </c>
      <c r="E14" s="397">
        <v>6</v>
      </c>
      <c r="F14" s="397">
        <v>6</v>
      </c>
      <c r="G14" s="397">
        <v>9</v>
      </c>
      <c r="H14" s="397">
        <v>22</v>
      </c>
      <c r="I14" s="397">
        <v>10</v>
      </c>
      <c r="J14" s="397">
        <v>5</v>
      </c>
      <c r="K14" s="397">
        <v>13</v>
      </c>
      <c r="L14" s="397">
        <v>2</v>
      </c>
      <c r="M14" s="397">
        <v>17</v>
      </c>
      <c r="N14" s="397">
        <v>7</v>
      </c>
      <c r="O14" s="397">
        <v>4</v>
      </c>
      <c r="P14" s="397">
        <v>8</v>
      </c>
      <c r="Q14" s="397">
        <v>5</v>
      </c>
      <c r="R14" s="397">
        <v>4</v>
      </c>
      <c r="S14" s="397">
        <v>11</v>
      </c>
      <c r="T14" s="397">
        <v>9</v>
      </c>
      <c r="U14" s="397">
        <v>5</v>
      </c>
      <c r="V14" s="398">
        <v>7</v>
      </c>
      <c r="W14" s="105">
        <f>SUM(C14:V14)</f>
        <v>183</v>
      </c>
      <c r="X14" s="235"/>
    </row>
    <row r="15" spans="1:24" s="89" customFormat="1" ht="12" thickBot="1">
      <c r="A15" s="566"/>
      <c r="B15" s="288" t="s">
        <v>3</v>
      </c>
      <c r="C15" s="457">
        <f t="shared" ref="C15:W15" si="3">C14/$W$14*100</f>
        <v>10.382513661202186</v>
      </c>
      <c r="D15" s="393">
        <f t="shared" si="3"/>
        <v>7.6502732240437163</v>
      </c>
      <c r="E15" s="393">
        <f t="shared" si="3"/>
        <v>3.278688524590164</v>
      </c>
      <c r="F15" s="393">
        <f t="shared" si="3"/>
        <v>3.278688524590164</v>
      </c>
      <c r="G15" s="393">
        <f t="shared" si="3"/>
        <v>4.918032786885246</v>
      </c>
      <c r="H15" s="393">
        <f t="shared" si="3"/>
        <v>12.021857923497267</v>
      </c>
      <c r="I15" s="393">
        <f t="shared" si="3"/>
        <v>5.4644808743169397</v>
      </c>
      <c r="J15" s="393">
        <f t="shared" si="3"/>
        <v>2.7322404371584699</v>
      </c>
      <c r="K15" s="393">
        <f t="shared" si="3"/>
        <v>7.1038251366120218</v>
      </c>
      <c r="L15" s="393">
        <f t="shared" si="3"/>
        <v>1.0928961748633881</v>
      </c>
      <c r="M15" s="393">
        <f t="shared" si="3"/>
        <v>9.2896174863387984</v>
      </c>
      <c r="N15" s="393">
        <f t="shared" si="3"/>
        <v>3.8251366120218582</v>
      </c>
      <c r="O15" s="458">
        <f t="shared" si="3"/>
        <v>2.1857923497267762</v>
      </c>
      <c r="P15" s="458">
        <f t="shared" si="3"/>
        <v>4.3715846994535523</v>
      </c>
      <c r="Q15" s="458">
        <f t="shared" si="3"/>
        <v>2.7322404371584699</v>
      </c>
      <c r="R15" s="458">
        <f t="shared" si="3"/>
        <v>2.1857923497267762</v>
      </c>
      <c r="S15" s="458">
        <f t="shared" si="3"/>
        <v>6.0109289617486334</v>
      </c>
      <c r="T15" s="458">
        <f t="shared" si="3"/>
        <v>4.918032786885246</v>
      </c>
      <c r="U15" s="458">
        <f t="shared" si="3"/>
        <v>2.7322404371584699</v>
      </c>
      <c r="V15" s="459">
        <f t="shared" si="3"/>
        <v>3.8251366120218582</v>
      </c>
      <c r="W15" s="460">
        <f t="shared" si="3"/>
        <v>100</v>
      </c>
      <c r="X15" s="235">
        <f>SUM(C15:V15)</f>
        <v>100.00000000000003</v>
      </c>
    </row>
    <row r="16" spans="1:24" s="89" customFormat="1" ht="11.25">
      <c r="A16" s="566" t="s">
        <v>48</v>
      </c>
      <c r="B16" s="448" t="s">
        <v>2</v>
      </c>
      <c r="C16" s="456">
        <v>11</v>
      </c>
      <c r="D16" s="397">
        <v>5</v>
      </c>
      <c r="E16" s="397">
        <v>1</v>
      </c>
      <c r="F16" s="397">
        <v>2</v>
      </c>
      <c r="G16" s="397">
        <v>5</v>
      </c>
      <c r="H16" s="397">
        <v>12</v>
      </c>
      <c r="I16" s="397">
        <v>7</v>
      </c>
      <c r="J16" s="397">
        <v>2</v>
      </c>
      <c r="K16" s="397">
        <v>7</v>
      </c>
      <c r="L16" s="397">
        <v>2</v>
      </c>
      <c r="M16" s="397">
        <v>7</v>
      </c>
      <c r="N16" s="397">
        <v>2</v>
      </c>
      <c r="O16" s="397">
        <v>1</v>
      </c>
      <c r="P16" s="397">
        <v>3</v>
      </c>
      <c r="Q16" s="397">
        <v>2</v>
      </c>
      <c r="R16" s="397">
        <v>5</v>
      </c>
      <c r="S16" s="397">
        <v>7</v>
      </c>
      <c r="T16" s="397">
        <v>6</v>
      </c>
      <c r="U16" s="397">
        <v>1</v>
      </c>
      <c r="V16" s="398">
        <v>5</v>
      </c>
      <c r="W16" s="105">
        <f>SUM(C16:V16)</f>
        <v>93</v>
      </c>
      <c r="X16" s="235"/>
    </row>
    <row r="17" spans="1:24" s="89" customFormat="1" ht="12" thickBot="1">
      <c r="A17" s="561"/>
      <c r="B17" s="288" t="s">
        <v>3</v>
      </c>
      <c r="C17" s="457">
        <f t="shared" ref="C17:W17" si="4">C16/$W$16*100</f>
        <v>11.827956989247312</v>
      </c>
      <c r="D17" s="393">
        <f t="shared" si="4"/>
        <v>5.376344086021505</v>
      </c>
      <c r="E17" s="393">
        <f t="shared" si="4"/>
        <v>1.0752688172043012</v>
      </c>
      <c r="F17" s="393">
        <f t="shared" si="4"/>
        <v>2.1505376344086025</v>
      </c>
      <c r="G17" s="393">
        <f t="shared" si="4"/>
        <v>5.376344086021505</v>
      </c>
      <c r="H17" s="393">
        <f t="shared" si="4"/>
        <v>12.903225806451612</v>
      </c>
      <c r="I17" s="393">
        <f t="shared" si="4"/>
        <v>7.5268817204301079</v>
      </c>
      <c r="J17" s="393">
        <f t="shared" si="4"/>
        <v>2.1505376344086025</v>
      </c>
      <c r="K17" s="393">
        <f t="shared" si="4"/>
        <v>7.5268817204301079</v>
      </c>
      <c r="L17" s="393">
        <f t="shared" si="4"/>
        <v>2.1505376344086025</v>
      </c>
      <c r="M17" s="393">
        <f t="shared" si="4"/>
        <v>7.5268817204301079</v>
      </c>
      <c r="N17" s="393">
        <f t="shared" si="4"/>
        <v>2.1505376344086025</v>
      </c>
      <c r="O17" s="458">
        <f t="shared" si="4"/>
        <v>1.0752688172043012</v>
      </c>
      <c r="P17" s="458">
        <f t="shared" si="4"/>
        <v>3.225806451612903</v>
      </c>
      <c r="Q17" s="458">
        <f t="shared" si="4"/>
        <v>2.1505376344086025</v>
      </c>
      <c r="R17" s="458">
        <f t="shared" si="4"/>
        <v>5.376344086021505</v>
      </c>
      <c r="S17" s="458">
        <f t="shared" si="4"/>
        <v>7.5268817204301079</v>
      </c>
      <c r="T17" s="458">
        <f t="shared" si="4"/>
        <v>6.4516129032258061</v>
      </c>
      <c r="U17" s="458">
        <f t="shared" si="4"/>
        <v>1.0752688172043012</v>
      </c>
      <c r="V17" s="459">
        <f t="shared" si="4"/>
        <v>5.376344086021505</v>
      </c>
      <c r="W17" s="460">
        <f t="shared" si="4"/>
        <v>100</v>
      </c>
      <c r="X17" s="235">
        <f>SUM(C17:V17)</f>
        <v>100</v>
      </c>
    </row>
    <row r="18" spans="1:24" s="89" customFormat="1" ht="11.25">
      <c r="A18" s="582" t="s">
        <v>8</v>
      </c>
      <c r="B18" s="587"/>
      <c r="C18" s="356">
        <f>C8+C10+C12+C14+C16</f>
        <v>110</v>
      </c>
      <c r="D18" s="357">
        <f t="shared" ref="D18:V18" si="5">D8+D10+D12+D14+D16</f>
        <v>79</v>
      </c>
      <c r="E18" s="357">
        <f t="shared" si="5"/>
        <v>31</v>
      </c>
      <c r="F18" s="357">
        <f t="shared" si="5"/>
        <v>32</v>
      </c>
      <c r="G18" s="357">
        <f t="shared" si="5"/>
        <v>49</v>
      </c>
      <c r="H18" s="357">
        <f t="shared" si="5"/>
        <v>108</v>
      </c>
      <c r="I18" s="357">
        <f t="shared" si="5"/>
        <v>62</v>
      </c>
      <c r="J18" s="357">
        <f t="shared" si="5"/>
        <v>22</v>
      </c>
      <c r="K18" s="357">
        <f t="shared" si="5"/>
        <v>56</v>
      </c>
      <c r="L18" s="357">
        <f t="shared" si="5"/>
        <v>13</v>
      </c>
      <c r="M18" s="357">
        <f t="shared" si="5"/>
        <v>82</v>
      </c>
      <c r="N18" s="357">
        <f t="shared" si="5"/>
        <v>44</v>
      </c>
      <c r="O18" s="357">
        <f t="shared" si="5"/>
        <v>21</v>
      </c>
      <c r="P18" s="357">
        <f t="shared" si="5"/>
        <v>43</v>
      </c>
      <c r="Q18" s="357">
        <f t="shared" si="5"/>
        <v>27</v>
      </c>
      <c r="R18" s="357">
        <f t="shared" si="5"/>
        <v>34</v>
      </c>
      <c r="S18" s="357">
        <f t="shared" si="5"/>
        <v>53</v>
      </c>
      <c r="T18" s="357">
        <f t="shared" si="5"/>
        <v>36</v>
      </c>
      <c r="U18" s="357">
        <f t="shared" si="5"/>
        <v>29</v>
      </c>
      <c r="V18" s="454">
        <f t="shared" si="5"/>
        <v>41</v>
      </c>
      <c r="W18" s="321">
        <f>SUM(C18:V18)</f>
        <v>972</v>
      </c>
      <c r="X18" s="452">
        <f>W8+W10+W12+W14+W16</f>
        <v>972</v>
      </c>
    </row>
    <row r="19" spans="1:24" s="89" customFormat="1" ht="12" thickBot="1">
      <c r="A19" s="584" t="s">
        <v>9</v>
      </c>
      <c r="B19" s="588"/>
      <c r="C19" s="360">
        <f t="shared" ref="C19:W19" si="6">C18/$W$18*100</f>
        <v>11.316872427983538</v>
      </c>
      <c r="D19" s="361">
        <f t="shared" si="6"/>
        <v>8.1275720164609062</v>
      </c>
      <c r="E19" s="361">
        <f t="shared" si="6"/>
        <v>3.189300411522634</v>
      </c>
      <c r="F19" s="361">
        <f t="shared" si="6"/>
        <v>3.2921810699588478</v>
      </c>
      <c r="G19" s="361">
        <f t="shared" si="6"/>
        <v>5.0411522633744852</v>
      </c>
      <c r="H19" s="361">
        <f t="shared" si="6"/>
        <v>11.111111111111111</v>
      </c>
      <c r="I19" s="361">
        <f t="shared" si="6"/>
        <v>6.378600823045268</v>
      </c>
      <c r="J19" s="361">
        <f t="shared" si="6"/>
        <v>2.263374485596708</v>
      </c>
      <c r="K19" s="361">
        <f t="shared" si="6"/>
        <v>5.761316872427984</v>
      </c>
      <c r="L19" s="361">
        <f t="shared" si="6"/>
        <v>1.3374485596707819</v>
      </c>
      <c r="M19" s="361">
        <f t="shared" si="6"/>
        <v>8.4362139917695487</v>
      </c>
      <c r="N19" s="361">
        <f t="shared" si="6"/>
        <v>4.5267489711934159</v>
      </c>
      <c r="O19" s="451">
        <f t="shared" si="6"/>
        <v>2.1604938271604937</v>
      </c>
      <c r="P19" s="451">
        <f t="shared" si="6"/>
        <v>4.423868312757202</v>
      </c>
      <c r="Q19" s="451">
        <f t="shared" si="6"/>
        <v>2.7777777777777777</v>
      </c>
      <c r="R19" s="451">
        <f t="shared" si="6"/>
        <v>3.4979423868312756</v>
      </c>
      <c r="S19" s="451">
        <f t="shared" si="6"/>
        <v>5.4526748971193415</v>
      </c>
      <c r="T19" s="451">
        <f t="shared" si="6"/>
        <v>3.7037037037037033</v>
      </c>
      <c r="U19" s="451">
        <f t="shared" si="6"/>
        <v>2.9835390946502058</v>
      </c>
      <c r="V19" s="455">
        <f t="shared" si="6"/>
        <v>4.2181069958847743</v>
      </c>
      <c r="W19" s="265">
        <f t="shared" si="6"/>
        <v>100</v>
      </c>
      <c r="X19" s="453">
        <f>SUM(C19:V19)</f>
        <v>100</v>
      </c>
    </row>
    <row r="20" spans="1:24" s="89" customFormat="1" ht="11.25" hidden="1">
      <c r="A20" s="160"/>
      <c r="B20" s="93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160"/>
      <c r="X20" s="160"/>
    </row>
    <row r="21" spans="1:24" s="89" customFormat="1" ht="12" hidden="1" thickBot="1">
      <c r="A21" s="160"/>
      <c r="B21" s="93"/>
      <c r="C21" s="581" t="s">
        <v>105</v>
      </c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160"/>
      <c r="X21" s="160"/>
    </row>
    <row r="22" spans="1:24" s="89" customFormat="1" ht="11.25" hidden="1">
      <c r="A22" s="160" t="s">
        <v>43</v>
      </c>
      <c r="B22" s="93"/>
      <c r="C22" s="365">
        <f>C8</f>
        <v>9</v>
      </c>
      <c r="D22" s="366">
        <f>D8</f>
        <v>7</v>
      </c>
      <c r="E22" s="366">
        <f>E8</f>
        <v>3</v>
      </c>
      <c r="F22" s="366">
        <f t="shared" ref="F22:W22" si="7">F8</f>
        <v>3</v>
      </c>
      <c r="G22" s="366">
        <f t="shared" si="7"/>
        <v>4</v>
      </c>
      <c r="H22" s="366">
        <f t="shared" si="7"/>
        <v>9</v>
      </c>
      <c r="I22" s="366">
        <f t="shared" si="7"/>
        <v>6</v>
      </c>
      <c r="J22" s="366">
        <f t="shared" si="7"/>
        <v>4</v>
      </c>
      <c r="K22" s="366">
        <f t="shared" si="7"/>
        <v>7</v>
      </c>
      <c r="L22" s="366">
        <f t="shared" si="7"/>
        <v>2</v>
      </c>
      <c r="M22" s="366">
        <f t="shared" si="7"/>
        <v>4</v>
      </c>
      <c r="N22" s="366">
        <f t="shared" si="7"/>
        <v>4</v>
      </c>
      <c r="O22" s="366">
        <f t="shared" si="7"/>
        <v>2</v>
      </c>
      <c r="P22" s="366">
        <f t="shared" si="7"/>
        <v>4</v>
      </c>
      <c r="Q22" s="366">
        <f t="shared" si="7"/>
        <v>5</v>
      </c>
      <c r="R22" s="366">
        <f t="shared" si="7"/>
        <v>1</v>
      </c>
      <c r="S22" s="366">
        <f t="shared" si="7"/>
        <v>2</v>
      </c>
      <c r="T22" s="366">
        <f t="shared" si="7"/>
        <v>2</v>
      </c>
      <c r="U22" s="366">
        <f t="shared" si="7"/>
        <v>3</v>
      </c>
      <c r="V22" s="366">
        <f t="shared" si="7"/>
        <v>6</v>
      </c>
      <c r="W22" s="160">
        <f t="shared" si="7"/>
        <v>87</v>
      </c>
      <c r="X22" s="160"/>
    </row>
    <row r="23" spans="1:24" s="89" customFormat="1" ht="11.25" hidden="1">
      <c r="A23" s="160" t="s">
        <v>45</v>
      </c>
      <c r="B23" s="93"/>
      <c r="C23" s="344">
        <f>C10</f>
        <v>28</v>
      </c>
      <c r="D23" s="345">
        <f t="shared" ref="D23:W23" si="8">D10</f>
        <v>27</v>
      </c>
      <c r="E23" s="345">
        <f t="shared" si="8"/>
        <v>13</v>
      </c>
      <c r="F23" s="345">
        <f t="shared" si="8"/>
        <v>10</v>
      </c>
      <c r="G23" s="345">
        <f t="shared" si="8"/>
        <v>15</v>
      </c>
      <c r="H23" s="345">
        <f t="shared" si="8"/>
        <v>34</v>
      </c>
      <c r="I23" s="345">
        <f t="shared" si="8"/>
        <v>25</v>
      </c>
      <c r="J23" s="345">
        <f t="shared" si="8"/>
        <v>8</v>
      </c>
      <c r="K23" s="345">
        <f t="shared" si="8"/>
        <v>18</v>
      </c>
      <c r="L23" s="345">
        <f t="shared" si="8"/>
        <v>5</v>
      </c>
      <c r="M23" s="345">
        <f t="shared" si="8"/>
        <v>32</v>
      </c>
      <c r="N23" s="345">
        <f t="shared" si="8"/>
        <v>15</v>
      </c>
      <c r="O23" s="345">
        <f t="shared" si="8"/>
        <v>8</v>
      </c>
      <c r="P23" s="345">
        <f t="shared" si="8"/>
        <v>15</v>
      </c>
      <c r="Q23" s="345">
        <f t="shared" si="8"/>
        <v>9</v>
      </c>
      <c r="R23" s="345">
        <f t="shared" si="8"/>
        <v>7</v>
      </c>
      <c r="S23" s="345">
        <f t="shared" si="8"/>
        <v>18</v>
      </c>
      <c r="T23" s="345">
        <f t="shared" si="8"/>
        <v>10</v>
      </c>
      <c r="U23" s="345">
        <f t="shared" si="8"/>
        <v>12</v>
      </c>
      <c r="V23" s="345">
        <f t="shared" si="8"/>
        <v>8</v>
      </c>
      <c r="W23" s="160">
        <f t="shared" si="8"/>
        <v>317</v>
      </c>
      <c r="X23" s="160"/>
    </row>
    <row r="24" spans="1:24" s="89" customFormat="1" ht="11.25" hidden="1">
      <c r="A24" s="160" t="s">
        <v>46</v>
      </c>
      <c r="B24" s="93"/>
      <c r="C24" s="350">
        <f>C12</f>
        <v>43</v>
      </c>
      <c r="D24" s="351">
        <f t="shared" ref="D24:W24" si="9">D12</f>
        <v>26</v>
      </c>
      <c r="E24" s="351">
        <f t="shared" si="9"/>
        <v>8</v>
      </c>
      <c r="F24" s="351">
        <f t="shared" si="9"/>
        <v>11</v>
      </c>
      <c r="G24" s="351">
        <f t="shared" si="9"/>
        <v>16</v>
      </c>
      <c r="H24" s="351">
        <f t="shared" si="9"/>
        <v>31</v>
      </c>
      <c r="I24" s="351">
        <f t="shared" si="9"/>
        <v>14</v>
      </c>
      <c r="J24" s="351">
        <f t="shared" si="9"/>
        <v>3</v>
      </c>
      <c r="K24" s="351">
        <f t="shared" si="9"/>
        <v>11</v>
      </c>
      <c r="L24" s="351">
        <f t="shared" si="9"/>
        <v>2</v>
      </c>
      <c r="M24" s="351">
        <f t="shared" si="9"/>
        <v>22</v>
      </c>
      <c r="N24" s="351">
        <f t="shared" si="9"/>
        <v>16</v>
      </c>
      <c r="O24" s="351">
        <f t="shared" si="9"/>
        <v>6</v>
      </c>
      <c r="P24" s="351">
        <f t="shared" si="9"/>
        <v>13</v>
      </c>
      <c r="Q24" s="351">
        <f t="shared" si="9"/>
        <v>6</v>
      </c>
      <c r="R24" s="351">
        <f t="shared" si="9"/>
        <v>17</v>
      </c>
      <c r="S24" s="351">
        <f t="shared" si="9"/>
        <v>15</v>
      </c>
      <c r="T24" s="351">
        <f t="shared" si="9"/>
        <v>9</v>
      </c>
      <c r="U24" s="351">
        <f t="shared" si="9"/>
        <v>8</v>
      </c>
      <c r="V24" s="351">
        <f t="shared" si="9"/>
        <v>15</v>
      </c>
      <c r="W24" s="166">
        <f t="shared" si="9"/>
        <v>292</v>
      </c>
      <c r="X24" s="160"/>
    </row>
    <row r="25" spans="1:24" s="89" customFormat="1" ht="11.25" hidden="1">
      <c r="A25" s="160" t="s">
        <v>47</v>
      </c>
      <c r="B25" s="93"/>
      <c r="C25" s="350">
        <f>C14</f>
        <v>19</v>
      </c>
      <c r="D25" s="351">
        <f t="shared" ref="D25:W25" si="10">D14</f>
        <v>14</v>
      </c>
      <c r="E25" s="351">
        <f t="shared" si="10"/>
        <v>6</v>
      </c>
      <c r="F25" s="351">
        <f t="shared" si="10"/>
        <v>6</v>
      </c>
      <c r="G25" s="351">
        <f t="shared" si="10"/>
        <v>9</v>
      </c>
      <c r="H25" s="351">
        <f t="shared" si="10"/>
        <v>22</v>
      </c>
      <c r="I25" s="351">
        <f t="shared" si="10"/>
        <v>10</v>
      </c>
      <c r="J25" s="351">
        <f t="shared" si="10"/>
        <v>5</v>
      </c>
      <c r="K25" s="351">
        <f t="shared" si="10"/>
        <v>13</v>
      </c>
      <c r="L25" s="351">
        <f t="shared" si="10"/>
        <v>2</v>
      </c>
      <c r="M25" s="351">
        <f t="shared" si="10"/>
        <v>17</v>
      </c>
      <c r="N25" s="351">
        <f t="shared" si="10"/>
        <v>7</v>
      </c>
      <c r="O25" s="351">
        <f t="shared" si="10"/>
        <v>4</v>
      </c>
      <c r="P25" s="351">
        <f t="shared" si="10"/>
        <v>8</v>
      </c>
      <c r="Q25" s="351">
        <f t="shared" si="10"/>
        <v>5</v>
      </c>
      <c r="R25" s="351">
        <f t="shared" si="10"/>
        <v>4</v>
      </c>
      <c r="S25" s="351">
        <f t="shared" si="10"/>
        <v>11</v>
      </c>
      <c r="T25" s="351">
        <f t="shared" si="10"/>
        <v>9</v>
      </c>
      <c r="U25" s="351">
        <f t="shared" si="10"/>
        <v>5</v>
      </c>
      <c r="V25" s="351">
        <f t="shared" si="10"/>
        <v>7</v>
      </c>
      <c r="W25" s="166">
        <f t="shared" si="10"/>
        <v>183</v>
      </c>
      <c r="X25" s="160"/>
    </row>
    <row r="26" spans="1:24" s="89" customFormat="1" ht="12" hidden="1" thickBot="1">
      <c r="A26" s="160" t="s">
        <v>48</v>
      </c>
      <c r="B26" s="93"/>
      <c r="C26" s="370">
        <f>C16</f>
        <v>11</v>
      </c>
      <c r="D26" s="371">
        <f t="shared" ref="D26:W26" si="11">D16</f>
        <v>5</v>
      </c>
      <c r="E26" s="371">
        <f t="shared" si="11"/>
        <v>1</v>
      </c>
      <c r="F26" s="371">
        <f t="shared" si="11"/>
        <v>2</v>
      </c>
      <c r="G26" s="371">
        <f t="shared" si="11"/>
        <v>5</v>
      </c>
      <c r="H26" s="371">
        <f t="shared" si="11"/>
        <v>12</v>
      </c>
      <c r="I26" s="371">
        <f t="shared" si="11"/>
        <v>7</v>
      </c>
      <c r="J26" s="371">
        <f t="shared" si="11"/>
        <v>2</v>
      </c>
      <c r="K26" s="371">
        <f t="shared" si="11"/>
        <v>7</v>
      </c>
      <c r="L26" s="371">
        <f t="shared" si="11"/>
        <v>2</v>
      </c>
      <c r="M26" s="371">
        <f t="shared" si="11"/>
        <v>7</v>
      </c>
      <c r="N26" s="371">
        <f t="shared" si="11"/>
        <v>2</v>
      </c>
      <c r="O26" s="371">
        <f t="shared" si="11"/>
        <v>1</v>
      </c>
      <c r="P26" s="371">
        <f t="shared" si="11"/>
        <v>3</v>
      </c>
      <c r="Q26" s="371">
        <f t="shared" si="11"/>
        <v>2</v>
      </c>
      <c r="R26" s="371">
        <f t="shared" si="11"/>
        <v>5</v>
      </c>
      <c r="S26" s="371">
        <f t="shared" si="11"/>
        <v>7</v>
      </c>
      <c r="T26" s="371">
        <f t="shared" si="11"/>
        <v>6</v>
      </c>
      <c r="U26" s="371">
        <f t="shared" si="11"/>
        <v>1</v>
      </c>
      <c r="V26" s="371">
        <f t="shared" si="11"/>
        <v>5</v>
      </c>
      <c r="W26" s="166">
        <f t="shared" si="11"/>
        <v>93</v>
      </c>
      <c r="X26" s="160"/>
    </row>
    <row r="27" spans="1:24" s="89" customFormat="1" ht="11.25" hidden="1">
      <c r="A27" s="160"/>
      <c r="B27" s="93"/>
      <c r="C27" s="364">
        <f>C18</f>
        <v>110</v>
      </c>
      <c r="D27" s="364">
        <f t="shared" ref="D27:W27" si="12">D18</f>
        <v>79</v>
      </c>
      <c r="E27" s="364">
        <f t="shared" si="12"/>
        <v>31</v>
      </c>
      <c r="F27" s="364">
        <f t="shared" si="12"/>
        <v>32</v>
      </c>
      <c r="G27" s="364">
        <f t="shared" si="12"/>
        <v>49</v>
      </c>
      <c r="H27" s="364">
        <f t="shared" si="12"/>
        <v>108</v>
      </c>
      <c r="I27" s="364">
        <f t="shared" si="12"/>
        <v>62</v>
      </c>
      <c r="J27" s="364">
        <f t="shared" si="12"/>
        <v>22</v>
      </c>
      <c r="K27" s="364">
        <f t="shared" si="12"/>
        <v>56</v>
      </c>
      <c r="L27" s="364">
        <f t="shared" si="12"/>
        <v>13</v>
      </c>
      <c r="M27" s="364">
        <f t="shared" si="12"/>
        <v>82</v>
      </c>
      <c r="N27" s="364">
        <f t="shared" si="12"/>
        <v>44</v>
      </c>
      <c r="O27" s="364">
        <f t="shared" si="12"/>
        <v>21</v>
      </c>
      <c r="P27" s="364">
        <f t="shared" si="12"/>
        <v>43</v>
      </c>
      <c r="Q27" s="364">
        <f t="shared" si="12"/>
        <v>27</v>
      </c>
      <c r="R27" s="364">
        <f t="shared" si="12"/>
        <v>34</v>
      </c>
      <c r="S27" s="364">
        <f t="shared" si="12"/>
        <v>53</v>
      </c>
      <c r="T27" s="364">
        <f t="shared" si="12"/>
        <v>36</v>
      </c>
      <c r="U27" s="364">
        <f t="shared" si="12"/>
        <v>29</v>
      </c>
      <c r="V27" s="364">
        <f t="shared" si="12"/>
        <v>41</v>
      </c>
      <c r="W27" s="160">
        <f t="shared" si="12"/>
        <v>972</v>
      </c>
      <c r="X27" s="160"/>
    </row>
    <row r="28" spans="1:24" s="89" customFormat="1" ht="11.25">
      <c r="A28" s="160"/>
      <c r="B28" s="93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160"/>
      <c r="X28" s="160"/>
    </row>
    <row r="29" spans="1:24" s="89" customFormat="1" ht="12" thickBot="1">
      <c r="A29" s="160"/>
      <c r="B29" s="93"/>
      <c r="C29" s="589" t="s">
        <v>104</v>
      </c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160"/>
      <c r="X29" s="160"/>
    </row>
    <row r="30" spans="1:24" s="89" customFormat="1" ht="11.25">
      <c r="A30" s="160" t="s">
        <v>43</v>
      </c>
      <c r="B30" s="93"/>
      <c r="C30" s="373">
        <f>C27/W27*W22</f>
        <v>9.8456790123456788</v>
      </c>
      <c r="D30" s="374">
        <f>D27/W27*W22</f>
        <v>7.0709876543209882</v>
      </c>
      <c r="E30" s="374">
        <f t="shared" ref="E30:W30" si="13">E27/$W$27*$W$22</f>
        <v>2.7746913580246915</v>
      </c>
      <c r="F30" s="374">
        <f t="shared" si="13"/>
        <v>2.8641975308641978</v>
      </c>
      <c r="G30" s="374">
        <f t="shared" si="13"/>
        <v>4.3858024691358022</v>
      </c>
      <c r="H30" s="374">
        <f t="shared" si="13"/>
        <v>9.6666666666666661</v>
      </c>
      <c r="I30" s="374">
        <f t="shared" si="13"/>
        <v>5.5493827160493829</v>
      </c>
      <c r="J30" s="374">
        <f t="shared" si="13"/>
        <v>1.9691358024691359</v>
      </c>
      <c r="K30" s="374">
        <f t="shared" si="13"/>
        <v>5.0123456790123457</v>
      </c>
      <c r="L30" s="374">
        <f t="shared" si="13"/>
        <v>1.1635802469135803</v>
      </c>
      <c r="M30" s="374">
        <f t="shared" si="13"/>
        <v>7.3395061728395063</v>
      </c>
      <c r="N30" s="374">
        <f t="shared" si="13"/>
        <v>3.9382716049382718</v>
      </c>
      <c r="O30" s="374">
        <f t="shared" si="13"/>
        <v>1.8796296296296295</v>
      </c>
      <c r="P30" s="374">
        <f t="shared" si="13"/>
        <v>3.8487654320987654</v>
      </c>
      <c r="Q30" s="374">
        <f t="shared" si="13"/>
        <v>2.4166666666666665</v>
      </c>
      <c r="R30" s="374">
        <f t="shared" si="13"/>
        <v>3.0432098765432101</v>
      </c>
      <c r="S30" s="374">
        <f t="shared" si="13"/>
        <v>4.7438271604938276</v>
      </c>
      <c r="T30" s="374">
        <f t="shared" si="13"/>
        <v>3.2222222222222219</v>
      </c>
      <c r="U30" s="374">
        <f t="shared" si="13"/>
        <v>2.5956790123456788</v>
      </c>
      <c r="V30" s="375">
        <f t="shared" si="13"/>
        <v>3.6697530864197532</v>
      </c>
      <c r="W30" s="137">
        <f t="shared" si="13"/>
        <v>87</v>
      </c>
      <c r="X30" s="160"/>
    </row>
    <row r="31" spans="1:24" s="89" customFormat="1" ht="11.25">
      <c r="A31" s="160" t="s">
        <v>45</v>
      </c>
      <c r="B31" s="93"/>
      <c r="C31" s="378">
        <f>C27/W27*W23</f>
        <v>35.874485596707821</v>
      </c>
      <c r="D31" s="379">
        <f t="shared" ref="D31:W31" si="14">D27/$W$27*$W$23</f>
        <v>25.764403292181072</v>
      </c>
      <c r="E31" s="379">
        <f t="shared" si="14"/>
        <v>10.110082304526749</v>
      </c>
      <c r="F31" s="379">
        <f t="shared" si="14"/>
        <v>10.436213991769549</v>
      </c>
      <c r="G31" s="379">
        <f t="shared" si="14"/>
        <v>15.980452674897119</v>
      </c>
      <c r="H31" s="379">
        <f t="shared" si="14"/>
        <v>35.222222222222221</v>
      </c>
      <c r="I31" s="379">
        <f t="shared" si="14"/>
        <v>20.220164609053498</v>
      </c>
      <c r="J31" s="379">
        <f t="shared" si="14"/>
        <v>7.1748971193415638</v>
      </c>
      <c r="K31" s="379">
        <f t="shared" si="14"/>
        <v>18.263374485596707</v>
      </c>
      <c r="L31" s="379">
        <f t="shared" si="14"/>
        <v>4.2397119341563787</v>
      </c>
      <c r="M31" s="379">
        <f t="shared" si="14"/>
        <v>26.742798353909468</v>
      </c>
      <c r="N31" s="379">
        <f t="shared" si="14"/>
        <v>14.349794238683128</v>
      </c>
      <c r="O31" s="379">
        <f t="shared" si="14"/>
        <v>6.848765432098765</v>
      </c>
      <c r="P31" s="379">
        <f t="shared" si="14"/>
        <v>14.02366255144033</v>
      </c>
      <c r="Q31" s="379">
        <f t="shared" si="14"/>
        <v>8.8055555555555554</v>
      </c>
      <c r="R31" s="379">
        <f t="shared" si="14"/>
        <v>11.088477366255145</v>
      </c>
      <c r="S31" s="379">
        <f t="shared" si="14"/>
        <v>17.284979423868315</v>
      </c>
      <c r="T31" s="379">
        <f t="shared" si="14"/>
        <v>11.74074074074074</v>
      </c>
      <c r="U31" s="379">
        <f t="shared" si="14"/>
        <v>9.4578189300411513</v>
      </c>
      <c r="V31" s="380">
        <f t="shared" si="14"/>
        <v>13.371399176954734</v>
      </c>
      <c r="W31" s="137">
        <f t="shared" si="14"/>
        <v>317</v>
      </c>
      <c r="X31" s="160"/>
    </row>
    <row r="32" spans="1:24" s="89" customFormat="1" ht="11.25">
      <c r="A32" s="160" t="s">
        <v>46</v>
      </c>
      <c r="B32" s="93"/>
      <c r="C32" s="378">
        <f t="shared" ref="C32:W32" si="15">C27/$W$27*$W$24</f>
        <v>33.045267489711932</v>
      </c>
      <c r="D32" s="379">
        <f t="shared" si="15"/>
        <v>23.732510288065846</v>
      </c>
      <c r="E32" s="379">
        <f t="shared" si="15"/>
        <v>9.3127572016460913</v>
      </c>
      <c r="F32" s="379">
        <f t="shared" si="15"/>
        <v>9.613168724279836</v>
      </c>
      <c r="G32" s="379">
        <f t="shared" si="15"/>
        <v>14.720164609053498</v>
      </c>
      <c r="H32" s="379">
        <f t="shared" si="15"/>
        <v>32.444444444444443</v>
      </c>
      <c r="I32" s="379">
        <f t="shared" si="15"/>
        <v>18.625514403292183</v>
      </c>
      <c r="J32" s="379">
        <f t="shared" si="15"/>
        <v>6.6090534979423872</v>
      </c>
      <c r="K32" s="379">
        <f t="shared" si="15"/>
        <v>16.823045267489711</v>
      </c>
      <c r="L32" s="379">
        <f t="shared" si="15"/>
        <v>3.905349794238683</v>
      </c>
      <c r="M32" s="379">
        <f t="shared" si="15"/>
        <v>24.63374485596708</v>
      </c>
      <c r="N32" s="379">
        <f t="shared" si="15"/>
        <v>13.218106995884774</v>
      </c>
      <c r="O32" s="379">
        <f t="shared" si="15"/>
        <v>6.3086419753086416</v>
      </c>
      <c r="P32" s="379">
        <f t="shared" si="15"/>
        <v>12.91769547325103</v>
      </c>
      <c r="Q32" s="379">
        <f t="shared" si="15"/>
        <v>8.1111111111111107</v>
      </c>
      <c r="R32" s="379">
        <f t="shared" si="15"/>
        <v>10.213991769547325</v>
      </c>
      <c r="S32" s="379">
        <f t="shared" si="15"/>
        <v>15.921810699588478</v>
      </c>
      <c r="T32" s="379">
        <f t="shared" si="15"/>
        <v>10.814814814814815</v>
      </c>
      <c r="U32" s="379">
        <f t="shared" si="15"/>
        <v>8.7119341563786001</v>
      </c>
      <c r="V32" s="380">
        <f t="shared" si="15"/>
        <v>12.31687242798354</v>
      </c>
      <c r="W32" s="137">
        <f t="shared" si="15"/>
        <v>292</v>
      </c>
      <c r="X32" s="160"/>
    </row>
    <row r="33" spans="1:24" s="89" customFormat="1" ht="11.25">
      <c r="A33" s="160" t="s">
        <v>47</v>
      </c>
      <c r="B33" s="93"/>
      <c r="C33" s="378">
        <f t="shared" ref="C33:W33" si="16">C27/$W$27*$W$25</f>
        <v>20.709876543209877</v>
      </c>
      <c r="D33" s="379">
        <f t="shared" si="16"/>
        <v>14.873456790123457</v>
      </c>
      <c r="E33" s="379">
        <f t="shared" si="16"/>
        <v>5.8364197530864201</v>
      </c>
      <c r="F33" s="379">
        <f t="shared" si="16"/>
        <v>6.0246913580246915</v>
      </c>
      <c r="G33" s="379">
        <f t="shared" si="16"/>
        <v>9.2253086419753085</v>
      </c>
      <c r="H33" s="379">
        <f t="shared" si="16"/>
        <v>20.333333333333332</v>
      </c>
      <c r="I33" s="379">
        <f t="shared" si="16"/>
        <v>11.67283950617284</v>
      </c>
      <c r="J33" s="379">
        <f t="shared" si="16"/>
        <v>4.1419753086419755</v>
      </c>
      <c r="K33" s="379">
        <f t="shared" si="16"/>
        <v>10.543209876543211</v>
      </c>
      <c r="L33" s="379">
        <f t="shared" si="16"/>
        <v>2.4475308641975309</v>
      </c>
      <c r="M33" s="379">
        <f t="shared" si="16"/>
        <v>15.438271604938272</v>
      </c>
      <c r="N33" s="379">
        <f t="shared" si="16"/>
        <v>8.283950617283951</v>
      </c>
      <c r="O33" s="379">
        <f t="shared" si="16"/>
        <v>3.9537037037037033</v>
      </c>
      <c r="P33" s="379">
        <f t="shared" si="16"/>
        <v>8.0956790123456788</v>
      </c>
      <c r="Q33" s="379">
        <f t="shared" si="16"/>
        <v>5.083333333333333</v>
      </c>
      <c r="R33" s="379">
        <f t="shared" si="16"/>
        <v>6.401234567901235</v>
      </c>
      <c r="S33" s="379">
        <f t="shared" si="16"/>
        <v>9.9783950617283956</v>
      </c>
      <c r="T33" s="379">
        <f t="shared" si="16"/>
        <v>6.7777777777777777</v>
      </c>
      <c r="U33" s="379">
        <f t="shared" si="16"/>
        <v>5.4598765432098766</v>
      </c>
      <c r="V33" s="380">
        <f t="shared" si="16"/>
        <v>7.7191358024691361</v>
      </c>
      <c r="W33" s="137">
        <f t="shared" si="16"/>
        <v>183</v>
      </c>
      <c r="X33" s="160"/>
    </row>
    <row r="34" spans="1:24" s="89" customFormat="1" ht="12" thickBot="1">
      <c r="A34" s="160" t="s">
        <v>48</v>
      </c>
      <c r="B34" s="93"/>
      <c r="C34" s="383">
        <f t="shared" ref="C34:W34" si="17">C27/$W$27*$W$26</f>
        <v>10.524691358024691</v>
      </c>
      <c r="D34" s="384">
        <f t="shared" si="17"/>
        <v>7.5586419753086425</v>
      </c>
      <c r="E34" s="384">
        <f t="shared" si="17"/>
        <v>2.9660493827160495</v>
      </c>
      <c r="F34" s="384">
        <f t="shared" si="17"/>
        <v>3.0617283950617287</v>
      </c>
      <c r="G34" s="384">
        <f t="shared" si="17"/>
        <v>4.6882716049382713</v>
      </c>
      <c r="H34" s="384">
        <f t="shared" si="17"/>
        <v>10.333333333333332</v>
      </c>
      <c r="I34" s="384">
        <f t="shared" si="17"/>
        <v>5.9320987654320989</v>
      </c>
      <c r="J34" s="384">
        <f t="shared" si="17"/>
        <v>2.1049382716049383</v>
      </c>
      <c r="K34" s="384">
        <f t="shared" si="17"/>
        <v>5.3580246913580245</v>
      </c>
      <c r="L34" s="384">
        <f t="shared" si="17"/>
        <v>1.2438271604938271</v>
      </c>
      <c r="M34" s="384">
        <f t="shared" si="17"/>
        <v>7.8456790123456797</v>
      </c>
      <c r="N34" s="384">
        <f t="shared" si="17"/>
        <v>4.2098765432098766</v>
      </c>
      <c r="O34" s="384">
        <f t="shared" si="17"/>
        <v>2.0092592592592591</v>
      </c>
      <c r="P34" s="384">
        <f t="shared" si="17"/>
        <v>4.1141975308641978</v>
      </c>
      <c r="Q34" s="384">
        <f t="shared" si="17"/>
        <v>2.583333333333333</v>
      </c>
      <c r="R34" s="384">
        <f t="shared" si="17"/>
        <v>3.2530864197530867</v>
      </c>
      <c r="S34" s="384">
        <f t="shared" si="17"/>
        <v>5.0709876543209882</v>
      </c>
      <c r="T34" s="384">
        <f t="shared" si="17"/>
        <v>3.4444444444444442</v>
      </c>
      <c r="U34" s="384">
        <f t="shared" si="17"/>
        <v>2.7746913580246915</v>
      </c>
      <c r="V34" s="385">
        <f t="shared" si="17"/>
        <v>3.9228395061728398</v>
      </c>
      <c r="W34" s="137">
        <f t="shared" si="17"/>
        <v>93</v>
      </c>
      <c r="X34" s="160"/>
    </row>
    <row r="35" spans="1:24" s="89" customFormat="1" ht="12" thickBot="1">
      <c r="A35" s="232"/>
      <c r="B35" s="151"/>
      <c r="C35" s="388">
        <f>SUM(C30:C34)</f>
        <v>110</v>
      </c>
      <c r="D35" s="388">
        <f t="shared" ref="D35:V35" si="18">SUM(D30:D34)</f>
        <v>79.000000000000014</v>
      </c>
      <c r="E35" s="388">
        <f t="shared" si="18"/>
        <v>31.000000000000004</v>
      </c>
      <c r="F35" s="388">
        <f t="shared" si="18"/>
        <v>32</v>
      </c>
      <c r="G35" s="388">
        <f t="shared" si="18"/>
        <v>49</v>
      </c>
      <c r="H35" s="388">
        <f t="shared" si="18"/>
        <v>107.99999999999999</v>
      </c>
      <c r="I35" s="388">
        <f t="shared" si="18"/>
        <v>62.000000000000007</v>
      </c>
      <c r="J35" s="388">
        <f t="shared" si="18"/>
        <v>22</v>
      </c>
      <c r="K35" s="388">
        <f t="shared" si="18"/>
        <v>55.999999999999993</v>
      </c>
      <c r="L35" s="388">
        <f t="shared" si="18"/>
        <v>13.000000000000002</v>
      </c>
      <c r="M35" s="388">
        <f t="shared" si="18"/>
        <v>82.000000000000014</v>
      </c>
      <c r="N35" s="388">
        <f t="shared" si="18"/>
        <v>44</v>
      </c>
      <c r="O35" s="388">
        <f t="shared" si="18"/>
        <v>20.999999999999996</v>
      </c>
      <c r="P35" s="388">
        <f t="shared" si="18"/>
        <v>43</v>
      </c>
      <c r="Q35" s="388">
        <f t="shared" si="18"/>
        <v>26.999999999999996</v>
      </c>
      <c r="R35" s="388">
        <f t="shared" si="18"/>
        <v>34</v>
      </c>
      <c r="S35" s="388">
        <f t="shared" si="18"/>
        <v>53</v>
      </c>
      <c r="T35" s="388">
        <f t="shared" si="18"/>
        <v>36</v>
      </c>
      <c r="U35" s="388">
        <f t="shared" si="18"/>
        <v>29</v>
      </c>
      <c r="V35" s="388">
        <f t="shared" si="18"/>
        <v>41.000000000000007</v>
      </c>
      <c r="W35" s="167">
        <f>SUM(C35:V35)</f>
        <v>972</v>
      </c>
      <c r="X35" s="161"/>
    </row>
    <row r="36" spans="1:24" ht="15" thickBot="1"/>
    <row r="37" spans="1:24" ht="15" thickBot="1">
      <c r="A37" s="84" t="s">
        <v>12</v>
      </c>
      <c r="N37" s="243"/>
      <c r="W37" s="239">
        <f>CHITEST(C22:V26,C30:V34)</f>
        <v>0.96960583810593004</v>
      </c>
      <c r="X37" s="84">
        <f>CHITEST(C22:V26,C30:V34)</f>
        <v>0.96960583810593004</v>
      </c>
    </row>
    <row r="38" spans="1:24" ht="15">
      <c r="C38" s="84">
        <v>1</v>
      </c>
      <c r="D38" s="84">
        <v>2</v>
      </c>
      <c r="E38" s="84">
        <v>3</v>
      </c>
      <c r="F38" s="84">
        <v>4</v>
      </c>
      <c r="G38" s="84">
        <v>5</v>
      </c>
      <c r="H38" s="84">
        <v>7</v>
      </c>
      <c r="I38" s="84">
        <v>8</v>
      </c>
      <c r="J38" s="84">
        <v>9</v>
      </c>
      <c r="K38" s="84">
        <v>10</v>
      </c>
      <c r="L38" s="84">
        <v>11</v>
      </c>
      <c r="M38" s="84">
        <v>12</v>
      </c>
      <c r="N38" s="84">
        <v>13</v>
      </c>
      <c r="O38" s="84">
        <v>14</v>
      </c>
      <c r="P38" s="84">
        <v>15</v>
      </c>
      <c r="Q38" s="84">
        <v>17</v>
      </c>
      <c r="R38" s="84">
        <v>18</v>
      </c>
      <c r="S38" s="84">
        <v>19</v>
      </c>
      <c r="T38" s="84">
        <v>20</v>
      </c>
      <c r="U38" s="84">
        <v>23</v>
      </c>
      <c r="V38" s="84">
        <v>24</v>
      </c>
      <c r="W38" s="210"/>
    </row>
    <row r="39" spans="1:24" ht="15" thickBot="1">
      <c r="A39" s="84" t="s">
        <v>21</v>
      </c>
    </row>
    <row r="40" spans="1:24">
      <c r="C40" s="93">
        <f t="shared" ref="C40:V44" si="19">(C22-C30)^2/C30</f>
        <v>7.2638259994581789E-2</v>
      </c>
      <c r="D40" s="93">
        <f t="shared" si="19"/>
        <v>7.1266523325305134E-4</v>
      </c>
      <c r="E40" s="93">
        <f t="shared" si="19"/>
        <v>1.8295362474079549E-2</v>
      </c>
      <c r="F40" s="93">
        <f t="shared" si="19"/>
        <v>6.4389101745423302E-3</v>
      </c>
      <c r="G40" s="93">
        <f t="shared" si="19"/>
        <v>3.3937585251214104E-2</v>
      </c>
      <c r="H40" s="93">
        <f t="shared" si="19"/>
        <v>4.5977011494252797E-2</v>
      </c>
      <c r="I40" s="93">
        <f t="shared" si="19"/>
        <v>3.6590724948159098E-2</v>
      </c>
      <c r="J40" s="93">
        <f t="shared" si="19"/>
        <v>2.0945276519989156</v>
      </c>
      <c r="K40" s="93">
        <f t="shared" si="19"/>
        <v>0.78820774797786286</v>
      </c>
      <c r="L40" s="93">
        <f t="shared" si="19"/>
        <v>0.60124602940694882</v>
      </c>
      <c r="M40" s="93">
        <f t="shared" si="19"/>
        <v>1.5194893519816426</v>
      </c>
      <c r="N40" s="93">
        <f t="shared" si="19"/>
        <v>9.6752970316188165E-4</v>
      </c>
      <c r="O40" s="93">
        <f t="shared" si="19"/>
        <v>7.7084473636197899E-3</v>
      </c>
      <c r="P40" s="93">
        <f t="shared" si="19"/>
        <v>5.9426574395833954E-3</v>
      </c>
      <c r="Q40" s="93">
        <f t="shared" si="19"/>
        <v>2.7614942528735638</v>
      </c>
      <c r="R40" s="93">
        <f t="shared" si="19"/>
        <v>1.3718102822227234</v>
      </c>
      <c r="S40" s="93">
        <f t="shared" si="19"/>
        <v>1.587028201482767</v>
      </c>
      <c r="T40" s="93">
        <f t="shared" si="19"/>
        <v>0.46360153256704956</v>
      </c>
      <c r="U40" s="93">
        <f t="shared" si="19"/>
        <v>6.2979844688128561E-2</v>
      </c>
      <c r="V40" s="93">
        <f t="shared" si="19"/>
        <v>1.479677392559366</v>
      </c>
      <c r="W40" s="207">
        <f>SUM(C40:V40)</f>
        <v>12.959271441835416</v>
      </c>
    </row>
    <row r="41" spans="1:24">
      <c r="C41" s="93">
        <f t="shared" si="19"/>
        <v>1.7284574923200939</v>
      </c>
      <c r="D41" s="93">
        <f t="shared" si="19"/>
        <v>5.9256145273750359E-2</v>
      </c>
      <c r="E41" s="93">
        <f t="shared" si="19"/>
        <v>0.82606887214657199</v>
      </c>
      <c r="F41" s="93">
        <f t="shared" si="19"/>
        <v>1.8232919214342388E-2</v>
      </c>
      <c r="G41" s="93">
        <f t="shared" si="19"/>
        <v>6.0153956040491501E-2</v>
      </c>
      <c r="H41" s="93">
        <f t="shared" si="19"/>
        <v>4.2411496670171696E-2</v>
      </c>
      <c r="I41" s="93">
        <f t="shared" si="19"/>
        <v>1.1299030846818687</v>
      </c>
      <c r="J41" s="93">
        <f t="shared" si="19"/>
        <v>9.4885648162900169E-2</v>
      </c>
      <c r="K41" s="93">
        <f t="shared" si="19"/>
        <v>3.7980998373567257E-3</v>
      </c>
      <c r="L41" s="93">
        <f t="shared" si="19"/>
        <v>0.13633896643009852</v>
      </c>
      <c r="M41" s="93">
        <f t="shared" si="19"/>
        <v>1.0334808190937372</v>
      </c>
      <c r="N41" s="93">
        <f t="shared" si="19"/>
        <v>2.9461574501882942E-2</v>
      </c>
      <c r="O41" s="93">
        <f t="shared" si="19"/>
        <v>0.19351531943540373</v>
      </c>
      <c r="P41" s="93">
        <f t="shared" si="19"/>
        <v>6.7973313673474187E-2</v>
      </c>
      <c r="Q41" s="93">
        <f t="shared" si="19"/>
        <v>4.2937259025587187E-3</v>
      </c>
      <c r="R41" s="93">
        <f t="shared" si="19"/>
        <v>1.5074790363238026</v>
      </c>
      <c r="S41" s="93">
        <f t="shared" si="19"/>
        <v>2.9577959669753E-2</v>
      </c>
      <c r="T41" s="93">
        <f t="shared" si="19"/>
        <v>0.25809089846944727</v>
      </c>
      <c r="U41" s="93">
        <f t="shared" si="19"/>
        <v>0.68331659130515809</v>
      </c>
      <c r="V41" s="93">
        <f t="shared" si="19"/>
        <v>2.1577344851027678</v>
      </c>
      <c r="W41" s="160">
        <f>SUM(C41:V41)</f>
        <v>10.064430404255633</v>
      </c>
    </row>
    <row r="42" spans="1:24">
      <c r="C42" s="93">
        <f t="shared" si="19"/>
        <v>2.9988166802474274</v>
      </c>
      <c r="D42" s="93">
        <f t="shared" si="19"/>
        <v>0.21664415316034627</v>
      </c>
      <c r="E42" s="93">
        <f t="shared" si="19"/>
        <v>0.18505061746579909</v>
      </c>
      <c r="F42" s="93">
        <f t="shared" si="19"/>
        <v>0.20006940921134206</v>
      </c>
      <c r="G42" s="93">
        <f t="shared" si="19"/>
        <v>0.11127447765847419</v>
      </c>
      <c r="H42" s="93">
        <f t="shared" si="19"/>
        <v>6.4307458143074439E-2</v>
      </c>
      <c r="I42" s="93">
        <f t="shared" si="19"/>
        <v>1.1487136962661102</v>
      </c>
      <c r="J42" s="93">
        <f t="shared" si="19"/>
        <v>1.9708218665600707</v>
      </c>
      <c r="K42" s="93">
        <f t="shared" si="19"/>
        <v>2.0155599445934294</v>
      </c>
      <c r="L42" s="93">
        <f t="shared" si="19"/>
        <v>0.92958583217335111</v>
      </c>
      <c r="M42" s="93">
        <f t="shared" si="19"/>
        <v>0.28158982756747958</v>
      </c>
      <c r="N42" s="93">
        <f t="shared" si="19"/>
        <v>0.5854793495584969</v>
      </c>
      <c r="O42" s="93">
        <f t="shared" si="19"/>
        <v>1.5099900944649764E-2</v>
      </c>
      <c r="P42" s="93">
        <f t="shared" si="19"/>
        <v>5.2439966071340905E-4</v>
      </c>
      <c r="Q42" s="93">
        <f t="shared" si="19"/>
        <v>0.54946727549467256</v>
      </c>
      <c r="R42" s="93">
        <f t="shared" si="19"/>
        <v>4.5085123174925297</v>
      </c>
      <c r="S42" s="93">
        <f t="shared" si="19"/>
        <v>5.3369241847459142E-2</v>
      </c>
      <c r="T42" s="93">
        <f t="shared" si="19"/>
        <v>0.30454084221207511</v>
      </c>
      <c r="U42" s="93">
        <f t="shared" si="19"/>
        <v>5.8178842254840685E-2</v>
      </c>
      <c r="V42" s="93">
        <f t="shared" si="19"/>
        <v>0.58449688505002706</v>
      </c>
      <c r="W42" s="160">
        <f>SUM(C42:V42)</f>
        <v>16.782103017562367</v>
      </c>
    </row>
    <row r="43" spans="1:24">
      <c r="C43" s="93">
        <f t="shared" si="19"/>
        <v>0.14117311549005537</v>
      </c>
      <c r="D43" s="93">
        <f t="shared" si="19"/>
        <v>5.1294515792682835E-2</v>
      </c>
      <c r="E43" s="93">
        <f t="shared" si="19"/>
        <v>4.5847451541087842E-3</v>
      </c>
      <c r="F43" s="93">
        <f t="shared" si="19"/>
        <v>1.0119409026512942E-4</v>
      </c>
      <c r="G43" s="93">
        <f t="shared" si="19"/>
        <v>5.5026868063558099E-3</v>
      </c>
      <c r="H43" s="93">
        <f t="shared" si="19"/>
        <v>0.1366120218579237</v>
      </c>
      <c r="I43" s="93">
        <f t="shared" si="19"/>
        <v>0.2397353284890745</v>
      </c>
      <c r="J43" s="93">
        <f t="shared" si="19"/>
        <v>0.17774281981932247</v>
      </c>
      <c r="K43" s="93">
        <f t="shared" si="19"/>
        <v>0.5724838812270503</v>
      </c>
      <c r="L43" s="93">
        <f t="shared" si="19"/>
        <v>8.1830990300935658E-2</v>
      </c>
      <c r="M43" s="93">
        <f t="shared" si="19"/>
        <v>0.1579837200922099</v>
      </c>
      <c r="N43" s="93">
        <f t="shared" si="19"/>
        <v>0.19900277823775103</v>
      </c>
      <c r="O43" s="93">
        <f t="shared" si="19"/>
        <v>5.4211119784891278E-4</v>
      </c>
      <c r="P43" s="93">
        <f t="shared" si="19"/>
        <v>1.1307851249393955E-3</v>
      </c>
      <c r="Q43" s="93">
        <f t="shared" si="19"/>
        <v>1.3661202185792254E-3</v>
      </c>
      <c r="R43" s="93">
        <f t="shared" si="19"/>
        <v>0.90075240782408927</v>
      </c>
      <c r="S43" s="93">
        <f t="shared" si="19"/>
        <v>0.10459363890129937</v>
      </c>
      <c r="T43" s="93">
        <f t="shared" si="19"/>
        <v>0.72859744990892539</v>
      </c>
      <c r="U43" s="93">
        <f t="shared" si="19"/>
        <v>3.8734655137519287E-2</v>
      </c>
      <c r="V43" s="93">
        <f t="shared" si="19"/>
        <v>6.6996658126872763E-2</v>
      </c>
      <c r="W43" s="160">
        <f>SUM(C43:V43)</f>
        <v>3.6107616237978091</v>
      </c>
    </row>
    <row r="44" spans="1:24" ht="15" thickBot="1">
      <c r="C44" s="93">
        <f t="shared" si="19"/>
        <v>2.1465551573078445E-2</v>
      </c>
      <c r="D44" s="93">
        <f t="shared" si="19"/>
        <v>0.86611441303832781</v>
      </c>
      <c r="E44" s="93">
        <f t="shared" si="19"/>
        <v>1.3031981860459141</v>
      </c>
      <c r="F44" s="93">
        <f t="shared" si="19"/>
        <v>0.36818000796495437</v>
      </c>
      <c r="G44" s="93">
        <f t="shared" si="19"/>
        <v>2.0727167808581057E-2</v>
      </c>
      <c r="H44" s="93">
        <f t="shared" si="19"/>
        <v>0.2688172043010757</v>
      </c>
      <c r="I44" s="93">
        <f t="shared" si="19"/>
        <v>0.19224444701378446</v>
      </c>
      <c r="J44" s="93">
        <f t="shared" si="19"/>
        <v>5.2315267369030831E-3</v>
      </c>
      <c r="K44" s="93">
        <f t="shared" si="19"/>
        <v>0.50318598168060547</v>
      </c>
      <c r="L44" s="93">
        <f t="shared" si="19"/>
        <v>0.45970805379407537</v>
      </c>
      <c r="M44" s="93">
        <f t="shared" si="19"/>
        <v>9.1155015492807398E-2</v>
      </c>
      <c r="N44" s="93">
        <f t="shared" si="19"/>
        <v>1.160023170775859</v>
      </c>
      <c r="O44" s="93">
        <f t="shared" si="19"/>
        <v>0.50695511179382136</v>
      </c>
      <c r="P44" s="93">
        <f t="shared" si="19"/>
        <v>0.30174441758587806</v>
      </c>
      <c r="Q44" s="93">
        <f t="shared" si="19"/>
        <v>0.13172043010752676</v>
      </c>
      <c r="R44" s="93">
        <f t="shared" si="19"/>
        <v>0.9380959074191203</v>
      </c>
      <c r="S44" s="93">
        <f t="shared" si="19"/>
        <v>0.7337995837184309</v>
      </c>
      <c r="T44" s="93">
        <f t="shared" si="19"/>
        <v>1.8960573476702514</v>
      </c>
      <c r="U44" s="93">
        <f t="shared" si="19"/>
        <v>1.1350918029635124</v>
      </c>
      <c r="V44" s="93">
        <f t="shared" si="19"/>
        <v>0.29577420326174569</v>
      </c>
      <c r="W44" s="160">
        <f>SUM(C44:V44)</f>
        <v>11.199289530746253</v>
      </c>
    </row>
    <row r="45" spans="1:24" ht="15" thickBot="1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130">
        <f>SUM(W40:W44)</f>
        <v>54.615856018197476</v>
      </c>
    </row>
    <row r="47" spans="1:24">
      <c r="U47" s="84">
        <f>4*24</f>
        <v>96</v>
      </c>
      <c r="W47" s="84">
        <v>118.863</v>
      </c>
    </row>
  </sheetData>
  <mergeCells count="11">
    <mergeCell ref="A16:A17"/>
    <mergeCell ref="A18:B18"/>
    <mergeCell ref="A19:B19"/>
    <mergeCell ref="C21:V21"/>
    <mergeCell ref="C29:V29"/>
    <mergeCell ref="A14:A15"/>
    <mergeCell ref="A5:A6"/>
    <mergeCell ref="C6:W6"/>
    <mergeCell ref="A8:A9"/>
    <mergeCell ref="A10:A11"/>
    <mergeCell ref="A12:A1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9"/>
  <sheetViews>
    <sheetView topLeftCell="A22" workbookViewId="0">
      <selection activeCell="C49" sqref="C49:I49"/>
    </sheetView>
  </sheetViews>
  <sheetFormatPr defaultRowHeight="14.25"/>
  <cols>
    <col min="1" max="1" width="7.85546875" style="84" customWidth="1"/>
    <col min="2" max="2" width="5.28515625" style="84" customWidth="1"/>
    <col min="3" max="22" width="4.7109375" style="84" customWidth="1"/>
    <col min="23" max="23" width="6.140625" style="84" customWidth="1"/>
    <col min="24" max="16384" width="9.140625" style="84"/>
  </cols>
  <sheetData>
    <row r="1" spans="1:23" ht="15">
      <c r="A1" s="30" t="s">
        <v>114</v>
      </c>
      <c r="B1" s="30"/>
    </row>
    <row r="2" spans="1:23">
      <c r="A2" s="84" t="s">
        <v>50</v>
      </c>
    </row>
    <row r="3" spans="1:23">
      <c r="A3" s="84" t="s">
        <v>51</v>
      </c>
    </row>
    <row r="5" spans="1:23" ht="15" thickBot="1">
      <c r="B5" s="84" t="s">
        <v>138</v>
      </c>
      <c r="N5" s="84" t="s">
        <v>139</v>
      </c>
    </row>
    <row r="6" spans="1:23" s="89" customFormat="1" ht="12" thickBot="1">
      <c r="A6" s="554"/>
      <c r="B6" s="289"/>
      <c r="C6" s="290" t="s">
        <v>105</v>
      </c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497" t="s">
        <v>105</v>
      </c>
      <c r="O6" s="291"/>
      <c r="P6" s="291"/>
      <c r="Q6" s="291"/>
      <c r="R6" s="291"/>
      <c r="S6" s="291"/>
      <c r="T6" s="291"/>
      <c r="U6" s="291"/>
      <c r="V6" s="291"/>
      <c r="W6" s="292"/>
    </row>
    <row r="7" spans="1:23" s="89" customFormat="1" ht="12" customHeight="1" thickBot="1">
      <c r="A7" s="555"/>
      <c r="B7" s="284"/>
      <c r="C7" s="556" t="s">
        <v>52</v>
      </c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7"/>
    </row>
    <row r="8" spans="1:23" s="89" customFormat="1" ht="12" customHeight="1" thickBot="1">
      <c r="A8" s="159" t="s">
        <v>44</v>
      </c>
      <c r="B8" s="255"/>
      <c r="C8" s="246" t="s">
        <v>26</v>
      </c>
      <c r="D8" s="156" t="s">
        <v>27</v>
      </c>
      <c r="E8" s="157" t="s">
        <v>28</v>
      </c>
      <c r="F8" s="157" t="s">
        <v>29</v>
      </c>
      <c r="G8" s="157" t="s">
        <v>15</v>
      </c>
      <c r="H8" s="157" t="s">
        <v>30</v>
      </c>
      <c r="I8" s="157" t="s">
        <v>31</v>
      </c>
      <c r="J8" s="157" t="s">
        <v>32</v>
      </c>
      <c r="K8" s="157" t="s">
        <v>34</v>
      </c>
      <c r="L8" s="157" t="s">
        <v>33</v>
      </c>
      <c r="M8" s="162" t="s">
        <v>35</v>
      </c>
      <c r="N8" s="414" t="s">
        <v>36</v>
      </c>
      <c r="O8" s="157" t="s">
        <v>1</v>
      </c>
      <c r="P8" s="157" t="s">
        <v>53</v>
      </c>
      <c r="Q8" s="157" t="s">
        <v>14</v>
      </c>
      <c r="R8" s="157" t="s">
        <v>54</v>
      </c>
      <c r="S8" s="157" t="s">
        <v>63</v>
      </c>
      <c r="T8" s="157" t="s">
        <v>55</v>
      </c>
      <c r="U8" s="157" t="s">
        <v>56</v>
      </c>
      <c r="V8" s="295" t="s">
        <v>57</v>
      </c>
      <c r="W8" s="164" t="s">
        <v>98</v>
      </c>
    </row>
    <row r="9" spans="1:23" s="89" customFormat="1" ht="11.25">
      <c r="A9" s="559" t="s">
        <v>43</v>
      </c>
      <c r="B9" s="448" t="s">
        <v>2</v>
      </c>
      <c r="C9" s="337">
        <v>9</v>
      </c>
      <c r="D9" s="338">
        <v>7</v>
      </c>
      <c r="E9" s="338">
        <v>3</v>
      </c>
      <c r="F9" s="338">
        <v>3</v>
      </c>
      <c r="G9" s="338">
        <v>4</v>
      </c>
      <c r="H9" s="338">
        <v>9</v>
      </c>
      <c r="I9" s="338">
        <v>6</v>
      </c>
      <c r="J9" s="338">
        <v>4</v>
      </c>
      <c r="K9" s="338">
        <v>7</v>
      </c>
      <c r="L9" s="338">
        <v>2</v>
      </c>
      <c r="M9" s="426">
        <v>4</v>
      </c>
      <c r="N9" s="470">
        <v>4</v>
      </c>
      <c r="O9" s="338">
        <v>2</v>
      </c>
      <c r="P9" s="338">
        <v>4</v>
      </c>
      <c r="Q9" s="338">
        <v>5</v>
      </c>
      <c r="R9" s="338">
        <v>1</v>
      </c>
      <c r="S9" s="338">
        <v>2</v>
      </c>
      <c r="T9" s="338">
        <v>2</v>
      </c>
      <c r="U9" s="338">
        <v>3</v>
      </c>
      <c r="V9" s="494">
        <v>6</v>
      </c>
      <c r="W9" s="105">
        <f>SUM(C9:V9)</f>
        <v>87</v>
      </c>
    </row>
    <row r="10" spans="1:23" s="89" customFormat="1" ht="12" thickBot="1">
      <c r="A10" s="560"/>
      <c r="B10" s="303" t="s">
        <v>3</v>
      </c>
      <c r="C10" s="354">
        <f t="shared" ref="C10:W10" si="0">C9/$W$9*100</f>
        <v>10.344827586206897</v>
      </c>
      <c r="D10" s="355">
        <f t="shared" si="0"/>
        <v>8.0459770114942533</v>
      </c>
      <c r="E10" s="355">
        <f t="shared" si="0"/>
        <v>3.4482758620689653</v>
      </c>
      <c r="F10" s="355">
        <f t="shared" si="0"/>
        <v>3.4482758620689653</v>
      </c>
      <c r="G10" s="355">
        <f t="shared" si="0"/>
        <v>4.5977011494252871</v>
      </c>
      <c r="H10" s="355">
        <f t="shared" si="0"/>
        <v>10.344827586206897</v>
      </c>
      <c r="I10" s="355">
        <f t="shared" si="0"/>
        <v>6.8965517241379306</v>
      </c>
      <c r="J10" s="355">
        <f t="shared" si="0"/>
        <v>4.5977011494252871</v>
      </c>
      <c r="K10" s="355">
        <f t="shared" si="0"/>
        <v>8.0459770114942533</v>
      </c>
      <c r="L10" s="355">
        <f t="shared" si="0"/>
        <v>2.2988505747126435</v>
      </c>
      <c r="M10" s="401">
        <f t="shared" si="0"/>
        <v>4.5977011494252871</v>
      </c>
      <c r="N10" s="400">
        <f t="shared" si="0"/>
        <v>4.5977011494252871</v>
      </c>
      <c r="O10" s="355">
        <f t="shared" si="0"/>
        <v>2.2988505747126435</v>
      </c>
      <c r="P10" s="355">
        <f t="shared" si="0"/>
        <v>4.5977011494252871</v>
      </c>
      <c r="Q10" s="355">
        <f t="shared" si="0"/>
        <v>5.7471264367816088</v>
      </c>
      <c r="R10" s="355">
        <f t="shared" si="0"/>
        <v>1.1494252873563218</v>
      </c>
      <c r="S10" s="355">
        <f t="shared" si="0"/>
        <v>2.2988505747126435</v>
      </c>
      <c r="T10" s="355">
        <f t="shared" si="0"/>
        <v>2.2988505747126435</v>
      </c>
      <c r="U10" s="355">
        <f t="shared" si="0"/>
        <v>3.4482758620689653</v>
      </c>
      <c r="V10" s="495">
        <f t="shared" si="0"/>
        <v>6.8965517241379306</v>
      </c>
      <c r="W10" s="308">
        <f t="shared" si="0"/>
        <v>100</v>
      </c>
    </row>
    <row r="11" spans="1:23" s="89" customFormat="1" ht="11.25">
      <c r="A11" s="561" t="s">
        <v>45</v>
      </c>
      <c r="B11" s="448" t="s">
        <v>2</v>
      </c>
      <c r="C11" s="365">
        <v>28</v>
      </c>
      <c r="D11" s="366">
        <v>27</v>
      </c>
      <c r="E11" s="366">
        <v>13</v>
      </c>
      <c r="F11" s="366">
        <v>10</v>
      </c>
      <c r="G11" s="366">
        <v>15</v>
      </c>
      <c r="H11" s="366">
        <v>34</v>
      </c>
      <c r="I11" s="366">
        <v>25</v>
      </c>
      <c r="J11" s="366">
        <v>8</v>
      </c>
      <c r="K11" s="366">
        <v>18</v>
      </c>
      <c r="L11" s="366">
        <v>5</v>
      </c>
      <c r="M11" s="367">
        <v>32</v>
      </c>
      <c r="N11" s="389">
        <v>15</v>
      </c>
      <c r="O11" s="366">
        <v>8</v>
      </c>
      <c r="P11" s="366">
        <v>15</v>
      </c>
      <c r="Q11" s="366">
        <v>9</v>
      </c>
      <c r="R11" s="366">
        <v>7</v>
      </c>
      <c r="S11" s="366">
        <v>18</v>
      </c>
      <c r="T11" s="366">
        <v>10</v>
      </c>
      <c r="U11" s="366">
        <v>12</v>
      </c>
      <c r="V11" s="390">
        <v>8</v>
      </c>
      <c r="W11" s="105">
        <f>SUM(C11:V11)</f>
        <v>317</v>
      </c>
    </row>
    <row r="12" spans="1:23" s="89" customFormat="1" ht="12" thickBot="1">
      <c r="A12" s="560"/>
      <c r="B12" s="288" t="s">
        <v>3</v>
      </c>
      <c r="C12" s="457">
        <f t="shared" ref="C12:W12" si="1">C11/$W$11*100</f>
        <v>8.8328075709779181</v>
      </c>
      <c r="D12" s="393">
        <f t="shared" si="1"/>
        <v>8.517350157728707</v>
      </c>
      <c r="E12" s="393">
        <f t="shared" si="1"/>
        <v>4.1009463722397479</v>
      </c>
      <c r="F12" s="393">
        <f t="shared" si="1"/>
        <v>3.1545741324921135</v>
      </c>
      <c r="G12" s="393">
        <f t="shared" si="1"/>
        <v>4.7318611987381702</v>
      </c>
      <c r="H12" s="393">
        <f t="shared" si="1"/>
        <v>10.725552050473187</v>
      </c>
      <c r="I12" s="393">
        <f t="shared" si="1"/>
        <v>7.8864353312302837</v>
      </c>
      <c r="J12" s="393">
        <f t="shared" si="1"/>
        <v>2.5236593059936907</v>
      </c>
      <c r="K12" s="393">
        <f t="shared" si="1"/>
        <v>5.6782334384858046</v>
      </c>
      <c r="L12" s="393">
        <f t="shared" si="1"/>
        <v>1.5772870662460567</v>
      </c>
      <c r="M12" s="399">
        <f t="shared" si="1"/>
        <v>10.094637223974763</v>
      </c>
      <c r="N12" s="392">
        <f t="shared" si="1"/>
        <v>4.7318611987381702</v>
      </c>
      <c r="O12" s="458">
        <f t="shared" si="1"/>
        <v>2.5236593059936907</v>
      </c>
      <c r="P12" s="458">
        <f t="shared" si="1"/>
        <v>4.7318611987381702</v>
      </c>
      <c r="Q12" s="458">
        <f t="shared" si="1"/>
        <v>2.8391167192429023</v>
      </c>
      <c r="R12" s="458">
        <f t="shared" si="1"/>
        <v>2.2082018927444795</v>
      </c>
      <c r="S12" s="458">
        <f t="shared" si="1"/>
        <v>5.6782334384858046</v>
      </c>
      <c r="T12" s="458">
        <f t="shared" si="1"/>
        <v>3.1545741324921135</v>
      </c>
      <c r="U12" s="458">
        <f t="shared" si="1"/>
        <v>3.7854889589905363</v>
      </c>
      <c r="V12" s="471">
        <f t="shared" si="1"/>
        <v>2.5236593059936907</v>
      </c>
      <c r="W12" s="460">
        <f t="shared" si="1"/>
        <v>100</v>
      </c>
    </row>
    <row r="13" spans="1:23" s="89" customFormat="1" ht="11.25">
      <c r="A13" s="566" t="s">
        <v>46</v>
      </c>
      <c r="B13" s="448" t="s">
        <v>2</v>
      </c>
      <c r="C13" s="456">
        <v>43</v>
      </c>
      <c r="D13" s="397">
        <v>26</v>
      </c>
      <c r="E13" s="397">
        <v>8</v>
      </c>
      <c r="F13" s="397">
        <v>11</v>
      </c>
      <c r="G13" s="397">
        <v>16</v>
      </c>
      <c r="H13" s="397">
        <v>31</v>
      </c>
      <c r="I13" s="397">
        <v>14</v>
      </c>
      <c r="J13" s="397">
        <v>3</v>
      </c>
      <c r="K13" s="397">
        <v>11</v>
      </c>
      <c r="L13" s="397">
        <v>2</v>
      </c>
      <c r="M13" s="398">
        <v>22</v>
      </c>
      <c r="N13" s="396">
        <v>16</v>
      </c>
      <c r="O13" s="397">
        <v>6</v>
      </c>
      <c r="P13" s="397">
        <v>13</v>
      </c>
      <c r="Q13" s="397">
        <v>6</v>
      </c>
      <c r="R13" s="397">
        <v>17</v>
      </c>
      <c r="S13" s="397">
        <v>15</v>
      </c>
      <c r="T13" s="397">
        <v>9</v>
      </c>
      <c r="U13" s="397">
        <v>8</v>
      </c>
      <c r="V13" s="496">
        <v>15</v>
      </c>
      <c r="W13" s="105">
        <f>SUM(C13:V13)</f>
        <v>292</v>
      </c>
    </row>
    <row r="14" spans="1:23" s="89" customFormat="1" ht="12" thickBot="1">
      <c r="A14" s="566"/>
      <c r="B14" s="288" t="s">
        <v>3</v>
      </c>
      <c r="C14" s="457">
        <f t="shared" ref="C14:W14" si="2">C13/$W$13*100</f>
        <v>14.726027397260275</v>
      </c>
      <c r="D14" s="393">
        <f t="shared" si="2"/>
        <v>8.9041095890410951</v>
      </c>
      <c r="E14" s="393">
        <f t="shared" si="2"/>
        <v>2.7397260273972601</v>
      </c>
      <c r="F14" s="393">
        <f t="shared" si="2"/>
        <v>3.7671232876712328</v>
      </c>
      <c r="G14" s="393">
        <f t="shared" si="2"/>
        <v>5.4794520547945202</v>
      </c>
      <c r="H14" s="393">
        <f t="shared" si="2"/>
        <v>10.616438356164384</v>
      </c>
      <c r="I14" s="393">
        <f t="shared" si="2"/>
        <v>4.7945205479452051</v>
      </c>
      <c r="J14" s="393">
        <f t="shared" si="2"/>
        <v>1.0273972602739725</v>
      </c>
      <c r="K14" s="393">
        <f t="shared" si="2"/>
        <v>3.7671232876712328</v>
      </c>
      <c r="L14" s="393">
        <f t="shared" si="2"/>
        <v>0.68493150684931503</v>
      </c>
      <c r="M14" s="399">
        <f t="shared" si="2"/>
        <v>7.5342465753424657</v>
      </c>
      <c r="N14" s="392">
        <f t="shared" si="2"/>
        <v>5.4794520547945202</v>
      </c>
      <c r="O14" s="458">
        <f t="shared" si="2"/>
        <v>2.054794520547945</v>
      </c>
      <c r="P14" s="458">
        <f t="shared" si="2"/>
        <v>4.4520547945205475</v>
      </c>
      <c r="Q14" s="458">
        <f t="shared" si="2"/>
        <v>2.054794520547945</v>
      </c>
      <c r="R14" s="458">
        <f t="shared" si="2"/>
        <v>5.8219178082191778</v>
      </c>
      <c r="S14" s="458">
        <f t="shared" si="2"/>
        <v>5.1369863013698627</v>
      </c>
      <c r="T14" s="458">
        <f t="shared" si="2"/>
        <v>3.0821917808219177</v>
      </c>
      <c r="U14" s="458">
        <f t="shared" si="2"/>
        <v>2.7397260273972601</v>
      </c>
      <c r="V14" s="471">
        <f t="shared" si="2"/>
        <v>5.1369863013698627</v>
      </c>
      <c r="W14" s="460">
        <f t="shared" si="2"/>
        <v>100</v>
      </c>
    </row>
    <row r="15" spans="1:23" s="89" customFormat="1" ht="11.25">
      <c r="A15" s="566" t="s">
        <v>47</v>
      </c>
      <c r="B15" s="448" t="s">
        <v>2</v>
      </c>
      <c r="C15" s="456">
        <v>19</v>
      </c>
      <c r="D15" s="397">
        <v>14</v>
      </c>
      <c r="E15" s="397">
        <v>6</v>
      </c>
      <c r="F15" s="397">
        <v>6</v>
      </c>
      <c r="G15" s="397">
        <v>9</v>
      </c>
      <c r="H15" s="397">
        <v>22</v>
      </c>
      <c r="I15" s="397">
        <v>10</v>
      </c>
      <c r="J15" s="397">
        <v>5</v>
      </c>
      <c r="K15" s="397">
        <v>13</v>
      </c>
      <c r="L15" s="397">
        <v>2</v>
      </c>
      <c r="M15" s="398">
        <v>17</v>
      </c>
      <c r="N15" s="396">
        <v>7</v>
      </c>
      <c r="O15" s="397">
        <v>4</v>
      </c>
      <c r="P15" s="397">
        <v>8</v>
      </c>
      <c r="Q15" s="397">
        <v>5</v>
      </c>
      <c r="R15" s="397">
        <v>4</v>
      </c>
      <c r="S15" s="397">
        <v>11</v>
      </c>
      <c r="T15" s="397">
        <v>9</v>
      </c>
      <c r="U15" s="397">
        <v>5</v>
      </c>
      <c r="V15" s="496">
        <v>7</v>
      </c>
      <c r="W15" s="105">
        <f>SUM(C15:V15)</f>
        <v>183</v>
      </c>
    </row>
    <row r="16" spans="1:23" s="89" customFormat="1" ht="12" thickBot="1">
      <c r="A16" s="566"/>
      <c r="B16" s="288" t="s">
        <v>3</v>
      </c>
      <c r="C16" s="457">
        <f t="shared" ref="C16:W16" si="3">C15/$W$15*100</f>
        <v>10.382513661202186</v>
      </c>
      <c r="D16" s="393">
        <f t="shared" si="3"/>
        <v>7.6502732240437163</v>
      </c>
      <c r="E16" s="393">
        <f t="shared" si="3"/>
        <v>3.278688524590164</v>
      </c>
      <c r="F16" s="393">
        <f t="shared" si="3"/>
        <v>3.278688524590164</v>
      </c>
      <c r="G16" s="393">
        <f t="shared" si="3"/>
        <v>4.918032786885246</v>
      </c>
      <c r="H16" s="393">
        <f t="shared" si="3"/>
        <v>12.021857923497267</v>
      </c>
      <c r="I16" s="393">
        <f t="shared" si="3"/>
        <v>5.4644808743169397</v>
      </c>
      <c r="J16" s="393">
        <f t="shared" si="3"/>
        <v>2.7322404371584699</v>
      </c>
      <c r="K16" s="393">
        <f t="shared" si="3"/>
        <v>7.1038251366120218</v>
      </c>
      <c r="L16" s="393">
        <f t="shared" si="3"/>
        <v>1.0928961748633881</v>
      </c>
      <c r="M16" s="399">
        <f t="shared" si="3"/>
        <v>9.2896174863387984</v>
      </c>
      <c r="N16" s="392">
        <f t="shared" si="3"/>
        <v>3.8251366120218582</v>
      </c>
      <c r="O16" s="458">
        <f t="shared" si="3"/>
        <v>2.1857923497267762</v>
      </c>
      <c r="P16" s="458">
        <f t="shared" si="3"/>
        <v>4.3715846994535523</v>
      </c>
      <c r="Q16" s="458">
        <f t="shared" si="3"/>
        <v>2.7322404371584699</v>
      </c>
      <c r="R16" s="458">
        <f t="shared" si="3"/>
        <v>2.1857923497267762</v>
      </c>
      <c r="S16" s="458">
        <f t="shared" si="3"/>
        <v>6.0109289617486334</v>
      </c>
      <c r="T16" s="458">
        <f t="shared" si="3"/>
        <v>4.918032786885246</v>
      </c>
      <c r="U16" s="458">
        <f t="shared" si="3"/>
        <v>2.7322404371584699</v>
      </c>
      <c r="V16" s="471">
        <f t="shared" si="3"/>
        <v>3.8251366120218582</v>
      </c>
      <c r="W16" s="460">
        <f t="shared" si="3"/>
        <v>100</v>
      </c>
    </row>
    <row r="17" spans="1:23" s="89" customFormat="1" ht="11.25">
      <c r="A17" s="566" t="s">
        <v>48</v>
      </c>
      <c r="B17" s="448" t="s">
        <v>2</v>
      </c>
      <c r="C17" s="456">
        <v>11</v>
      </c>
      <c r="D17" s="397">
        <v>5</v>
      </c>
      <c r="E17" s="397">
        <v>1</v>
      </c>
      <c r="F17" s="397">
        <v>2</v>
      </c>
      <c r="G17" s="397">
        <v>5</v>
      </c>
      <c r="H17" s="397">
        <v>12</v>
      </c>
      <c r="I17" s="397">
        <v>7</v>
      </c>
      <c r="J17" s="397">
        <v>2</v>
      </c>
      <c r="K17" s="397">
        <v>7</v>
      </c>
      <c r="L17" s="397">
        <v>2</v>
      </c>
      <c r="M17" s="398">
        <v>7</v>
      </c>
      <c r="N17" s="396">
        <v>2</v>
      </c>
      <c r="O17" s="397">
        <v>1</v>
      </c>
      <c r="P17" s="397">
        <v>3</v>
      </c>
      <c r="Q17" s="397">
        <v>2</v>
      </c>
      <c r="R17" s="397">
        <v>5</v>
      </c>
      <c r="S17" s="397">
        <v>7</v>
      </c>
      <c r="T17" s="397">
        <v>6</v>
      </c>
      <c r="U17" s="397">
        <v>1</v>
      </c>
      <c r="V17" s="496">
        <v>5</v>
      </c>
      <c r="W17" s="105">
        <f>SUM(C17:V17)</f>
        <v>93</v>
      </c>
    </row>
    <row r="18" spans="1:23" s="89" customFormat="1" ht="12" thickBot="1">
      <c r="A18" s="561"/>
      <c r="B18" s="288" t="s">
        <v>3</v>
      </c>
      <c r="C18" s="457">
        <f t="shared" ref="C18:W18" si="4">C17/$W$17*100</f>
        <v>11.827956989247312</v>
      </c>
      <c r="D18" s="393">
        <f t="shared" si="4"/>
        <v>5.376344086021505</v>
      </c>
      <c r="E18" s="393">
        <f t="shared" si="4"/>
        <v>1.0752688172043012</v>
      </c>
      <c r="F18" s="393">
        <f t="shared" si="4"/>
        <v>2.1505376344086025</v>
      </c>
      <c r="G18" s="393">
        <f t="shared" si="4"/>
        <v>5.376344086021505</v>
      </c>
      <c r="H18" s="393">
        <f t="shared" si="4"/>
        <v>12.903225806451612</v>
      </c>
      <c r="I18" s="393">
        <f t="shared" si="4"/>
        <v>7.5268817204301079</v>
      </c>
      <c r="J18" s="393">
        <f t="shared" si="4"/>
        <v>2.1505376344086025</v>
      </c>
      <c r="K18" s="393">
        <f t="shared" si="4"/>
        <v>7.5268817204301079</v>
      </c>
      <c r="L18" s="393">
        <f t="shared" si="4"/>
        <v>2.1505376344086025</v>
      </c>
      <c r="M18" s="399">
        <f t="shared" si="4"/>
        <v>7.5268817204301079</v>
      </c>
      <c r="N18" s="392">
        <f t="shared" si="4"/>
        <v>2.1505376344086025</v>
      </c>
      <c r="O18" s="458">
        <f t="shared" si="4"/>
        <v>1.0752688172043012</v>
      </c>
      <c r="P18" s="458">
        <f t="shared" si="4"/>
        <v>3.225806451612903</v>
      </c>
      <c r="Q18" s="458">
        <f t="shared" si="4"/>
        <v>2.1505376344086025</v>
      </c>
      <c r="R18" s="458">
        <f t="shared" si="4"/>
        <v>5.376344086021505</v>
      </c>
      <c r="S18" s="458">
        <f t="shared" si="4"/>
        <v>7.5268817204301079</v>
      </c>
      <c r="T18" s="458">
        <f t="shared" si="4"/>
        <v>6.4516129032258061</v>
      </c>
      <c r="U18" s="458">
        <f t="shared" si="4"/>
        <v>1.0752688172043012</v>
      </c>
      <c r="V18" s="471">
        <f t="shared" si="4"/>
        <v>5.376344086021505</v>
      </c>
      <c r="W18" s="460">
        <f t="shared" si="4"/>
        <v>100</v>
      </c>
    </row>
    <row r="19" spans="1:23" s="89" customFormat="1" ht="11.25">
      <c r="A19" s="529" t="s">
        <v>8</v>
      </c>
      <c r="B19" s="563"/>
      <c r="C19" s="356">
        <f>C9+C11+C13+C15+C17</f>
        <v>110</v>
      </c>
      <c r="D19" s="357">
        <f t="shared" ref="D19:V19" si="5">D9+D11+D13+D15+D17</f>
        <v>79</v>
      </c>
      <c r="E19" s="357">
        <f t="shared" si="5"/>
        <v>31</v>
      </c>
      <c r="F19" s="357">
        <f t="shared" si="5"/>
        <v>32</v>
      </c>
      <c r="G19" s="357">
        <f t="shared" si="5"/>
        <v>49</v>
      </c>
      <c r="H19" s="357">
        <f t="shared" si="5"/>
        <v>108</v>
      </c>
      <c r="I19" s="357">
        <f t="shared" si="5"/>
        <v>62</v>
      </c>
      <c r="J19" s="357">
        <f t="shared" si="5"/>
        <v>22</v>
      </c>
      <c r="K19" s="357">
        <f t="shared" si="5"/>
        <v>56</v>
      </c>
      <c r="L19" s="357">
        <f t="shared" si="5"/>
        <v>13</v>
      </c>
      <c r="M19" s="454">
        <f t="shared" si="5"/>
        <v>82</v>
      </c>
      <c r="N19" s="356">
        <f t="shared" si="5"/>
        <v>44</v>
      </c>
      <c r="O19" s="357">
        <f t="shared" si="5"/>
        <v>21</v>
      </c>
      <c r="P19" s="357">
        <f t="shared" si="5"/>
        <v>43</v>
      </c>
      <c r="Q19" s="357">
        <f t="shared" si="5"/>
        <v>27</v>
      </c>
      <c r="R19" s="357">
        <f t="shared" si="5"/>
        <v>34</v>
      </c>
      <c r="S19" s="357">
        <f t="shared" si="5"/>
        <v>53</v>
      </c>
      <c r="T19" s="357">
        <f t="shared" si="5"/>
        <v>36</v>
      </c>
      <c r="U19" s="357">
        <f t="shared" si="5"/>
        <v>29</v>
      </c>
      <c r="V19" s="358">
        <f t="shared" si="5"/>
        <v>41</v>
      </c>
      <c r="W19" s="321">
        <f>SUM(C19:V19)</f>
        <v>972</v>
      </c>
    </row>
    <row r="20" spans="1:23" s="89" customFormat="1" ht="12" thickBot="1">
      <c r="A20" s="536" t="s">
        <v>127</v>
      </c>
      <c r="B20" s="562"/>
      <c r="C20" s="360">
        <f t="shared" ref="C20:W20" si="6">C19/$W$19*100</f>
        <v>11.316872427983538</v>
      </c>
      <c r="D20" s="361">
        <f t="shared" si="6"/>
        <v>8.1275720164609062</v>
      </c>
      <c r="E20" s="361">
        <f t="shared" si="6"/>
        <v>3.189300411522634</v>
      </c>
      <c r="F20" s="361">
        <f t="shared" si="6"/>
        <v>3.2921810699588478</v>
      </c>
      <c r="G20" s="361">
        <f t="shared" si="6"/>
        <v>5.0411522633744852</v>
      </c>
      <c r="H20" s="361">
        <f t="shared" si="6"/>
        <v>11.111111111111111</v>
      </c>
      <c r="I20" s="361">
        <f t="shared" si="6"/>
        <v>6.378600823045268</v>
      </c>
      <c r="J20" s="361">
        <f t="shared" si="6"/>
        <v>2.263374485596708</v>
      </c>
      <c r="K20" s="361">
        <f t="shared" si="6"/>
        <v>5.761316872427984</v>
      </c>
      <c r="L20" s="361">
        <f t="shared" si="6"/>
        <v>1.3374485596707819</v>
      </c>
      <c r="M20" s="475">
        <f t="shared" si="6"/>
        <v>8.4362139917695487</v>
      </c>
      <c r="N20" s="360">
        <f t="shared" si="6"/>
        <v>4.5267489711934159</v>
      </c>
      <c r="O20" s="451">
        <f t="shared" si="6"/>
        <v>2.1604938271604937</v>
      </c>
      <c r="P20" s="451">
        <f t="shared" si="6"/>
        <v>4.423868312757202</v>
      </c>
      <c r="Q20" s="451">
        <f t="shared" si="6"/>
        <v>2.7777777777777777</v>
      </c>
      <c r="R20" s="451">
        <f t="shared" si="6"/>
        <v>3.4979423868312756</v>
      </c>
      <c r="S20" s="451">
        <f t="shared" si="6"/>
        <v>5.4526748971193415</v>
      </c>
      <c r="T20" s="451">
        <f t="shared" si="6"/>
        <v>3.7037037037037033</v>
      </c>
      <c r="U20" s="451">
        <f t="shared" si="6"/>
        <v>2.9835390946502058</v>
      </c>
      <c r="V20" s="464">
        <f t="shared" si="6"/>
        <v>4.2181069958847743</v>
      </c>
      <c r="W20" s="272">
        <f t="shared" si="6"/>
        <v>100</v>
      </c>
    </row>
    <row r="21" spans="1:23" s="89" customFormat="1" ht="11.25">
      <c r="A21" s="160"/>
      <c r="B21" s="93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160"/>
    </row>
    <row r="22" spans="1:23" s="89" customFormat="1" ht="12" thickBot="1">
      <c r="A22" s="160"/>
      <c r="B22" s="93"/>
      <c r="C22" s="538" t="s">
        <v>105</v>
      </c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9"/>
      <c r="W22" s="160"/>
    </row>
    <row r="23" spans="1:23" s="89" customFormat="1" ht="11.25">
      <c r="A23" s="160" t="s">
        <v>43</v>
      </c>
      <c r="B23" s="93"/>
      <c r="C23" s="389">
        <f>C9</f>
        <v>9</v>
      </c>
      <c r="D23" s="366">
        <f>D9</f>
        <v>7</v>
      </c>
      <c r="E23" s="366">
        <f>E9</f>
        <v>3</v>
      </c>
      <c r="F23" s="366">
        <f t="shared" ref="F23:W23" si="7">F9</f>
        <v>3</v>
      </c>
      <c r="G23" s="366">
        <f t="shared" si="7"/>
        <v>4</v>
      </c>
      <c r="H23" s="366">
        <f t="shared" si="7"/>
        <v>9</v>
      </c>
      <c r="I23" s="366">
        <f t="shared" si="7"/>
        <v>6</v>
      </c>
      <c r="J23" s="366">
        <f t="shared" si="7"/>
        <v>4</v>
      </c>
      <c r="K23" s="366">
        <f t="shared" si="7"/>
        <v>7</v>
      </c>
      <c r="L23" s="366">
        <f t="shared" si="7"/>
        <v>2</v>
      </c>
      <c r="M23" s="367">
        <f t="shared" si="7"/>
        <v>4</v>
      </c>
      <c r="N23" s="389">
        <f t="shared" si="7"/>
        <v>4</v>
      </c>
      <c r="O23" s="366">
        <f t="shared" si="7"/>
        <v>2</v>
      </c>
      <c r="P23" s="366">
        <f t="shared" si="7"/>
        <v>4</v>
      </c>
      <c r="Q23" s="366">
        <f t="shared" si="7"/>
        <v>5</v>
      </c>
      <c r="R23" s="366">
        <f t="shared" si="7"/>
        <v>1</v>
      </c>
      <c r="S23" s="366">
        <f t="shared" si="7"/>
        <v>2</v>
      </c>
      <c r="T23" s="366">
        <f t="shared" si="7"/>
        <v>2</v>
      </c>
      <c r="U23" s="366">
        <f t="shared" si="7"/>
        <v>3</v>
      </c>
      <c r="V23" s="390">
        <f t="shared" si="7"/>
        <v>6</v>
      </c>
      <c r="W23" s="160">
        <f t="shared" si="7"/>
        <v>87</v>
      </c>
    </row>
    <row r="24" spans="1:23" s="89" customFormat="1" ht="11.25">
      <c r="A24" s="160" t="s">
        <v>45</v>
      </c>
      <c r="B24" s="93"/>
      <c r="C24" s="406">
        <f>C11</f>
        <v>28</v>
      </c>
      <c r="D24" s="345">
        <f t="shared" ref="D24:W24" si="8">D11</f>
        <v>27</v>
      </c>
      <c r="E24" s="345">
        <f t="shared" si="8"/>
        <v>13</v>
      </c>
      <c r="F24" s="345">
        <f t="shared" si="8"/>
        <v>10</v>
      </c>
      <c r="G24" s="345">
        <f t="shared" si="8"/>
        <v>15</v>
      </c>
      <c r="H24" s="345">
        <f t="shared" si="8"/>
        <v>34</v>
      </c>
      <c r="I24" s="345">
        <f t="shared" si="8"/>
        <v>25</v>
      </c>
      <c r="J24" s="345">
        <f t="shared" si="8"/>
        <v>8</v>
      </c>
      <c r="K24" s="345">
        <f t="shared" si="8"/>
        <v>18</v>
      </c>
      <c r="L24" s="345">
        <f t="shared" si="8"/>
        <v>5</v>
      </c>
      <c r="M24" s="368">
        <f t="shared" si="8"/>
        <v>32</v>
      </c>
      <c r="N24" s="406">
        <f t="shared" si="8"/>
        <v>15</v>
      </c>
      <c r="O24" s="345">
        <f t="shared" si="8"/>
        <v>8</v>
      </c>
      <c r="P24" s="345">
        <f t="shared" si="8"/>
        <v>15</v>
      </c>
      <c r="Q24" s="345">
        <f t="shared" si="8"/>
        <v>9</v>
      </c>
      <c r="R24" s="345">
        <f t="shared" si="8"/>
        <v>7</v>
      </c>
      <c r="S24" s="345">
        <f t="shared" si="8"/>
        <v>18</v>
      </c>
      <c r="T24" s="345">
        <f t="shared" si="8"/>
        <v>10</v>
      </c>
      <c r="U24" s="345">
        <f t="shared" si="8"/>
        <v>12</v>
      </c>
      <c r="V24" s="407">
        <f t="shared" si="8"/>
        <v>8</v>
      </c>
      <c r="W24" s="160">
        <f t="shared" si="8"/>
        <v>317</v>
      </c>
    </row>
    <row r="25" spans="1:23" s="89" customFormat="1" ht="11.25">
      <c r="A25" s="160" t="s">
        <v>46</v>
      </c>
      <c r="B25" s="93"/>
      <c r="C25" s="408">
        <f>C13</f>
        <v>43</v>
      </c>
      <c r="D25" s="351">
        <f t="shared" ref="D25:W25" si="9">D13</f>
        <v>26</v>
      </c>
      <c r="E25" s="351">
        <f t="shared" si="9"/>
        <v>8</v>
      </c>
      <c r="F25" s="351">
        <f t="shared" si="9"/>
        <v>11</v>
      </c>
      <c r="G25" s="351">
        <f t="shared" si="9"/>
        <v>16</v>
      </c>
      <c r="H25" s="351">
        <f t="shared" si="9"/>
        <v>31</v>
      </c>
      <c r="I25" s="351">
        <f t="shared" si="9"/>
        <v>14</v>
      </c>
      <c r="J25" s="351">
        <f t="shared" si="9"/>
        <v>3</v>
      </c>
      <c r="K25" s="351">
        <f t="shared" si="9"/>
        <v>11</v>
      </c>
      <c r="L25" s="351">
        <f t="shared" si="9"/>
        <v>2</v>
      </c>
      <c r="M25" s="369">
        <f t="shared" si="9"/>
        <v>22</v>
      </c>
      <c r="N25" s="408">
        <f t="shared" si="9"/>
        <v>16</v>
      </c>
      <c r="O25" s="351">
        <f t="shared" si="9"/>
        <v>6</v>
      </c>
      <c r="P25" s="351">
        <f t="shared" si="9"/>
        <v>13</v>
      </c>
      <c r="Q25" s="351">
        <f t="shared" si="9"/>
        <v>6</v>
      </c>
      <c r="R25" s="351">
        <f t="shared" si="9"/>
        <v>17</v>
      </c>
      <c r="S25" s="351">
        <f t="shared" si="9"/>
        <v>15</v>
      </c>
      <c r="T25" s="351">
        <f t="shared" si="9"/>
        <v>9</v>
      </c>
      <c r="U25" s="351">
        <f t="shared" si="9"/>
        <v>8</v>
      </c>
      <c r="V25" s="409">
        <f t="shared" si="9"/>
        <v>15</v>
      </c>
      <c r="W25" s="166">
        <f t="shared" si="9"/>
        <v>292</v>
      </c>
    </row>
    <row r="26" spans="1:23" s="89" customFormat="1" ht="11.25">
      <c r="A26" s="160" t="s">
        <v>47</v>
      </c>
      <c r="B26" s="93"/>
      <c r="C26" s="408">
        <f>C15</f>
        <v>19</v>
      </c>
      <c r="D26" s="351">
        <f t="shared" ref="D26:W26" si="10">D15</f>
        <v>14</v>
      </c>
      <c r="E26" s="351">
        <f t="shared" si="10"/>
        <v>6</v>
      </c>
      <c r="F26" s="351">
        <f t="shared" si="10"/>
        <v>6</v>
      </c>
      <c r="G26" s="351">
        <f t="shared" si="10"/>
        <v>9</v>
      </c>
      <c r="H26" s="351">
        <f t="shared" si="10"/>
        <v>22</v>
      </c>
      <c r="I26" s="351">
        <f t="shared" si="10"/>
        <v>10</v>
      </c>
      <c r="J26" s="351">
        <f t="shared" si="10"/>
        <v>5</v>
      </c>
      <c r="K26" s="351">
        <f t="shared" si="10"/>
        <v>13</v>
      </c>
      <c r="L26" s="351">
        <f t="shared" si="10"/>
        <v>2</v>
      </c>
      <c r="M26" s="369">
        <f t="shared" si="10"/>
        <v>17</v>
      </c>
      <c r="N26" s="408">
        <f t="shared" si="10"/>
        <v>7</v>
      </c>
      <c r="O26" s="351">
        <f t="shared" si="10"/>
        <v>4</v>
      </c>
      <c r="P26" s="351">
        <f t="shared" si="10"/>
        <v>8</v>
      </c>
      <c r="Q26" s="351">
        <f t="shared" si="10"/>
        <v>5</v>
      </c>
      <c r="R26" s="351">
        <f t="shared" si="10"/>
        <v>4</v>
      </c>
      <c r="S26" s="351">
        <f t="shared" si="10"/>
        <v>11</v>
      </c>
      <c r="T26" s="351">
        <f t="shared" si="10"/>
        <v>9</v>
      </c>
      <c r="U26" s="351">
        <f t="shared" si="10"/>
        <v>5</v>
      </c>
      <c r="V26" s="409">
        <f t="shared" si="10"/>
        <v>7</v>
      </c>
      <c r="W26" s="166">
        <f t="shared" si="10"/>
        <v>183</v>
      </c>
    </row>
    <row r="27" spans="1:23" s="89" customFormat="1" ht="12" thickBot="1">
      <c r="A27" s="160" t="s">
        <v>48</v>
      </c>
      <c r="B27" s="93"/>
      <c r="C27" s="411">
        <f>C17</f>
        <v>11</v>
      </c>
      <c r="D27" s="371">
        <f t="shared" ref="D27:W27" si="11">D17</f>
        <v>5</v>
      </c>
      <c r="E27" s="371">
        <f t="shared" si="11"/>
        <v>1</v>
      </c>
      <c r="F27" s="371">
        <f t="shared" si="11"/>
        <v>2</v>
      </c>
      <c r="G27" s="371">
        <f t="shared" si="11"/>
        <v>5</v>
      </c>
      <c r="H27" s="371">
        <f t="shared" si="11"/>
        <v>12</v>
      </c>
      <c r="I27" s="371">
        <f t="shared" si="11"/>
        <v>7</v>
      </c>
      <c r="J27" s="371">
        <f t="shared" si="11"/>
        <v>2</v>
      </c>
      <c r="K27" s="371">
        <f t="shared" si="11"/>
        <v>7</v>
      </c>
      <c r="L27" s="371">
        <f t="shared" si="11"/>
        <v>2</v>
      </c>
      <c r="M27" s="372">
        <f t="shared" si="11"/>
        <v>7</v>
      </c>
      <c r="N27" s="411">
        <f t="shared" si="11"/>
        <v>2</v>
      </c>
      <c r="O27" s="371">
        <f t="shared" si="11"/>
        <v>1</v>
      </c>
      <c r="P27" s="371">
        <f t="shared" si="11"/>
        <v>3</v>
      </c>
      <c r="Q27" s="371">
        <f t="shared" si="11"/>
        <v>2</v>
      </c>
      <c r="R27" s="371">
        <f t="shared" si="11"/>
        <v>5</v>
      </c>
      <c r="S27" s="371">
        <f t="shared" si="11"/>
        <v>7</v>
      </c>
      <c r="T27" s="371">
        <f t="shared" si="11"/>
        <v>6</v>
      </c>
      <c r="U27" s="371">
        <f t="shared" si="11"/>
        <v>1</v>
      </c>
      <c r="V27" s="412">
        <f t="shared" si="11"/>
        <v>5</v>
      </c>
      <c r="W27" s="166">
        <f t="shared" si="11"/>
        <v>93</v>
      </c>
    </row>
    <row r="28" spans="1:23" s="89" customFormat="1" ht="11.25">
      <c r="A28" s="160"/>
      <c r="B28" s="93"/>
      <c r="C28" s="364">
        <f>C19</f>
        <v>110</v>
      </c>
      <c r="D28" s="364">
        <f t="shared" ref="D28:W28" si="12">D19</f>
        <v>79</v>
      </c>
      <c r="E28" s="364">
        <f t="shared" si="12"/>
        <v>31</v>
      </c>
      <c r="F28" s="364">
        <f t="shared" si="12"/>
        <v>32</v>
      </c>
      <c r="G28" s="364">
        <f t="shared" si="12"/>
        <v>49</v>
      </c>
      <c r="H28" s="364">
        <f t="shared" si="12"/>
        <v>108</v>
      </c>
      <c r="I28" s="364">
        <f t="shared" si="12"/>
        <v>62</v>
      </c>
      <c r="J28" s="364">
        <f t="shared" si="12"/>
        <v>22</v>
      </c>
      <c r="K28" s="364">
        <f t="shared" si="12"/>
        <v>56</v>
      </c>
      <c r="L28" s="364">
        <f t="shared" si="12"/>
        <v>13</v>
      </c>
      <c r="M28" s="364">
        <f t="shared" si="12"/>
        <v>82</v>
      </c>
      <c r="N28" s="364">
        <f t="shared" si="12"/>
        <v>44</v>
      </c>
      <c r="O28" s="364">
        <f t="shared" si="12"/>
        <v>21</v>
      </c>
      <c r="P28" s="364">
        <f t="shared" si="12"/>
        <v>43</v>
      </c>
      <c r="Q28" s="364">
        <f t="shared" si="12"/>
        <v>27</v>
      </c>
      <c r="R28" s="364">
        <f t="shared" si="12"/>
        <v>34</v>
      </c>
      <c r="S28" s="364">
        <f t="shared" si="12"/>
        <v>53</v>
      </c>
      <c r="T28" s="364">
        <f t="shared" si="12"/>
        <v>36</v>
      </c>
      <c r="U28" s="364">
        <f t="shared" si="12"/>
        <v>29</v>
      </c>
      <c r="V28" s="364">
        <f t="shared" si="12"/>
        <v>41</v>
      </c>
      <c r="W28" s="160">
        <f t="shared" si="12"/>
        <v>972</v>
      </c>
    </row>
    <row r="29" spans="1:23" s="89" customFormat="1" ht="11.25">
      <c r="A29" s="160"/>
      <c r="B29" s="93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160"/>
    </row>
    <row r="30" spans="1:23" s="89" customFormat="1" ht="12" thickBot="1">
      <c r="A30" s="160"/>
      <c r="B30" s="93"/>
      <c r="C30" s="589" t="s">
        <v>104</v>
      </c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160"/>
    </row>
    <row r="31" spans="1:23" s="89" customFormat="1" ht="11.25">
      <c r="A31" s="160" t="s">
        <v>43</v>
      </c>
      <c r="B31" s="93"/>
      <c r="C31" s="373">
        <f>C28/W28*W23</f>
        <v>9.8456790123456788</v>
      </c>
      <c r="D31" s="374">
        <f>D28/W28*W23</f>
        <v>7.0709876543209882</v>
      </c>
      <c r="E31" s="374">
        <f t="shared" ref="E31:W31" si="13">E28/$W$28*$W$23</f>
        <v>2.7746913580246915</v>
      </c>
      <c r="F31" s="374">
        <f t="shared" si="13"/>
        <v>2.8641975308641978</v>
      </c>
      <c r="G31" s="374">
        <f t="shared" si="13"/>
        <v>4.3858024691358022</v>
      </c>
      <c r="H31" s="374">
        <f t="shared" si="13"/>
        <v>9.6666666666666661</v>
      </c>
      <c r="I31" s="374">
        <f t="shared" si="13"/>
        <v>5.5493827160493829</v>
      </c>
      <c r="J31" s="374">
        <f t="shared" si="13"/>
        <v>1.9691358024691359</v>
      </c>
      <c r="K31" s="374">
        <f t="shared" si="13"/>
        <v>5.0123456790123457</v>
      </c>
      <c r="L31" s="374">
        <f t="shared" si="13"/>
        <v>1.1635802469135803</v>
      </c>
      <c r="M31" s="377">
        <f t="shared" si="13"/>
        <v>7.3395061728395063</v>
      </c>
      <c r="N31" s="373">
        <f t="shared" si="13"/>
        <v>3.9382716049382718</v>
      </c>
      <c r="O31" s="374">
        <f t="shared" si="13"/>
        <v>1.8796296296296295</v>
      </c>
      <c r="P31" s="374">
        <f t="shared" si="13"/>
        <v>3.8487654320987654</v>
      </c>
      <c r="Q31" s="374">
        <f t="shared" si="13"/>
        <v>2.4166666666666665</v>
      </c>
      <c r="R31" s="374">
        <f t="shared" si="13"/>
        <v>3.0432098765432101</v>
      </c>
      <c r="S31" s="374">
        <f t="shared" si="13"/>
        <v>4.7438271604938276</v>
      </c>
      <c r="T31" s="374">
        <f t="shared" si="13"/>
        <v>3.2222222222222219</v>
      </c>
      <c r="U31" s="374">
        <f t="shared" si="13"/>
        <v>2.5956790123456788</v>
      </c>
      <c r="V31" s="375">
        <f t="shared" si="13"/>
        <v>3.6697530864197532</v>
      </c>
      <c r="W31" s="137">
        <f t="shared" si="13"/>
        <v>87</v>
      </c>
    </row>
    <row r="32" spans="1:23" s="89" customFormat="1" ht="11.25">
      <c r="A32" s="160" t="s">
        <v>45</v>
      </c>
      <c r="B32" s="93"/>
      <c r="C32" s="378">
        <f>C28/W28*W24</f>
        <v>35.874485596707821</v>
      </c>
      <c r="D32" s="379">
        <f t="shared" ref="D32:W32" si="14">D28/$W$28*$W$24</f>
        <v>25.764403292181072</v>
      </c>
      <c r="E32" s="379">
        <f t="shared" si="14"/>
        <v>10.110082304526749</v>
      </c>
      <c r="F32" s="379">
        <f t="shared" si="14"/>
        <v>10.436213991769549</v>
      </c>
      <c r="G32" s="379">
        <f t="shared" si="14"/>
        <v>15.980452674897119</v>
      </c>
      <c r="H32" s="379">
        <f t="shared" si="14"/>
        <v>35.222222222222221</v>
      </c>
      <c r="I32" s="379">
        <f t="shared" si="14"/>
        <v>20.220164609053498</v>
      </c>
      <c r="J32" s="379">
        <f t="shared" si="14"/>
        <v>7.1748971193415638</v>
      </c>
      <c r="K32" s="379">
        <f t="shared" si="14"/>
        <v>18.263374485596707</v>
      </c>
      <c r="L32" s="379">
        <f t="shared" si="14"/>
        <v>4.2397119341563787</v>
      </c>
      <c r="M32" s="382">
        <f t="shared" si="14"/>
        <v>26.742798353909468</v>
      </c>
      <c r="N32" s="378">
        <f t="shared" si="14"/>
        <v>14.349794238683128</v>
      </c>
      <c r="O32" s="379">
        <f t="shared" si="14"/>
        <v>6.848765432098765</v>
      </c>
      <c r="P32" s="379">
        <f t="shared" si="14"/>
        <v>14.02366255144033</v>
      </c>
      <c r="Q32" s="379">
        <f t="shared" si="14"/>
        <v>8.8055555555555554</v>
      </c>
      <c r="R32" s="379">
        <f t="shared" si="14"/>
        <v>11.088477366255145</v>
      </c>
      <c r="S32" s="379">
        <f t="shared" si="14"/>
        <v>17.284979423868315</v>
      </c>
      <c r="T32" s="379">
        <f t="shared" si="14"/>
        <v>11.74074074074074</v>
      </c>
      <c r="U32" s="379">
        <f t="shared" si="14"/>
        <v>9.4578189300411513</v>
      </c>
      <c r="V32" s="380">
        <f t="shared" si="14"/>
        <v>13.371399176954734</v>
      </c>
      <c r="W32" s="137">
        <f t="shared" si="14"/>
        <v>317</v>
      </c>
    </row>
    <row r="33" spans="1:23" s="89" customFormat="1" ht="11.25">
      <c r="A33" s="160" t="s">
        <v>46</v>
      </c>
      <c r="B33" s="93"/>
      <c r="C33" s="378">
        <f t="shared" ref="C33:W33" si="15">C28/$W$28*$W$25</f>
        <v>33.045267489711932</v>
      </c>
      <c r="D33" s="379">
        <f t="shared" si="15"/>
        <v>23.732510288065846</v>
      </c>
      <c r="E33" s="379">
        <f t="shared" si="15"/>
        <v>9.3127572016460913</v>
      </c>
      <c r="F33" s="379">
        <f t="shared" si="15"/>
        <v>9.613168724279836</v>
      </c>
      <c r="G33" s="379">
        <f t="shared" si="15"/>
        <v>14.720164609053498</v>
      </c>
      <c r="H33" s="379">
        <f t="shared" si="15"/>
        <v>32.444444444444443</v>
      </c>
      <c r="I33" s="379">
        <f t="shared" si="15"/>
        <v>18.625514403292183</v>
      </c>
      <c r="J33" s="379">
        <f t="shared" si="15"/>
        <v>6.6090534979423872</v>
      </c>
      <c r="K33" s="379">
        <f t="shared" si="15"/>
        <v>16.823045267489711</v>
      </c>
      <c r="L33" s="379">
        <f t="shared" si="15"/>
        <v>3.905349794238683</v>
      </c>
      <c r="M33" s="382">
        <f t="shared" si="15"/>
        <v>24.63374485596708</v>
      </c>
      <c r="N33" s="378">
        <f t="shared" si="15"/>
        <v>13.218106995884774</v>
      </c>
      <c r="O33" s="379">
        <f t="shared" si="15"/>
        <v>6.3086419753086416</v>
      </c>
      <c r="P33" s="379">
        <f t="shared" si="15"/>
        <v>12.91769547325103</v>
      </c>
      <c r="Q33" s="379">
        <f t="shared" si="15"/>
        <v>8.1111111111111107</v>
      </c>
      <c r="R33" s="379">
        <f t="shared" si="15"/>
        <v>10.213991769547325</v>
      </c>
      <c r="S33" s="379">
        <f t="shared" si="15"/>
        <v>15.921810699588478</v>
      </c>
      <c r="T33" s="379">
        <f t="shared" si="15"/>
        <v>10.814814814814815</v>
      </c>
      <c r="U33" s="379">
        <f t="shared" si="15"/>
        <v>8.7119341563786001</v>
      </c>
      <c r="V33" s="380">
        <f t="shared" si="15"/>
        <v>12.31687242798354</v>
      </c>
      <c r="W33" s="137">
        <f t="shared" si="15"/>
        <v>292</v>
      </c>
    </row>
    <row r="34" spans="1:23" s="89" customFormat="1" ht="11.25">
      <c r="A34" s="160" t="s">
        <v>47</v>
      </c>
      <c r="B34" s="93"/>
      <c r="C34" s="378">
        <f t="shared" ref="C34:W34" si="16">C28/$W$28*$W$26</f>
        <v>20.709876543209877</v>
      </c>
      <c r="D34" s="379">
        <f t="shared" si="16"/>
        <v>14.873456790123457</v>
      </c>
      <c r="E34" s="379">
        <f t="shared" si="16"/>
        <v>5.8364197530864201</v>
      </c>
      <c r="F34" s="379">
        <f t="shared" si="16"/>
        <v>6.0246913580246915</v>
      </c>
      <c r="G34" s="379">
        <f t="shared" si="16"/>
        <v>9.2253086419753085</v>
      </c>
      <c r="H34" s="379">
        <f t="shared" si="16"/>
        <v>20.333333333333332</v>
      </c>
      <c r="I34" s="379">
        <f t="shared" si="16"/>
        <v>11.67283950617284</v>
      </c>
      <c r="J34" s="379">
        <f t="shared" si="16"/>
        <v>4.1419753086419755</v>
      </c>
      <c r="K34" s="379">
        <f t="shared" si="16"/>
        <v>10.543209876543211</v>
      </c>
      <c r="L34" s="379">
        <f t="shared" si="16"/>
        <v>2.4475308641975309</v>
      </c>
      <c r="M34" s="382">
        <f t="shared" si="16"/>
        <v>15.438271604938272</v>
      </c>
      <c r="N34" s="378">
        <f t="shared" si="16"/>
        <v>8.283950617283951</v>
      </c>
      <c r="O34" s="379">
        <f t="shared" si="16"/>
        <v>3.9537037037037033</v>
      </c>
      <c r="P34" s="379">
        <f t="shared" si="16"/>
        <v>8.0956790123456788</v>
      </c>
      <c r="Q34" s="379">
        <f t="shared" si="16"/>
        <v>5.083333333333333</v>
      </c>
      <c r="R34" s="379">
        <f t="shared" si="16"/>
        <v>6.401234567901235</v>
      </c>
      <c r="S34" s="379">
        <f t="shared" si="16"/>
        <v>9.9783950617283956</v>
      </c>
      <c r="T34" s="379">
        <f t="shared" si="16"/>
        <v>6.7777777777777777</v>
      </c>
      <c r="U34" s="379">
        <f t="shared" si="16"/>
        <v>5.4598765432098766</v>
      </c>
      <c r="V34" s="380">
        <f t="shared" si="16"/>
        <v>7.7191358024691361</v>
      </c>
      <c r="W34" s="137">
        <f t="shared" si="16"/>
        <v>183</v>
      </c>
    </row>
    <row r="35" spans="1:23" s="89" customFormat="1" ht="12" thickBot="1">
      <c r="A35" s="160" t="s">
        <v>48</v>
      </c>
      <c r="B35" s="93"/>
      <c r="C35" s="383">
        <f t="shared" ref="C35:W35" si="17">C28/$W$28*$W$27</f>
        <v>10.524691358024691</v>
      </c>
      <c r="D35" s="384">
        <f t="shared" si="17"/>
        <v>7.5586419753086425</v>
      </c>
      <c r="E35" s="384">
        <f t="shared" si="17"/>
        <v>2.9660493827160495</v>
      </c>
      <c r="F35" s="384">
        <f t="shared" si="17"/>
        <v>3.0617283950617287</v>
      </c>
      <c r="G35" s="384">
        <f t="shared" si="17"/>
        <v>4.6882716049382713</v>
      </c>
      <c r="H35" s="384">
        <f t="shared" si="17"/>
        <v>10.333333333333332</v>
      </c>
      <c r="I35" s="384">
        <f t="shared" si="17"/>
        <v>5.9320987654320989</v>
      </c>
      <c r="J35" s="384">
        <f t="shared" si="17"/>
        <v>2.1049382716049383</v>
      </c>
      <c r="K35" s="384">
        <f t="shared" si="17"/>
        <v>5.3580246913580245</v>
      </c>
      <c r="L35" s="384">
        <f t="shared" si="17"/>
        <v>1.2438271604938271</v>
      </c>
      <c r="M35" s="387">
        <f t="shared" si="17"/>
        <v>7.8456790123456797</v>
      </c>
      <c r="N35" s="383">
        <f t="shared" si="17"/>
        <v>4.2098765432098766</v>
      </c>
      <c r="O35" s="384">
        <f t="shared" si="17"/>
        <v>2.0092592592592591</v>
      </c>
      <c r="P35" s="384">
        <f t="shared" si="17"/>
        <v>4.1141975308641978</v>
      </c>
      <c r="Q35" s="384">
        <f t="shared" si="17"/>
        <v>2.583333333333333</v>
      </c>
      <c r="R35" s="384">
        <f t="shared" si="17"/>
        <v>3.2530864197530867</v>
      </c>
      <c r="S35" s="384">
        <f t="shared" si="17"/>
        <v>5.0709876543209882</v>
      </c>
      <c r="T35" s="384">
        <f t="shared" si="17"/>
        <v>3.4444444444444442</v>
      </c>
      <c r="U35" s="384">
        <f t="shared" si="17"/>
        <v>2.7746913580246915</v>
      </c>
      <c r="V35" s="385">
        <f t="shared" si="17"/>
        <v>3.9228395061728398</v>
      </c>
      <c r="W35" s="137">
        <f t="shared" si="17"/>
        <v>93</v>
      </c>
    </row>
    <row r="36" spans="1:23" s="89" customFormat="1" ht="12" thickBot="1">
      <c r="A36" s="232"/>
      <c r="B36" s="151"/>
      <c r="C36" s="388">
        <f>SUM(C31:C35)</f>
        <v>110</v>
      </c>
      <c r="D36" s="388">
        <f t="shared" ref="D36:V36" si="18">SUM(D31:D35)</f>
        <v>79.000000000000014</v>
      </c>
      <c r="E36" s="388">
        <f t="shared" si="18"/>
        <v>31.000000000000004</v>
      </c>
      <c r="F36" s="388">
        <f t="shared" si="18"/>
        <v>32</v>
      </c>
      <c r="G36" s="388">
        <f t="shared" si="18"/>
        <v>49</v>
      </c>
      <c r="H36" s="388">
        <f t="shared" si="18"/>
        <v>107.99999999999999</v>
      </c>
      <c r="I36" s="388">
        <f t="shared" si="18"/>
        <v>62.000000000000007</v>
      </c>
      <c r="J36" s="388">
        <f t="shared" si="18"/>
        <v>22</v>
      </c>
      <c r="K36" s="388">
        <f t="shared" si="18"/>
        <v>55.999999999999993</v>
      </c>
      <c r="L36" s="388">
        <f t="shared" si="18"/>
        <v>13.000000000000002</v>
      </c>
      <c r="M36" s="388">
        <f t="shared" si="18"/>
        <v>82.000000000000014</v>
      </c>
      <c r="N36" s="388">
        <f t="shared" si="18"/>
        <v>44</v>
      </c>
      <c r="O36" s="388">
        <f t="shared" si="18"/>
        <v>20.999999999999996</v>
      </c>
      <c r="P36" s="388">
        <f t="shared" si="18"/>
        <v>43</v>
      </c>
      <c r="Q36" s="388">
        <f t="shared" si="18"/>
        <v>26.999999999999996</v>
      </c>
      <c r="R36" s="388">
        <f t="shared" si="18"/>
        <v>34</v>
      </c>
      <c r="S36" s="388">
        <f t="shared" si="18"/>
        <v>53</v>
      </c>
      <c r="T36" s="388">
        <f t="shared" si="18"/>
        <v>36</v>
      </c>
      <c r="U36" s="388">
        <f t="shared" si="18"/>
        <v>29</v>
      </c>
      <c r="V36" s="388">
        <f t="shared" si="18"/>
        <v>41.000000000000007</v>
      </c>
      <c r="W36" s="167">
        <f>SUM(C36:V36)</f>
        <v>972</v>
      </c>
    </row>
    <row r="37" spans="1:23" ht="15" thickBot="1"/>
    <row r="38" spans="1:23" s="89" customFormat="1" ht="12" thickBot="1">
      <c r="A38" s="89" t="s">
        <v>12</v>
      </c>
      <c r="N38" s="493"/>
      <c r="R38" s="89" t="s">
        <v>133</v>
      </c>
      <c r="W38" s="491">
        <f>CHITEST(C23:V27,C31:V35)</f>
        <v>0.96960583810593004</v>
      </c>
    </row>
    <row r="39" spans="1:23" s="89" customFormat="1" ht="11.25">
      <c r="W39" s="104"/>
    </row>
    <row r="40" spans="1:23" s="89" customFormat="1" ht="11.25">
      <c r="A40" s="89" t="s">
        <v>21</v>
      </c>
    </row>
    <row r="41" spans="1:23" s="89" customFormat="1" ht="12" thickBot="1">
      <c r="B41" s="482" t="s">
        <v>129</v>
      </c>
      <c r="C41" s="89">
        <v>1</v>
      </c>
      <c r="D41" s="89">
        <v>2</v>
      </c>
      <c r="E41" s="89">
        <v>3</v>
      </c>
      <c r="F41" s="89">
        <v>4</v>
      </c>
      <c r="G41" s="89">
        <v>5</v>
      </c>
      <c r="H41" s="89">
        <v>6</v>
      </c>
      <c r="I41" s="89">
        <v>7</v>
      </c>
      <c r="J41" s="89">
        <v>8</v>
      </c>
      <c r="K41" s="89">
        <v>9</v>
      </c>
      <c r="L41" s="89">
        <v>10</v>
      </c>
      <c r="M41" s="89">
        <v>11</v>
      </c>
      <c r="N41" s="89">
        <v>12</v>
      </c>
      <c r="O41" s="89">
        <v>13</v>
      </c>
      <c r="P41" s="89">
        <v>14</v>
      </c>
      <c r="Q41" s="89">
        <v>15</v>
      </c>
      <c r="R41" s="89">
        <v>16</v>
      </c>
      <c r="S41" s="89">
        <v>17</v>
      </c>
      <c r="T41" s="89">
        <v>18</v>
      </c>
      <c r="U41" s="89">
        <v>19</v>
      </c>
      <c r="V41" s="89">
        <v>20</v>
      </c>
    </row>
    <row r="42" spans="1:23" s="89" customFormat="1" ht="12" thickBot="1">
      <c r="A42" s="482" t="s">
        <v>128</v>
      </c>
      <c r="B42" s="89">
        <v>1</v>
      </c>
      <c r="C42" s="498">
        <f t="shared" ref="C42:V46" si="19">(C23-C31)^2/C31</f>
        <v>7.2638259994581789E-2</v>
      </c>
      <c r="D42" s="499">
        <f t="shared" si="19"/>
        <v>7.1266523325305134E-4</v>
      </c>
      <c r="E42" s="499">
        <f t="shared" si="19"/>
        <v>1.8295362474079549E-2</v>
      </c>
      <c r="F42" s="499">
        <f t="shared" si="19"/>
        <v>6.4389101745423302E-3</v>
      </c>
      <c r="G42" s="499">
        <f t="shared" si="19"/>
        <v>3.3937585251214104E-2</v>
      </c>
      <c r="H42" s="499">
        <f t="shared" si="19"/>
        <v>4.5977011494252797E-2</v>
      </c>
      <c r="I42" s="499">
        <f t="shared" si="19"/>
        <v>3.6590724948159098E-2</v>
      </c>
      <c r="J42" s="499">
        <f t="shared" si="19"/>
        <v>2.0945276519989156</v>
      </c>
      <c r="K42" s="499">
        <f t="shared" si="19"/>
        <v>0.78820774797786286</v>
      </c>
      <c r="L42" s="499">
        <f t="shared" si="19"/>
        <v>0.60124602940694882</v>
      </c>
      <c r="M42" s="500">
        <f t="shared" si="19"/>
        <v>1.5194893519816426</v>
      </c>
      <c r="N42" s="498">
        <f t="shared" si="19"/>
        <v>9.6752970316188165E-4</v>
      </c>
      <c r="O42" s="499">
        <f t="shared" si="19"/>
        <v>7.7084473636197899E-3</v>
      </c>
      <c r="P42" s="499">
        <f t="shared" si="19"/>
        <v>5.9426574395833954E-3</v>
      </c>
      <c r="Q42" s="499">
        <f t="shared" si="19"/>
        <v>2.7614942528735638</v>
      </c>
      <c r="R42" s="499">
        <f t="shared" si="19"/>
        <v>1.3718102822227234</v>
      </c>
      <c r="S42" s="499">
        <f t="shared" si="19"/>
        <v>1.587028201482767</v>
      </c>
      <c r="T42" s="499">
        <f t="shared" si="19"/>
        <v>0.46360153256704956</v>
      </c>
      <c r="U42" s="499">
        <f t="shared" si="19"/>
        <v>6.2979844688128561E-2</v>
      </c>
      <c r="V42" s="501">
        <f t="shared" si="19"/>
        <v>1.479677392559366</v>
      </c>
      <c r="W42" s="92">
        <f>SUM(C42:V42)</f>
        <v>12.959271441835416</v>
      </c>
    </row>
    <row r="43" spans="1:23" s="89" customFormat="1" ht="12" thickBot="1">
      <c r="B43" s="89">
        <v>2</v>
      </c>
      <c r="C43" s="502">
        <f t="shared" si="19"/>
        <v>1.7284574923200939</v>
      </c>
      <c r="D43" s="88">
        <f t="shared" si="19"/>
        <v>5.9256145273750359E-2</v>
      </c>
      <c r="E43" s="88">
        <f t="shared" si="19"/>
        <v>0.82606887214657199</v>
      </c>
      <c r="F43" s="88">
        <f t="shared" si="19"/>
        <v>1.8232919214342388E-2</v>
      </c>
      <c r="G43" s="88">
        <f t="shared" si="19"/>
        <v>6.0153956040491501E-2</v>
      </c>
      <c r="H43" s="88">
        <f t="shared" si="19"/>
        <v>4.2411496670171696E-2</v>
      </c>
      <c r="I43" s="88">
        <f t="shared" si="19"/>
        <v>1.1299030846818687</v>
      </c>
      <c r="J43" s="88">
        <f t="shared" si="19"/>
        <v>9.4885648162900169E-2</v>
      </c>
      <c r="K43" s="88">
        <f t="shared" si="19"/>
        <v>3.7980998373567257E-3</v>
      </c>
      <c r="L43" s="88">
        <f t="shared" si="19"/>
        <v>0.13633896643009852</v>
      </c>
      <c r="M43" s="215">
        <f t="shared" si="19"/>
        <v>1.0334808190937372</v>
      </c>
      <c r="N43" s="502">
        <f t="shared" si="19"/>
        <v>2.9461574501882942E-2</v>
      </c>
      <c r="O43" s="88">
        <f t="shared" si="19"/>
        <v>0.19351531943540373</v>
      </c>
      <c r="P43" s="88">
        <f t="shared" si="19"/>
        <v>6.7973313673474187E-2</v>
      </c>
      <c r="Q43" s="88">
        <f t="shared" si="19"/>
        <v>4.2937259025587187E-3</v>
      </c>
      <c r="R43" s="88">
        <f t="shared" si="19"/>
        <v>1.5074790363238026</v>
      </c>
      <c r="S43" s="88">
        <f t="shared" si="19"/>
        <v>2.9577959669753E-2</v>
      </c>
      <c r="T43" s="88">
        <f t="shared" si="19"/>
        <v>0.25809089846944727</v>
      </c>
      <c r="U43" s="88">
        <f t="shared" si="19"/>
        <v>0.68331659130515809</v>
      </c>
      <c r="V43" s="503">
        <f t="shared" si="19"/>
        <v>2.1577344851027678</v>
      </c>
      <c r="W43" s="245">
        <f>SUM(C43:V43)</f>
        <v>10.064430404255633</v>
      </c>
    </row>
    <row r="44" spans="1:23" s="89" customFormat="1" ht="12" thickBot="1">
      <c r="B44" s="89">
        <v>3</v>
      </c>
      <c r="C44" s="502">
        <f t="shared" si="19"/>
        <v>2.9988166802474274</v>
      </c>
      <c r="D44" s="88">
        <f t="shared" si="19"/>
        <v>0.21664415316034627</v>
      </c>
      <c r="E44" s="88">
        <f t="shared" si="19"/>
        <v>0.18505061746579909</v>
      </c>
      <c r="F44" s="88">
        <f t="shared" si="19"/>
        <v>0.20006940921134206</v>
      </c>
      <c r="G44" s="88">
        <f t="shared" si="19"/>
        <v>0.11127447765847419</v>
      </c>
      <c r="H44" s="88">
        <f t="shared" si="19"/>
        <v>6.4307458143074439E-2</v>
      </c>
      <c r="I44" s="88">
        <f t="shared" si="19"/>
        <v>1.1487136962661102</v>
      </c>
      <c r="J44" s="88">
        <f t="shared" si="19"/>
        <v>1.9708218665600707</v>
      </c>
      <c r="K44" s="88">
        <f t="shared" si="19"/>
        <v>2.0155599445934294</v>
      </c>
      <c r="L44" s="88">
        <f t="shared" si="19"/>
        <v>0.92958583217335111</v>
      </c>
      <c r="M44" s="215">
        <f t="shared" si="19"/>
        <v>0.28158982756747958</v>
      </c>
      <c r="N44" s="502">
        <f t="shared" si="19"/>
        <v>0.5854793495584969</v>
      </c>
      <c r="O44" s="88">
        <f t="shared" si="19"/>
        <v>1.5099900944649764E-2</v>
      </c>
      <c r="P44" s="88">
        <f t="shared" si="19"/>
        <v>5.2439966071340905E-4</v>
      </c>
      <c r="Q44" s="88">
        <f t="shared" si="19"/>
        <v>0.54946727549467256</v>
      </c>
      <c r="R44" s="88">
        <f t="shared" si="19"/>
        <v>4.5085123174925297</v>
      </c>
      <c r="S44" s="88">
        <f t="shared" si="19"/>
        <v>5.3369241847459142E-2</v>
      </c>
      <c r="T44" s="88">
        <f t="shared" si="19"/>
        <v>0.30454084221207511</v>
      </c>
      <c r="U44" s="88">
        <f t="shared" si="19"/>
        <v>5.8178842254840685E-2</v>
      </c>
      <c r="V44" s="503">
        <f t="shared" si="19"/>
        <v>0.58449688505002706</v>
      </c>
      <c r="W44" s="135">
        <f>SUM(C44:V44)</f>
        <v>16.782103017562367</v>
      </c>
    </row>
    <row r="45" spans="1:23" s="89" customFormat="1" ht="12" thickBot="1">
      <c r="B45" s="89">
        <v>4</v>
      </c>
      <c r="C45" s="502">
        <f t="shared" si="19"/>
        <v>0.14117311549005537</v>
      </c>
      <c r="D45" s="88">
        <f t="shared" si="19"/>
        <v>5.1294515792682835E-2</v>
      </c>
      <c r="E45" s="88">
        <f t="shared" si="19"/>
        <v>4.5847451541087842E-3</v>
      </c>
      <c r="F45" s="88">
        <f t="shared" si="19"/>
        <v>1.0119409026512942E-4</v>
      </c>
      <c r="G45" s="88">
        <f t="shared" si="19"/>
        <v>5.5026868063558099E-3</v>
      </c>
      <c r="H45" s="88">
        <f t="shared" si="19"/>
        <v>0.1366120218579237</v>
      </c>
      <c r="I45" s="88">
        <f t="shared" si="19"/>
        <v>0.2397353284890745</v>
      </c>
      <c r="J45" s="88">
        <f t="shared" si="19"/>
        <v>0.17774281981932247</v>
      </c>
      <c r="K45" s="88">
        <f t="shared" si="19"/>
        <v>0.5724838812270503</v>
      </c>
      <c r="L45" s="88">
        <f t="shared" si="19"/>
        <v>8.1830990300935658E-2</v>
      </c>
      <c r="M45" s="215">
        <f t="shared" si="19"/>
        <v>0.1579837200922099</v>
      </c>
      <c r="N45" s="502">
        <f t="shared" si="19"/>
        <v>0.19900277823775103</v>
      </c>
      <c r="O45" s="88">
        <f t="shared" si="19"/>
        <v>5.4211119784891278E-4</v>
      </c>
      <c r="P45" s="88">
        <f t="shared" si="19"/>
        <v>1.1307851249393955E-3</v>
      </c>
      <c r="Q45" s="88">
        <f t="shared" si="19"/>
        <v>1.3661202185792254E-3</v>
      </c>
      <c r="R45" s="88">
        <f t="shared" si="19"/>
        <v>0.90075240782408927</v>
      </c>
      <c r="S45" s="88">
        <f t="shared" si="19"/>
        <v>0.10459363890129937</v>
      </c>
      <c r="T45" s="88">
        <f t="shared" si="19"/>
        <v>0.72859744990892539</v>
      </c>
      <c r="U45" s="88">
        <f t="shared" si="19"/>
        <v>3.8734655137519287E-2</v>
      </c>
      <c r="V45" s="503">
        <f t="shared" si="19"/>
        <v>6.6996658126872763E-2</v>
      </c>
      <c r="W45" s="245">
        <f>SUM(C45:V45)</f>
        <v>3.6107616237978091</v>
      </c>
    </row>
    <row r="46" spans="1:23" s="89" customFormat="1" ht="12" thickBot="1">
      <c r="B46" s="89">
        <v>5</v>
      </c>
      <c r="C46" s="504">
        <f t="shared" si="19"/>
        <v>2.1465551573078445E-2</v>
      </c>
      <c r="D46" s="505">
        <f t="shared" si="19"/>
        <v>0.86611441303832781</v>
      </c>
      <c r="E46" s="505">
        <f t="shared" si="19"/>
        <v>1.3031981860459141</v>
      </c>
      <c r="F46" s="505">
        <f t="shared" si="19"/>
        <v>0.36818000796495437</v>
      </c>
      <c r="G46" s="505">
        <f t="shared" si="19"/>
        <v>2.0727167808581057E-2</v>
      </c>
      <c r="H46" s="505">
        <f t="shared" si="19"/>
        <v>0.2688172043010757</v>
      </c>
      <c r="I46" s="505">
        <f t="shared" si="19"/>
        <v>0.19224444701378446</v>
      </c>
      <c r="J46" s="505">
        <f t="shared" si="19"/>
        <v>5.2315267369030831E-3</v>
      </c>
      <c r="K46" s="505">
        <f t="shared" si="19"/>
        <v>0.50318598168060547</v>
      </c>
      <c r="L46" s="505">
        <f t="shared" si="19"/>
        <v>0.45970805379407537</v>
      </c>
      <c r="M46" s="506">
        <f t="shared" si="19"/>
        <v>9.1155015492807398E-2</v>
      </c>
      <c r="N46" s="504">
        <f t="shared" si="19"/>
        <v>1.160023170775859</v>
      </c>
      <c r="O46" s="505">
        <f t="shared" si="19"/>
        <v>0.50695511179382136</v>
      </c>
      <c r="P46" s="505">
        <f t="shared" si="19"/>
        <v>0.30174441758587806</v>
      </c>
      <c r="Q46" s="505">
        <f t="shared" si="19"/>
        <v>0.13172043010752676</v>
      </c>
      <c r="R46" s="505">
        <f t="shared" si="19"/>
        <v>0.9380959074191203</v>
      </c>
      <c r="S46" s="505">
        <f t="shared" si="19"/>
        <v>0.7337995837184309</v>
      </c>
      <c r="T46" s="505">
        <f t="shared" si="19"/>
        <v>1.8960573476702514</v>
      </c>
      <c r="U46" s="505">
        <f t="shared" si="19"/>
        <v>1.1350918029635124</v>
      </c>
      <c r="V46" s="507">
        <f t="shared" si="19"/>
        <v>0.29577420326174569</v>
      </c>
      <c r="W46" s="135">
        <f>SUM(C46:V46)</f>
        <v>11.199289530746253</v>
      </c>
    </row>
    <row r="47" spans="1:23" s="89" customFormat="1" ht="12" thickBot="1">
      <c r="W47" s="491">
        <f>SUM(W42:W46)</f>
        <v>54.615856018197476</v>
      </c>
    </row>
    <row r="48" spans="1:23" s="89" customFormat="1" ht="12" thickBot="1"/>
    <row r="49" spans="3:23" s="89" customFormat="1" ht="12" thickBot="1">
      <c r="C49" s="89" t="s">
        <v>140</v>
      </c>
      <c r="G49" s="89" t="s">
        <v>131</v>
      </c>
      <c r="W49" s="245">
        <v>96.343000000000004</v>
      </c>
    </row>
  </sheetData>
  <mergeCells count="11">
    <mergeCell ref="A15:A16"/>
    <mergeCell ref="A6:A7"/>
    <mergeCell ref="C7:W7"/>
    <mergeCell ref="A9:A10"/>
    <mergeCell ref="A11:A12"/>
    <mergeCell ref="A13:A14"/>
    <mergeCell ref="A17:A18"/>
    <mergeCell ref="A19:B19"/>
    <mergeCell ref="A20:B20"/>
    <mergeCell ref="C22:V22"/>
    <mergeCell ref="C30:V3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1"/>
  <sheetViews>
    <sheetView topLeftCell="C13" workbookViewId="0">
      <selection activeCell="AC29" sqref="AC29"/>
    </sheetView>
  </sheetViews>
  <sheetFormatPr defaultRowHeight="15"/>
  <cols>
    <col min="1" max="1" width="12.140625" customWidth="1"/>
    <col min="3" max="27" width="5.7109375" customWidth="1"/>
    <col min="28" max="28" width="14.28515625" customWidth="1"/>
    <col min="29" max="29" width="13.7109375" bestFit="1" customWidth="1"/>
  </cols>
  <sheetData>
    <row r="1" spans="1:29">
      <c r="A1" s="30" t="s">
        <v>115</v>
      </c>
    </row>
    <row r="2" spans="1:29">
      <c r="A2" t="s">
        <v>66</v>
      </c>
    </row>
    <row r="3" spans="1:29">
      <c r="A3" t="s">
        <v>67</v>
      </c>
    </row>
    <row r="5" spans="1:29">
      <c r="A5" s="65"/>
      <c r="B5" s="66"/>
      <c r="C5" s="592" t="s">
        <v>52</v>
      </c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4"/>
    </row>
    <row r="6" spans="1:29" ht="30" customHeight="1">
      <c r="A6" s="77" t="s">
        <v>68</v>
      </c>
      <c r="B6" s="68" t="s">
        <v>4</v>
      </c>
      <c r="C6" s="69" t="s">
        <v>26</v>
      </c>
      <c r="D6" s="70" t="s">
        <v>27</v>
      </c>
      <c r="E6" s="71" t="s">
        <v>28</v>
      </c>
      <c r="F6" s="71" t="s">
        <v>29</v>
      </c>
      <c r="G6" s="71" t="s">
        <v>15</v>
      </c>
      <c r="H6" s="71" t="s">
        <v>30</v>
      </c>
      <c r="I6" s="71" t="s">
        <v>31</v>
      </c>
      <c r="J6" s="71" t="s">
        <v>32</v>
      </c>
      <c r="K6" s="71" t="s">
        <v>34</v>
      </c>
      <c r="L6" s="71" t="s">
        <v>33</v>
      </c>
      <c r="M6" s="71" t="s">
        <v>35</v>
      </c>
      <c r="N6" s="71" t="s">
        <v>36</v>
      </c>
      <c r="O6" s="71" t="s">
        <v>1</v>
      </c>
      <c r="P6" s="71" t="s">
        <v>53</v>
      </c>
      <c r="Q6" s="71" t="s">
        <v>14</v>
      </c>
      <c r="R6" s="71" t="s">
        <v>54</v>
      </c>
      <c r="S6" s="71" t="s">
        <v>63</v>
      </c>
      <c r="T6" s="71" t="s">
        <v>55</v>
      </c>
      <c r="U6" s="71" t="s">
        <v>56</v>
      </c>
      <c r="V6" s="71" t="s">
        <v>57</v>
      </c>
      <c r="W6" s="71" t="s">
        <v>58</v>
      </c>
      <c r="X6" s="71" t="s">
        <v>61</v>
      </c>
      <c r="Y6" s="71" t="s">
        <v>59</v>
      </c>
      <c r="Z6" s="71" t="s">
        <v>60</v>
      </c>
      <c r="AA6" s="71" t="s">
        <v>62</v>
      </c>
      <c r="AB6" s="70" t="s">
        <v>7</v>
      </c>
    </row>
    <row r="7" spans="1:29">
      <c r="A7" s="595" t="s">
        <v>64</v>
      </c>
      <c r="B7" s="32" t="s">
        <v>2</v>
      </c>
      <c r="C7" s="34">
        <v>61</v>
      </c>
      <c r="D7" s="34">
        <v>66</v>
      </c>
      <c r="E7" s="34">
        <v>22</v>
      </c>
      <c r="F7" s="34">
        <v>26</v>
      </c>
      <c r="G7" s="34">
        <v>38</v>
      </c>
      <c r="H7" s="34">
        <v>7</v>
      </c>
      <c r="I7" s="34">
        <v>72</v>
      </c>
      <c r="J7" s="34">
        <v>45</v>
      </c>
      <c r="K7" s="34">
        <v>14</v>
      </c>
      <c r="L7" s="34">
        <v>42</v>
      </c>
      <c r="M7" s="34">
        <v>9</v>
      </c>
      <c r="N7" s="34">
        <v>64</v>
      </c>
      <c r="O7" s="34">
        <v>35</v>
      </c>
      <c r="P7" s="34">
        <v>17</v>
      </c>
      <c r="Q7" s="34">
        <v>32</v>
      </c>
      <c r="R7" s="34">
        <v>7</v>
      </c>
      <c r="S7" s="34">
        <v>27</v>
      </c>
      <c r="T7" s="34">
        <v>16</v>
      </c>
      <c r="U7" s="34">
        <v>25</v>
      </c>
      <c r="V7" s="34">
        <v>18</v>
      </c>
      <c r="W7" s="34">
        <v>3</v>
      </c>
      <c r="X7" s="34">
        <v>2</v>
      </c>
      <c r="Y7" s="34">
        <v>24</v>
      </c>
      <c r="Z7" s="34">
        <v>27</v>
      </c>
      <c r="AA7" s="34">
        <v>3</v>
      </c>
      <c r="AB7" s="34">
        <f>SUM(C7:AA7)</f>
        <v>702</v>
      </c>
    </row>
    <row r="8" spans="1:29">
      <c r="A8" s="596"/>
      <c r="B8" s="32" t="s">
        <v>3</v>
      </c>
      <c r="C8" s="33">
        <f>C7/$AB$7*100</f>
        <v>8.6894586894586894</v>
      </c>
      <c r="D8" s="33">
        <f>D7/$AB$7*100</f>
        <v>9.4017094017094021</v>
      </c>
      <c r="E8" s="33">
        <f>E7/$AB$7*100</f>
        <v>3.133903133903134</v>
      </c>
      <c r="F8" s="33">
        <f>F7/$AB$7*100</f>
        <v>3.7037037037037033</v>
      </c>
      <c r="G8" s="33">
        <f t="shared" ref="G8:AA8" si="0">G7/$AB$7*100</f>
        <v>5.4131054131054128</v>
      </c>
      <c r="H8" s="33">
        <f t="shared" si="0"/>
        <v>0.99715099715099709</v>
      </c>
      <c r="I8" s="33">
        <f t="shared" si="0"/>
        <v>10.256410256410255</v>
      </c>
      <c r="J8" s="33">
        <f t="shared" si="0"/>
        <v>6.4102564102564097</v>
      </c>
      <c r="K8" s="33">
        <f t="shared" si="0"/>
        <v>1.9943019943019942</v>
      </c>
      <c r="L8" s="33">
        <f t="shared" si="0"/>
        <v>5.982905982905983</v>
      </c>
      <c r="M8" s="33">
        <f t="shared" si="0"/>
        <v>1.2820512820512819</v>
      </c>
      <c r="N8" s="33">
        <f t="shared" si="0"/>
        <v>9.116809116809117</v>
      </c>
      <c r="O8" s="33">
        <f t="shared" si="0"/>
        <v>4.9857549857549861</v>
      </c>
      <c r="P8" s="33">
        <f t="shared" si="0"/>
        <v>2.4216524216524213</v>
      </c>
      <c r="Q8" s="33">
        <f t="shared" si="0"/>
        <v>4.5584045584045585</v>
      </c>
      <c r="R8" s="33">
        <f t="shared" si="0"/>
        <v>0.99715099715099709</v>
      </c>
      <c r="S8" s="33">
        <f t="shared" si="0"/>
        <v>3.8461538461538463</v>
      </c>
      <c r="T8" s="33">
        <f t="shared" si="0"/>
        <v>2.2792022792022792</v>
      </c>
      <c r="U8" s="33">
        <f t="shared" si="0"/>
        <v>3.5612535612535612</v>
      </c>
      <c r="V8" s="33">
        <f t="shared" si="0"/>
        <v>2.5641025641025639</v>
      </c>
      <c r="W8" s="33">
        <f t="shared" si="0"/>
        <v>0.42735042735042739</v>
      </c>
      <c r="X8" s="33">
        <f t="shared" si="0"/>
        <v>0.28490028490028491</v>
      </c>
      <c r="Y8" s="33">
        <f t="shared" si="0"/>
        <v>3.4188034188034191</v>
      </c>
      <c r="Z8" s="33">
        <f t="shared" si="0"/>
        <v>3.8461538461538463</v>
      </c>
      <c r="AA8" s="33">
        <f t="shared" si="0"/>
        <v>0.42735042735042739</v>
      </c>
      <c r="AB8" s="33">
        <f>AB7/$AB$7*100</f>
        <v>100</v>
      </c>
      <c r="AC8" s="1">
        <f>SUM(C8:AA8)</f>
        <v>100.00000000000001</v>
      </c>
    </row>
    <row r="9" spans="1:29">
      <c r="A9" s="595" t="s">
        <v>65</v>
      </c>
      <c r="B9" s="32" t="s">
        <v>2</v>
      </c>
      <c r="C9" s="34">
        <v>49</v>
      </c>
      <c r="D9" s="34">
        <v>13</v>
      </c>
      <c r="E9" s="34">
        <v>9</v>
      </c>
      <c r="F9" s="34">
        <v>6</v>
      </c>
      <c r="G9" s="34">
        <v>11</v>
      </c>
      <c r="H9" s="34">
        <v>1</v>
      </c>
      <c r="I9" s="34">
        <v>28</v>
      </c>
      <c r="J9" s="34">
        <v>17</v>
      </c>
      <c r="K9" s="34">
        <v>8</v>
      </c>
      <c r="L9" s="34">
        <v>14</v>
      </c>
      <c r="M9" s="34">
        <v>4</v>
      </c>
      <c r="N9" s="34">
        <v>20</v>
      </c>
      <c r="O9" s="34">
        <v>10</v>
      </c>
      <c r="P9" s="34">
        <v>4</v>
      </c>
      <c r="Q9" s="34">
        <v>3</v>
      </c>
      <c r="R9" s="34">
        <v>1</v>
      </c>
      <c r="S9" s="34">
        <v>0</v>
      </c>
      <c r="T9" s="34">
        <v>18</v>
      </c>
      <c r="U9" s="34">
        <v>28</v>
      </c>
      <c r="V9" s="34">
        <v>18</v>
      </c>
      <c r="W9" s="34">
        <v>0</v>
      </c>
      <c r="X9" s="34">
        <v>1</v>
      </c>
      <c r="Y9" s="34">
        <v>5</v>
      </c>
      <c r="Z9" s="34">
        <v>16</v>
      </c>
      <c r="AA9" s="34">
        <v>0</v>
      </c>
      <c r="AB9" s="34">
        <f>SUM(C9:AA9)</f>
        <v>284</v>
      </c>
    </row>
    <row r="10" spans="1:29">
      <c r="A10" s="596"/>
      <c r="B10" s="32" t="s">
        <v>3</v>
      </c>
      <c r="C10" s="33">
        <f>C9/$AB$9*100</f>
        <v>17.253521126760564</v>
      </c>
      <c r="D10" s="33">
        <f>D9/$AB$9*100</f>
        <v>4.5774647887323949</v>
      </c>
      <c r="E10" s="33">
        <f>E9/$AB$9*100</f>
        <v>3.169014084507042</v>
      </c>
      <c r="F10" s="33">
        <f>F9/$AB$9*100</f>
        <v>2.112676056338028</v>
      </c>
      <c r="G10" s="33">
        <f t="shared" ref="G10:AB10" si="1">G9/$AB$9*100</f>
        <v>3.873239436619718</v>
      </c>
      <c r="H10" s="33">
        <f t="shared" si="1"/>
        <v>0.35211267605633806</v>
      </c>
      <c r="I10" s="33">
        <f t="shared" si="1"/>
        <v>9.8591549295774641</v>
      </c>
      <c r="J10" s="33">
        <f t="shared" si="1"/>
        <v>5.9859154929577461</v>
      </c>
      <c r="K10" s="33">
        <f t="shared" si="1"/>
        <v>2.8169014084507045</v>
      </c>
      <c r="L10" s="33">
        <f t="shared" si="1"/>
        <v>4.929577464788732</v>
      </c>
      <c r="M10" s="33">
        <f t="shared" si="1"/>
        <v>1.4084507042253522</v>
      </c>
      <c r="N10" s="33">
        <f t="shared" si="1"/>
        <v>7.042253521126761</v>
      </c>
      <c r="O10" s="33">
        <f t="shared" si="1"/>
        <v>3.5211267605633805</v>
      </c>
      <c r="P10" s="33">
        <f t="shared" si="1"/>
        <v>1.4084507042253522</v>
      </c>
      <c r="Q10" s="33">
        <f t="shared" si="1"/>
        <v>1.056338028169014</v>
      </c>
      <c r="R10" s="33">
        <f t="shared" si="1"/>
        <v>0.35211267605633806</v>
      </c>
      <c r="S10" s="33">
        <f t="shared" si="1"/>
        <v>0</v>
      </c>
      <c r="T10" s="33">
        <f t="shared" si="1"/>
        <v>6.3380281690140841</v>
      </c>
      <c r="U10" s="33">
        <f t="shared" si="1"/>
        <v>9.8591549295774641</v>
      </c>
      <c r="V10" s="33">
        <f t="shared" si="1"/>
        <v>6.3380281690140841</v>
      </c>
      <c r="W10" s="33">
        <f t="shared" si="1"/>
        <v>0</v>
      </c>
      <c r="X10" s="33">
        <f t="shared" si="1"/>
        <v>0.35211267605633806</v>
      </c>
      <c r="Y10" s="33">
        <f t="shared" si="1"/>
        <v>1.7605633802816902</v>
      </c>
      <c r="Z10" s="33">
        <f t="shared" si="1"/>
        <v>5.6338028169014089</v>
      </c>
      <c r="AA10" s="33">
        <f t="shared" si="1"/>
        <v>0</v>
      </c>
      <c r="AB10" s="33">
        <f t="shared" si="1"/>
        <v>100</v>
      </c>
      <c r="AC10" s="1">
        <f>SUM(C10:AA10)</f>
        <v>99.999999999999986</v>
      </c>
    </row>
    <row r="11" spans="1:29">
      <c r="A11" s="590" t="s">
        <v>8</v>
      </c>
      <c r="B11" s="591"/>
      <c r="C11" s="35">
        <f>C7+C9</f>
        <v>110</v>
      </c>
      <c r="D11" s="35">
        <f t="shared" ref="D11:AA11" si="2">D7+D9</f>
        <v>79</v>
      </c>
      <c r="E11" s="35">
        <f t="shared" si="2"/>
        <v>31</v>
      </c>
      <c r="F11" s="35">
        <f t="shared" si="2"/>
        <v>32</v>
      </c>
      <c r="G11" s="35">
        <f t="shared" si="2"/>
        <v>49</v>
      </c>
      <c r="H11" s="35">
        <f t="shared" si="2"/>
        <v>8</v>
      </c>
      <c r="I11" s="35">
        <f t="shared" si="2"/>
        <v>100</v>
      </c>
      <c r="J11" s="35">
        <f t="shared" si="2"/>
        <v>62</v>
      </c>
      <c r="K11" s="35">
        <f t="shared" si="2"/>
        <v>22</v>
      </c>
      <c r="L11" s="35">
        <f t="shared" si="2"/>
        <v>56</v>
      </c>
      <c r="M11" s="35">
        <f t="shared" si="2"/>
        <v>13</v>
      </c>
      <c r="N11" s="35">
        <f t="shared" si="2"/>
        <v>84</v>
      </c>
      <c r="O11" s="35">
        <f t="shared" si="2"/>
        <v>45</v>
      </c>
      <c r="P11" s="35">
        <f t="shared" si="2"/>
        <v>21</v>
      </c>
      <c r="Q11" s="35">
        <f t="shared" si="2"/>
        <v>35</v>
      </c>
      <c r="R11" s="35">
        <f t="shared" si="2"/>
        <v>8</v>
      </c>
      <c r="S11" s="35">
        <f t="shared" si="2"/>
        <v>27</v>
      </c>
      <c r="T11" s="35">
        <f t="shared" si="2"/>
        <v>34</v>
      </c>
      <c r="U11" s="35">
        <f t="shared" si="2"/>
        <v>53</v>
      </c>
      <c r="V11" s="35">
        <f t="shared" si="2"/>
        <v>36</v>
      </c>
      <c r="W11" s="35">
        <f t="shared" si="2"/>
        <v>3</v>
      </c>
      <c r="X11" s="35">
        <f t="shared" si="2"/>
        <v>3</v>
      </c>
      <c r="Y11" s="35">
        <f t="shared" si="2"/>
        <v>29</v>
      </c>
      <c r="Z11" s="35">
        <f t="shared" si="2"/>
        <v>43</v>
      </c>
      <c r="AA11" s="35">
        <f t="shared" si="2"/>
        <v>3</v>
      </c>
      <c r="AB11" s="34">
        <f>SUM(C11:AA11)</f>
        <v>986</v>
      </c>
      <c r="AC11" s="31">
        <f>AB7+AB9</f>
        <v>986</v>
      </c>
    </row>
    <row r="12" spans="1:29">
      <c r="A12" s="590" t="s">
        <v>9</v>
      </c>
      <c r="B12" s="591"/>
      <c r="C12" s="33">
        <f>C11/$AB$11*100</f>
        <v>11.156186612576064</v>
      </c>
      <c r="D12" s="33">
        <f>D11/$AB$11*100</f>
        <v>8.0121703853955388</v>
      </c>
      <c r="E12" s="33">
        <f>E11/$AB$11*100</f>
        <v>3.1440162271805274</v>
      </c>
      <c r="F12" s="33">
        <f>F11/$AB$11*100</f>
        <v>3.2454361054766734</v>
      </c>
      <c r="G12" s="33">
        <f t="shared" ref="G12:AA12" si="3">G11/$AB$11*100</f>
        <v>4.9695740365111565</v>
      </c>
      <c r="H12" s="33">
        <f t="shared" si="3"/>
        <v>0.81135902636916835</v>
      </c>
      <c r="I12" s="33">
        <f t="shared" si="3"/>
        <v>10.141987829614605</v>
      </c>
      <c r="J12" s="33">
        <f t="shared" si="3"/>
        <v>6.2880324543610548</v>
      </c>
      <c r="K12" s="33">
        <f t="shared" si="3"/>
        <v>2.2312373225152129</v>
      </c>
      <c r="L12" s="33">
        <f t="shared" si="3"/>
        <v>5.6795131845841782</v>
      </c>
      <c r="M12" s="33">
        <f t="shared" si="3"/>
        <v>1.3184584178498986</v>
      </c>
      <c r="N12" s="33">
        <f t="shared" si="3"/>
        <v>8.5192697768762677</v>
      </c>
      <c r="O12" s="33">
        <f t="shared" si="3"/>
        <v>4.5638945233265718</v>
      </c>
      <c r="P12" s="33">
        <f t="shared" si="3"/>
        <v>2.1298174442190669</v>
      </c>
      <c r="Q12" s="33">
        <f t="shared" si="3"/>
        <v>3.5496957403651117</v>
      </c>
      <c r="R12" s="33">
        <f t="shared" si="3"/>
        <v>0.81135902636916835</v>
      </c>
      <c r="S12" s="33">
        <f t="shared" si="3"/>
        <v>2.7383367139959431</v>
      </c>
      <c r="T12" s="33">
        <f t="shared" si="3"/>
        <v>3.4482758620689653</v>
      </c>
      <c r="U12" s="33">
        <f t="shared" si="3"/>
        <v>5.3752535496957403</v>
      </c>
      <c r="V12" s="33">
        <f t="shared" si="3"/>
        <v>3.6511156186612577</v>
      </c>
      <c r="W12" s="33">
        <f t="shared" si="3"/>
        <v>0.3042596348884381</v>
      </c>
      <c r="X12" s="33">
        <f t="shared" si="3"/>
        <v>0.3042596348884381</v>
      </c>
      <c r="Y12" s="33">
        <f t="shared" si="3"/>
        <v>2.9411764705882351</v>
      </c>
      <c r="Z12" s="33">
        <f t="shared" si="3"/>
        <v>4.3610547667342798</v>
      </c>
      <c r="AA12" s="33">
        <f t="shared" si="3"/>
        <v>0.3042596348884381</v>
      </c>
      <c r="AB12" s="33">
        <f>AB11/$AB$11*100</f>
        <v>100</v>
      </c>
      <c r="AC12" s="1">
        <f>SUM(C12:AA12)</f>
        <v>100.00000000000001</v>
      </c>
    </row>
    <row r="13" spans="1:29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 spans="1:29" ht="15.75" thickBot="1">
      <c r="A14" s="50" t="s">
        <v>10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1:29">
      <c r="A15" s="50"/>
      <c r="B15" s="50" t="s">
        <v>14</v>
      </c>
      <c r="C15" s="38">
        <f>C7</f>
        <v>61</v>
      </c>
      <c r="D15" s="39">
        <f>D7</f>
        <v>66</v>
      </c>
      <c r="E15" s="39">
        <f>E7</f>
        <v>22</v>
      </c>
      <c r="F15" s="39">
        <f t="shared" ref="F15:AB15" si="4">F7</f>
        <v>26</v>
      </c>
      <c r="G15" s="39">
        <f t="shared" si="4"/>
        <v>38</v>
      </c>
      <c r="H15" s="39">
        <f t="shared" si="4"/>
        <v>7</v>
      </c>
      <c r="I15" s="39">
        <f t="shared" si="4"/>
        <v>72</v>
      </c>
      <c r="J15" s="39">
        <f t="shared" si="4"/>
        <v>45</v>
      </c>
      <c r="K15" s="39">
        <f t="shared" si="4"/>
        <v>14</v>
      </c>
      <c r="L15" s="39">
        <f t="shared" si="4"/>
        <v>42</v>
      </c>
      <c r="M15" s="39">
        <f t="shared" si="4"/>
        <v>9</v>
      </c>
      <c r="N15" s="39">
        <f t="shared" si="4"/>
        <v>64</v>
      </c>
      <c r="O15" s="39">
        <f t="shared" si="4"/>
        <v>35</v>
      </c>
      <c r="P15" s="39">
        <f t="shared" si="4"/>
        <v>17</v>
      </c>
      <c r="Q15" s="39">
        <f t="shared" si="4"/>
        <v>32</v>
      </c>
      <c r="R15" s="39">
        <f t="shared" si="4"/>
        <v>7</v>
      </c>
      <c r="S15" s="39">
        <f t="shared" si="4"/>
        <v>27</v>
      </c>
      <c r="T15" s="39">
        <f t="shared" si="4"/>
        <v>16</v>
      </c>
      <c r="U15" s="39">
        <f t="shared" si="4"/>
        <v>25</v>
      </c>
      <c r="V15" s="39">
        <f t="shared" si="4"/>
        <v>18</v>
      </c>
      <c r="W15" s="39">
        <f t="shared" si="4"/>
        <v>3</v>
      </c>
      <c r="X15" s="39">
        <f t="shared" si="4"/>
        <v>2</v>
      </c>
      <c r="Y15" s="39">
        <f t="shared" si="4"/>
        <v>24</v>
      </c>
      <c r="Z15" s="39">
        <f t="shared" si="4"/>
        <v>27</v>
      </c>
      <c r="AA15" s="40">
        <f t="shared" si="4"/>
        <v>3</v>
      </c>
      <c r="AB15" s="41">
        <f t="shared" si="4"/>
        <v>702</v>
      </c>
    </row>
    <row r="16" spans="1:29" ht="15.75" thickBot="1">
      <c r="A16" s="50"/>
      <c r="B16" s="50"/>
      <c r="C16" s="73">
        <f>C9</f>
        <v>49</v>
      </c>
      <c r="D16" s="74">
        <f t="shared" ref="D16:AB16" si="5">D9</f>
        <v>13</v>
      </c>
      <c r="E16" s="74">
        <f t="shared" si="5"/>
        <v>9</v>
      </c>
      <c r="F16" s="74">
        <f t="shared" si="5"/>
        <v>6</v>
      </c>
      <c r="G16" s="74">
        <f t="shared" si="5"/>
        <v>11</v>
      </c>
      <c r="H16" s="74">
        <f t="shared" si="5"/>
        <v>1</v>
      </c>
      <c r="I16" s="74">
        <f t="shared" si="5"/>
        <v>28</v>
      </c>
      <c r="J16" s="74">
        <f t="shared" si="5"/>
        <v>17</v>
      </c>
      <c r="K16" s="74">
        <f t="shared" si="5"/>
        <v>8</v>
      </c>
      <c r="L16" s="74">
        <f t="shared" si="5"/>
        <v>14</v>
      </c>
      <c r="M16" s="74">
        <f t="shared" si="5"/>
        <v>4</v>
      </c>
      <c r="N16" s="74">
        <f t="shared" si="5"/>
        <v>20</v>
      </c>
      <c r="O16" s="74">
        <f t="shared" si="5"/>
        <v>10</v>
      </c>
      <c r="P16" s="74">
        <f t="shared" si="5"/>
        <v>4</v>
      </c>
      <c r="Q16" s="74">
        <f t="shared" si="5"/>
        <v>3</v>
      </c>
      <c r="R16" s="74">
        <f t="shared" si="5"/>
        <v>1</v>
      </c>
      <c r="S16" s="74">
        <f t="shared" si="5"/>
        <v>0</v>
      </c>
      <c r="T16" s="74">
        <f t="shared" si="5"/>
        <v>18</v>
      </c>
      <c r="U16" s="74">
        <f t="shared" si="5"/>
        <v>28</v>
      </c>
      <c r="V16" s="74">
        <f t="shared" si="5"/>
        <v>18</v>
      </c>
      <c r="W16" s="74">
        <f t="shared" si="5"/>
        <v>0</v>
      </c>
      <c r="X16" s="74">
        <f t="shared" si="5"/>
        <v>1</v>
      </c>
      <c r="Y16" s="74">
        <f t="shared" si="5"/>
        <v>5</v>
      </c>
      <c r="Z16" s="74">
        <f t="shared" si="5"/>
        <v>16</v>
      </c>
      <c r="AA16" s="75">
        <f t="shared" si="5"/>
        <v>0</v>
      </c>
      <c r="AB16" s="41">
        <f t="shared" si="5"/>
        <v>284</v>
      </c>
    </row>
    <row r="17" spans="1:29">
      <c r="A17" s="50"/>
      <c r="B17" s="50"/>
      <c r="C17" s="50">
        <f>C11</f>
        <v>110</v>
      </c>
      <c r="D17" s="50">
        <f t="shared" ref="D17:AB17" si="6">D11</f>
        <v>79</v>
      </c>
      <c r="E17" s="50">
        <f t="shared" si="6"/>
        <v>31</v>
      </c>
      <c r="F17" s="50">
        <f t="shared" si="6"/>
        <v>32</v>
      </c>
      <c r="G17" s="50">
        <f t="shared" si="6"/>
        <v>49</v>
      </c>
      <c r="H17" s="50">
        <f t="shared" si="6"/>
        <v>8</v>
      </c>
      <c r="I17" s="50">
        <f t="shared" si="6"/>
        <v>100</v>
      </c>
      <c r="J17" s="50">
        <f t="shared" si="6"/>
        <v>62</v>
      </c>
      <c r="K17" s="50">
        <f t="shared" si="6"/>
        <v>22</v>
      </c>
      <c r="L17" s="50">
        <f t="shared" si="6"/>
        <v>56</v>
      </c>
      <c r="M17" s="50">
        <f t="shared" si="6"/>
        <v>13</v>
      </c>
      <c r="N17" s="50">
        <f t="shared" si="6"/>
        <v>84</v>
      </c>
      <c r="O17" s="50">
        <f t="shared" si="6"/>
        <v>45</v>
      </c>
      <c r="P17" s="50">
        <f t="shared" si="6"/>
        <v>21</v>
      </c>
      <c r="Q17" s="50">
        <f t="shared" si="6"/>
        <v>35</v>
      </c>
      <c r="R17" s="50">
        <f t="shared" si="6"/>
        <v>8</v>
      </c>
      <c r="S17" s="50">
        <f t="shared" si="6"/>
        <v>27</v>
      </c>
      <c r="T17" s="50">
        <f t="shared" si="6"/>
        <v>34</v>
      </c>
      <c r="U17" s="50">
        <f t="shared" si="6"/>
        <v>53</v>
      </c>
      <c r="V17" s="50">
        <f t="shared" si="6"/>
        <v>36</v>
      </c>
      <c r="W17" s="50">
        <f t="shared" si="6"/>
        <v>3</v>
      </c>
      <c r="X17" s="50">
        <f t="shared" si="6"/>
        <v>3</v>
      </c>
      <c r="Y17" s="50">
        <f t="shared" si="6"/>
        <v>29</v>
      </c>
      <c r="Z17" s="50">
        <f t="shared" si="6"/>
        <v>43</v>
      </c>
      <c r="AA17" s="50">
        <f t="shared" si="6"/>
        <v>3</v>
      </c>
      <c r="AB17" s="50">
        <f t="shared" si="6"/>
        <v>986</v>
      </c>
    </row>
    <row r="18" spans="1:29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</row>
    <row r="19" spans="1:29" ht="15.75" thickBot="1">
      <c r="A19" s="50" t="s">
        <v>11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 spans="1:29">
      <c r="A20" s="50"/>
      <c r="B20" s="50" t="s">
        <v>15</v>
      </c>
      <c r="C20" s="53">
        <f>C17/AB17*AB15</f>
        <v>78.316430020283974</v>
      </c>
      <c r="D20" s="54">
        <f>D17/AB17*AB15</f>
        <v>56.245436105476678</v>
      </c>
      <c r="E20" s="54">
        <f t="shared" ref="E20:AB20" si="7">E17/$AB$17*$AB$15</f>
        <v>22.070993914807303</v>
      </c>
      <c r="F20" s="54">
        <f t="shared" si="7"/>
        <v>22.782961460446248</v>
      </c>
      <c r="G20" s="54">
        <f t="shared" si="7"/>
        <v>34.886409736308316</v>
      </c>
      <c r="H20" s="54">
        <f t="shared" si="7"/>
        <v>5.6957403651115621</v>
      </c>
      <c r="I20" s="54">
        <f t="shared" si="7"/>
        <v>71.196754563894515</v>
      </c>
      <c r="J20" s="54">
        <f t="shared" si="7"/>
        <v>44.141987829614607</v>
      </c>
      <c r="K20" s="54">
        <f t="shared" si="7"/>
        <v>15.663286004056795</v>
      </c>
      <c r="L20" s="54">
        <f t="shared" si="7"/>
        <v>39.870182555780936</v>
      </c>
      <c r="M20" s="54">
        <f t="shared" si="7"/>
        <v>9.2555780933062888</v>
      </c>
      <c r="N20" s="54">
        <f t="shared" si="7"/>
        <v>59.8052738336714</v>
      </c>
      <c r="O20" s="54">
        <f t="shared" si="7"/>
        <v>32.038539553752535</v>
      </c>
      <c r="P20" s="54">
        <f t="shared" si="7"/>
        <v>14.95131845841785</v>
      </c>
      <c r="Q20" s="54">
        <f t="shared" si="7"/>
        <v>24.918864097363084</v>
      </c>
      <c r="R20" s="54">
        <f t="shared" si="7"/>
        <v>5.6957403651115621</v>
      </c>
      <c r="S20" s="54">
        <f t="shared" si="7"/>
        <v>19.223123732251523</v>
      </c>
      <c r="T20" s="54">
        <f t="shared" si="7"/>
        <v>24.206896551724139</v>
      </c>
      <c r="U20" s="54">
        <f t="shared" si="7"/>
        <v>37.734279918864097</v>
      </c>
      <c r="V20" s="54">
        <f t="shared" si="7"/>
        <v>25.630831643002029</v>
      </c>
      <c r="W20" s="54">
        <f t="shared" si="7"/>
        <v>2.1359026369168355</v>
      </c>
      <c r="X20" s="54">
        <f t="shared" si="7"/>
        <v>2.1359026369168355</v>
      </c>
      <c r="Y20" s="54">
        <f t="shared" si="7"/>
        <v>20.647058823529413</v>
      </c>
      <c r="Z20" s="54">
        <f t="shared" si="7"/>
        <v>30.614604462474645</v>
      </c>
      <c r="AA20" s="55">
        <f t="shared" si="7"/>
        <v>2.1359026369168355</v>
      </c>
      <c r="AB20" s="36">
        <f t="shared" si="7"/>
        <v>702</v>
      </c>
    </row>
    <row r="21" spans="1:29" ht="15.75" thickBot="1">
      <c r="A21" s="50"/>
      <c r="B21" s="50"/>
      <c r="C21" s="58">
        <f>C17/AB17*AB16</f>
        <v>31.683569979716022</v>
      </c>
      <c r="D21" s="59">
        <f t="shared" ref="D21:AB21" si="8">D17/$AB$17*$AB$16</f>
        <v>22.754563894523329</v>
      </c>
      <c r="E21" s="59">
        <f t="shared" si="8"/>
        <v>8.9290060851926984</v>
      </c>
      <c r="F21" s="59">
        <f t="shared" si="8"/>
        <v>9.2170385395537515</v>
      </c>
      <c r="G21" s="59">
        <f t="shared" si="8"/>
        <v>14.113590263691684</v>
      </c>
      <c r="H21" s="59">
        <f t="shared" si="8"/>
        <v>2.3042596348884379</v>
      </c>
      <c r="I21" s="59">
        <f t="shared" si="8"/>
        <v>28.803245436105477</v>
      </c>
      <c r="J21" s="59">
        <f t="shared" si="8"/>
        <v>17.858012170385397</v>
      </c>
      <c r="K21" s="59">
        <f t="shared" si="8"/>
        <v>6.3367139959432048</v>
      </c>
      <c r="L21" s="59">
        <f t="shared" si="8"/>
        <v>16.129817444219068</v>
      </c>
      <c r="M21" s="59">
        <f t="shared" si="8"/>
        <v>3.7444219066937121</v>
      </c>
      <c r="N21" s="59">
        <f t="shared" si="8"/>
        <v>24.1947261663286</v>
      </c>
      <c r="O21" s="59">
        <f t="shared" si="8"/>
        <v>12.961460446247465</v>
      </c>
      <c r="P21" s="59">
        <f t="shared" si="8"/>
        <v>6.04868154158215</v>
      </c>
      <c r="Q21" s="59">
        <f t="shared" si="8"/>
        <v>10.081135902636916</v>
      </c>
      <c r="R21" s="59">
        <f t="shared" si="8"/>
        <v>2.3042596348884379</v>
      </c>
      <c r="S21" s="59">
        <f t="shared" si="8"/>
        <v>7.7768762677484782</v>
      </c>
      <c r="T21" s="59">
        <f t="shared" si="8"/>
        <v>9.7931034482758612</v>
      </c>
      <c r="U21" s="59">
        <f t="shared" si="8"/>
        <v>15.265720081135903</v>
      </c>
      <c r="V21" s="59">
        <f t="shared" si="8"/>
        <v>10.369168356997971</v>
      </c>
      <c r="W21" s="59">
        <f t="shared" si="8"/>
        <v>0.86409736308316432</v>
      </c>
      <c r="X21" s="59">
        <f t="shared" si="8"/>
        <v>0.86409736308316432</v>
      </c>
      <c r="Y21" s="59">
        <f t="shared" si="8"/>
        <v>8.3529411764705888</v>
      </c>
      <c r="Z21" s="59">
        <f t="shared" si="8"/>
        <v>12.385395537525355</v>
      </c>
      <c r="AA21" s="60">
        <f t="shared" si="8"/>
        <v>0.86409736308316432</v>
      </c>
      <c r="AB21" s="36">
        <f t="shared" si="8"/>
        <v>284</v>
      </c>
    </row>
    <row r="22" spans="1:29">
      <c r="A22" s="50"/>
      <c r="B22" s="50"/>
      <c r="C22" s="37">
        <f t="shared" ref="C22:AB22" si="9">SUM(C20:C21)</f>
        <v>110</v>
      </c>
      <c r="D22" s="37">
        <f t="shared" si="9"/>
        <v>79</v>
      </c>
      <c r="E22" s="37">
        <f t="shared" si="9"/>
        <v>31</v>
      </c>
      <c r="F22" s="37">
        <f t="shared" si="9"/>
        <v>32</v>
      </c>
      <c r="G22" s="37">
        <f t="shared" si="9"/>
        <v>49</v>
      </c>
      <c r="H22" s="37">
        <f t="shared" si="9"/>
        <v>8</v>
      </c>
      <c r="I22" s="37">
        <f t="shared" si="9"/>
        <v>100</v>
      </c>
      <c r="J22" s="37">
        <f t="shared" si="9"/>
        <v>62</v>
      </c>
      <c r="K22" s="37">
        <f t="shared" si="9"/>
        <v>22</v>
      </c>
      <c r="L22" s="37">
        <f t="shared" si="9"/>
        <v>56</v>
      </c>
      <c r="M22" s="37">
        <f t="shared" si="9"/>
        <v>13</v>
      </c>
      <c r="N22" s="37">
        <f t="shared" si="9"/>
        <v>84</v>
      </c>
      <c r="O22" s="37">
        <f t="shared" si="9"/>
        <v>45</v>
      </c>
      <c r="P22" s="37">
        <f t="shared" si="9"/>
        <v>21</v>
      </c>
      <c r="Q22" s="37">
        <f t="shared" si="9"/>
        <v>35</v>
      </c>
      <c r="R22" s="37">
        <f t="shared" si="9"/>
        <v>8</v>
      </c>
      <c r="S22" s="37">
        <f t="shared" si="9"/>
        <v>27</v>
      </c>
      <c r="T22" s="37">
        <f t="shared" si="9"/>
        <v>34</v>
      </c>
      <c r="U22" s="37">
        <f t="shared" si="9"/>
        <v>53</v>
      </c>
      <c r="V22" s="37">
        <f t="shared" si="9"/>
        <v>36</v>
      </c>
      <c r="W22" s="37">
        <f t="shared" si="9"/>
        <v>3</v>
      </c>
      <c r="X22" s="37">
        <f t="shared" si="9"/>
        <v>3</v>
      </c>
      <c r="Y22" s="37">
        <f t="shared" si="9"/>
        <v>29</v>
      </c>
      <c r="Z22" s="37">
        <f t="shared" si="9"/>
        <v>43</v>
      </c>
      <c r="AA22" s="37">
        <f t="shared" si="9"/>
        <v>3</v>
      </c>
      <c r="AB22" s="37">
        <f t="shared" si="9"/>
        <v>986</v>
      </c>
    </row>
    <row r="23" spans="1:29" ht="15.75" thickBo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9" ht="15.75" thickBot="1">
      <c r="A24" s="50" t="s">
        <v>12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>
        <f>CHITEST(C15:AA16,C20:AA21)</f>
        <v>1.3558477382693403E-8</v>
      </c>
      <c r="Z24" s="50"/>
      <c r="AA24" s="50"/>
      <c r="AB24" s="76">
        <f>CHITEST(C15:AA16,C20:AA21)</f>
        <v>1.3558477382693403E-8</v>
      </c>
      <c r="AC24" s="429">
        <v>1.356E-8</v>
      </c>
    </row>
    <row r="25" spans="1:29">
      <c r="A25" s="50"/>
      <c r="B25" s="50"/>
      <c r="C25" s="50">
        <v>1</v>
      </c>
      <c r="D25" s="50">
        <v>2</v>
      </c>
      <c r="E25" s="50">
        <v>3</v>
      </c>
      <c r="F25" s="50">
        <v>4</v>
      </c>
      <c r="G25" s="50">
        <v>5</v>
      </c>
      <c r="H25" s="50">
        <v>6</v>
      </c>
      <c r="I25" s="50">
        <v>7</v>
      </c>
      <c r="J25" s="50">
        <v>8</v>
      </c>
      <c r="K25" s="50">
        <v>9</v>
      </c>
      <c r="L25" s="50">
        <v>10</v>
      </c>
      <c r="M25" s="50">
        <v>11</v>
      </c>
      <c r="N25" s="50">
        <v>12</v>
      </c>
      <c r="O25" s="50">
        <v>13</v>
      </c>
      <c r="P25" s="50">
        <v>14</v>
      </c>
      <c r="Q25" s="50">
        <v>15</v>
      </c>
      <c r="R25" s="50">
        <v>16</v>
      </c>
      <c r="S25" s="50">
        <v>17</v>
      </c>
      <c r="T25" s="50">
        <v>18</v>
      </c>
      <c r="U25" s="50">
        <v>19</v>
      </c>
      <c r="V25" s="50">
        <v>20</v>
      </c>
      <c r="W25" s="50">
        <v>21</v>
      </c>
      <c r="X25" s="50">
        <v>22</v>
      </c>
      <c r="Y25" s="50">
        <v>23</v>
      </c>
      <c r="Z25" s="50">
        <v>24</v>
      </c>
      <c r="AA25" s="50">
        <v>25</v>
      </c>
      <c r="AB25" s="72"/>
    </row>
    <row r="26" spans="1:29" ht="15.75" thickBot="1">
      <c r="A26" s="50" t="s">
        <v>21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</row>
    <row r="27" spans="1:29">
      <c r="A27" s="50"/>
      <c r="B27" s="50">
        <v>1</v>
      </c>
      <c r="C27" s="41">
        <f t="shared" ref="C27:AA27" si="10">(C15-C20)^2/C20</f>
        <v>3.8288102326641873</v>
      </c>
      <c r="D27" s="41">
        <f t="shared" si="10"/>
        <v>1.6917197796084471</v>
      </c>
      <c r="E27" s="41">
        <f t="shared" si="10"/>
        <v>2.2836017077985981E-4</v>
      </c>
      <c r="F27" s="41">
        <f t="shared" si="10"/>
        <v>0.45425775674254348</v>
      </c>
      <c r="G27" s="41">
        <f t="shared" si="10"/>
        <v>0.27788598492742222</v>
      </c>
      <c r="H27" s="41">
        <f t="shared" si="10"/>
        <v>0.29866059303178966</v>
      </c>
      <c r="I27" s="41">
        <f t="shared" si="10"/>
        <v>9.0622562022158147E-3</v>
      </c>
      <c r="J27" s="41">
        <f t="shared" si="10"/>
        <v>1.6677655917333906E-2</v>
      </c>
      <c r="K27" s="41">
        <f t="shared" si="10"/>
        <v>0.17662451739530849</v>
      </c>
      <c r="L27" s="41">
        <f t="shared" si="10"/>
        <v>0.11377229937067636</v>
      </c>
      <c r="M27" s="41">
        <f t="shared" si="10"/>
        <v>7.0573832471164753E-3</v>
      </c>
      <c r="N27" s="41">
        <f t="shared" si="10"/>
        <v>0.29421698928122181</v>
      </c>
      <c r="O27" s="41">
        <f t="shared" si="10"/>
        <v>0.27374056673132624</v>
      </c>
      <c r="P27" s="41">
        <f t="shared" si="10"/>
        <v>0.2807174544835126</v>
      </c>
      <c r="Q27" s="41">
        <f t="shared" si="10"/>
        <v>2.0122299907289762</v>
      </c>
      <c r="R27" s="41">
        <f t="shared" si="10"/>
        <v>0.29866059303178966</v>
      </c>
      <c r="S27" s="41">
        <f t="shared" si="10"/>
        <v>3.146200655328443</v>
      </c>
      <c r="T27" s="41">
        <f t="shared" si="10"/>
        <v>2.7823951272227143</v>
      </c>
      <c r="U27" s="41">
        <f t="shared" si="10"/>
        <v>4.2974686518641514</v>
      </c>
      <c r="V27" s="41">
        <f t="shared" si="10"/>
        <v>2.2718572840276696</v>
      </c>
      <c r="W27" s="41">
        <f t="shared" si="10"/>
        <v>0.34957785059204965</v>
      </c>
      <c r="X27" s="41">
        <f t="shared" si="10"/>
        <v>8.6471763280417495E-3</v>
      </c>
      <c r="Y27" s="41">
        <f t="shared" si="10"/>
        <v>0.54449472096530882</v>
      </c>
      <c r="Z27" s="41">
        <f t="shared" si="10"/>
        <v>0.42676904208108513</v>
      </c>
      <c r="AA27" s="41">
        <f t="shared" si="10"/>
        <v>0.34957785059204965</v>
      </c>
      <c r="AB27" s="61">
        <f>SUM(C27:AA27)</f>
        <v>24.211310772536155</v>
      </c>
    </row>
    <row r="28" spans="1:29" ht="15.75" thickBot="1">
      <c r="A28" s="50"/>
      <c r="B28" s="50">
        <v>2</v>
      </c>
      <c r="C28" s="41">
        <f t="shared" ref="C28:AA28" si="11">(C16-C21)^2/C21</f>
        <v>9.4641717722896495</v>
      </c>
      <c r="D28" s="41">
        <f t="shared" si="11"/>
        <v>4.1816453707222943</v>
      </c>
      <c r="E28" s="41">
        <f t="shared" si="11"/>
        <v>5.644677460825829E-4</v>
      </c>
      <c r="F28" s="41">
        <f t="shared" si="11"/>
        <v>1.1228483987086817</v>
      </c>
      <c r="G28" s="41">
        <f t="shared" si="11"/>
        <v>0.68688718809524796</v>
      </c>
      <c r="H28" s="41">
        <f t="shared" si="11"/>
        <v>0.73823850812787462</v>
      </c>
      <c r="I28" s="41">
        <f t="shared" si="11"/>
        <v>2.2400365682941507E-2</v>
      </c>
      <c r="J28" s="41">
        <f t="shared" si="11"/>
        <v>4.1224346668903164E-2</v>
      </c>
      <c r="K28" s="41">
        <f t="shared" si="11"/>
        <v>0.4365859549700935</v>
      </c>
      <c r="L28" s="41">
        <f t="shared" si="11"/>
        <v>0.28122589492329247</v>
      </c>
      <c r="M28" s="41">
        <f t="shared" si="11"/>
        <v>1.7444658589703281E-2</v>
      </c>
      <c r="N28" s="41">
        <f t="shared" si="11"/>
        <v>0.72725467068809058</v>
      </c>
      <c r="O28" s="41">
        <f t="shared" si="11"/>
        <v>0.67664041494855998</v>
      </c>
      <c r="P28" s="41">
        <f t="shared" si="11"/>
        <v>0.6938861022796684</v>
      </c>
      <c r="Q28" s="41">
        <f t="shared" si="11"/>
        <v>4.9738924418723292</v>
      </c>
      <c r="R28" s="41">
        <f t="shared" si="11"/>
        <v>0.73823850812787462</v>
      </c>
      <c r="S28" s="41">
        <f t="shared" si="11"/>
        <v>7.7768762677484782</v>
      </c>
      <c r="T28" s="41">
        <f t="shared" si="11"/>
        <v>6.8776104905293858</v>
      </c>
      <c r="U28" s="41">
        <f t="shared" si="11"/>
        <v>10.622616174678289</v>
      </c>
      <c r="V28" s="41">
        <f t="shared" si="11"/>
        <v>5.6156472302374096</v>
      </c>
      <c r="W28" s="41">
        <f t="shared" si="11"/>
        <v>0.86409736308316432</v>
      </c>
      <c r="X28" s="41">
        <f t="shared" si="11"/>
        <v>2.1374358388328615E-2</v>
      </c>
      <c r="Y28" s="41">
        <f t="shared" si="11"/>
        <v>1.3458989229494618</v>
      </c>
      <c r="Z28" s="41">
        <f t="shared" si="11"/>
        <v>1.0549009420454993</v>
      </c>
      <c r="AA28" s="41">
        <f t="shared" si="11"/>
        <v>0.86409736308316432</v>
      </c>
      <c r="AB28" s="62">
        <f>SUM(C28:AA28)</f>
        <v>59.846268177184456</v>
      </c>
    </row>
    <row r="29" spans="1:29" ht="15.75" thickBo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63">
        <f>SUM(AB27:AB28)</f>
        <v>84.057578949720607</v>
      </c>
      <c r="AC29">
        <v>84.057599999999994</v>
      </c>
    </row>
    <row r="30" spans="1:29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</row>
    <row r="31" spans="1:29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>
        <v>24</v>
      </c>
      <c r="Z31" s="50"/>
      <c r="AA31" s="50"/>
      <c r="AB31" s="50">
        <v>36.4</v>
      </c>
    </row>
  </sheetData>
  <mergeCells count="5">
    <mergeCell ref="A11:B11"/>
    <mergeCell ref="A12:B12"/>
    <mergeCell ref="C5:AB5"/>
    <mergeCell ref="A7:A8"/>
    <mergeCell ref="A9:A10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2"/>
  <sheetViews>
    <sheetView topLeftCell="A7" workbookViewId="0">
      <selection activeCell="A13" sqref="A13:XFD19"/>
    </sheetView>
  </sheetViews>
  <sheetFormatPr defaultRowHeight="14.25"/>
  <cols>
    <col min="1" max="1" width="10.7109375" style="84" customWidth="1"/>
    <col min="2" max="27" width="4.7109375" style="84" customWidth="1"/>
    <col min="28" max="28" width="6.5703125" style="84" customWidth="1"/>
    <col min="29" max="16384" width="9.140625" style="84"/>
  </cols>
  <sheetData>
    <row r="1" spans="1:29" ht="15">
      <c r="A1" s="30" t="s">
        <v>115</v>
      </c>
      <c r="B1" s="30"/>
    </row>
    <row r="2" spans="1:29">
      <c r="A2" s="84" t="s">
        <v>66</v>
      </c>
    </row>
    <row r="3" spans="1:29">
      <c r="A3" s="84" t="s">
        <v>67</v>
      </c>
    </row>
    <row r="4" spans="1:29" ht="15" thickBot="1"/>
    <row r="5" spans="1:29" ht="12" customHeight="1" thickBot="1">
      <c r="A5" s="598"/>
      <c r="B5" s="420"/>
      <c r="C5" s="290" t="s">
        <v>105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316"/>
    </row>
    <row r="6" spans="1:29" ht="12" customHeight="1" thickBot="1">
      <c r="A6" s="542"/>
      <c r="B6" s="418"/>
      <c r="C6" s="528" t="s">
        <v>52</v>
      </c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7"/>
      <c r="AC6" s="247"/>
    </row>
    <row r="7" spans="1:29" ht="24" customHeight="1" thickBot="1">
      <c r="A7" s="229" t="s">
        <v>68</v>
      </c>
      <c r="B7" s="317"/>
      <c r="C7" s="246" t="s">
        <v>26</v>
      </c>
      <c r="D7" s="156" t="s">
        <v>27</v>
      </c>
      <c r="E7" s="157" t="s">
        <v>28</v>
      </c>
      <c r="F7" s="157" t="s">
        <v>29</v>
      </c>
      <c r="G7" s="157" t="s">
        <v>15</v>
      </c>
      <c r="H7" s="157" t="s">
        <v>30</v>
      </c>
      <c r="I7" s="157" t="s">
        <v>31</v>
      </c>
      <c r="J7" s="157" t="s">
        <v>32</v>
      </c>
      <c r="K7" s="157" t="s">
        <v>34</v>
      </c>
      <c r="L7" s="157" t="s">
        <v>33</v>
      </c>
      <c r="M7" s="157" t="s">
        <v>35</v>
      </c>
      <c r="N7" s="157" t="s">
        <v>36</v>
      </c>
      <c r="O7" s="295" t="s">
        <v>1</v>
      </c>
      <c r="P7" s="415" t="s">
        <v>53</v>
      </c>
      <c r="Q7" s="157" t="s">
        <v>14</v>
      </c>
      <c r="R7" s="157" t="s">
        <v>54</v>
      </c>
      <c r="S7" s="157" t="s">
        <v>63</v>
      </c>
      <c r="T7" s="157" t="s">
        <v>55</v>
      </c>
      <c r="U7" s="157" t="s">
        <v>56</v>
      </c>
      <c r="V7" s="157" t="s">
        <v>57</v>
      </c>
      <c r="W7" s="157" t="s">
        <v>58</v>
      </c>
      <c r="X7" s="157" t="s">
        <v>61</v>
      </c>
      <c r="Y7" s="157" t="s">
        <v>59</v>
      </c>
      <c r="Z7" s="157" t="s">
        <v>60</v>
      </c>
      <c r="AA7" s="162" t="s">
        <v>62</v>
      </c>
      <c r="AB7" s="164" t="s">
        <v>98</v>
      </c>
      <c r="AC7" s="214"/>
    </row>
    <row r="8" spans="1:29" ht="12" customHeight="1">
      <c r="A8" s="559" t="s">
        <v>64</v>
      </c>
      <c r="B8" s="324" t="s">
        <v>2</v>
      </c>
      <c r="C8" s="389">
        <v>61</v>
      </c>
      <c r="D8" s="366">
        <v>66</v>
      </c>
      <c r="E8" s="366">
        <v>22</v>
      </c>
      <c r="F8" s="366">
        <v>26</v>
      </c>
      <c r="G8" s="366">
        <v>38</v>
      </c>
      <c r="H8" s="366">
        <v>7</v>
      </c>
      <c r="I8" s="366">
        <v>72</v>
      </c>
      <c r="J8" s="366">
        <v>45</v>
      </c>
      <c r="K8" s="366">
        <v>14</v>
      </c>
      <c r="L8" s="366">
        <v>42</v>
      </c>
      <c r="M8" s="366">
        <v>9</v>
      </c>
      <c r="N8" s="366">
        <v>64</v>
      </c>
      <c r="O8" s="390">
        <v>35</v>
      </c>
      <c r="P8" s="233">
        <v>17</v>
      </c>
      <c r="Q8" s="225">
        <v>32</v>
      </c>
      <c r="R8" s="225">
        <v>7</v>
      </c>
      <c r="S8" s="225">
        <v>27</v>
      </c>
      <c r="T8" s="225">
        <v>16</v>
      </c>
      <c r="U8" s="225">
        <v>25</v>
      </c>
      <c r="V8" s="225">
        <v>18</v>
      </c>
      <c r="W8" s="225">
        <v>3</v>
      </c>
      <c r="X8" s="225">
        <v>2</v>
      </c>
      <c r="Y8" s="225">
        <v>24</v>
      </c>
      <c r="Z8" s="225">
        <v>27</v>
      </c>
      <c r="AA8" s="152">
        <v>3</v>
      </c>
      <c r="AB8" s="230">
        <f>SUM(C8:AA8)</f>
        <v>702</v>
      </c>
      <c r="AC8" s="214"/>
    </row>
    <row r="9" spans="1:29" ht="12" customHeight="1" thickBot="1">
      <c r="A9" s="560"/>
      <c r="B9" s="303" t="s">
        <v>3</v>
      </c>
      <c r="C9" s="392">
        <f>C8/$AB$8*100</f>
        <v>8.6894586894586894</v>
      </c>
      <c r="D9" s="393">
        <f>D8/$AB$8*100</f>
        <v>9.4017094017094021</v>
      </c>
      <c r="E9" s="393">
        <f>E8/$AB$8*100</f>
        <v>3.133903133903134</v>
      </c>
      <c r="F9" s="393">
        <f>F8/$AB$8*100</f>
        <v>3.7037037037037033</v>
      </c>
      <c r="G9" s="393">
        <f t="shared" ref="G9:AA9" si="0">G8/$AB$8*100</f>
        <v>5.4131054131054128</v>
      </c>
      <c r="H9" s="393">
        <f t="shared" si="0"/>
        <v>0.99715099715099709</v>
      </c>
      <c r="I9" s="393">
        <f t="shared" si="0"/>
        <v>10.256410256410255</v>
      </c>
      <c r="J9" s="393">
        <f t="shared" si="0"/>
        <v>6.4102564102564097</v>
      </c>
      <c r="K9" s="393">
        <f t="shared" si="0"/>
        <v>1.9943019943019942</v>
      </c>
      <c r="L9" s="393">
        <f t="shared" si="0"/>
        <v>5.982905982905983</v>
      </c>
      <c r="M9" s="393">
        <f t="shared" si="0"/>
        <v>1.2820512820512819</v>
      </c>
      <c r="N9" s="393">
        <f t="shared" si="0"/>
        <v>9.116809116809117</v>
      </c>
      <c r="O9" s="394">
        <f t="shared" si="0"/>
        <v>4.9857549857549861</v>
      </c>
      <c r="P9" s="212">
        <f t="shared" si="0"/>
        <v>2.4216524216524213</v>
      </c>
      <c r="Q9" s="88">
        <f t="shared" si="0"/>
        <v>4.5584045584045585</v>
      </c>
      <c r="R9" s="88">
        <f t="shared" si="0"/>
        <v>0.99715099715099709</v>
      </c>
      <c r="S9" s="88">
        <f t="shared" si="0"/>
        <v>3.8461538461538463</v>
      </c>
      <c r="T9" s="88">
        <f t="shared" si="0"/>
        <v>2.2792022792022792</v>
      </c>
      <c r="U9" s="88">
        <f t="shared" si="0"/>
        <v>3.5612535612535612</v>
      </c>
      <c r="V9" s="88">
        <f t="shared" si="0"/>
        <v>2.5641025641025639</v>
      </c>
      <c r="W9" s="88">
        <f t="shared" si="0"/>
        <v>0.42735042735042739</v>
      </c>
      <c r="X9" s="88">
        <f t="shared" si="0"/>
        <v>0.28490028490028491</v>
      </c>
      <c r="Y9" s="88">
        <f t="shared" si="0"/>
        <v>3.4188034188034191</v>
      </c>
      <c r="Z9" s="88">
        <f t="shared" si="0"/>
        <v>3.8461538461538463</v>
      </c>
      <c r="AA9" s="215">
        <f t="shared" si="0"/>
        <v>0.42735042735042739</v>
      </c>
      <c r="AB9" s="216">
        <f>AB8/$AB$8*100</f>
        <v>100</v>
      </c>
      <c r="AC9" s="248">
        <f>SUM(C9:AA9)</f>
        <v>100.00000000000001</v>
      </c>
    </row>
    <row r="10" spans="1:29" ht="12" customHeight="1">
      <c r="A10" s="561" t="s">
        <v>65</v>
      </c>
      <c r="B10" s="324" t="s">
        <v>2</v>
      </c>
      <c r="C10" s="337">
        <v>49</v>
      </c>
      <c r="D10" s="338">
        <v>13</v>
      </c>
      <c r="E10" s="338">
        <v>9</v>
      </c>
      <c r="F10" s="338">
        <v>6</v>
      </c>
      <c r="G10" s="338">
        <v>11</v>
      </c>
      <c r="H10" s="338">
        <v>1</v>
      </c>
      <c r="I10" s="338">
        <v>28</v>
      </c>
      <c r="J10" s="338">
        <v>17</v>
      </c>
      <c r="K10" s="338">
        <v>8</v>
      </c>
      <c r="L10" s="338">
        <v>14</v>
      </c>
      <c r="M10" s="338">
        <v>4</v>
      </c>
      <c r="N10" s="338">
        <v>20</v>
      </c>
      <c r="O10" s="338">
        <v>10</v>
      </c>
      <c r="P10" s="145">
        <v>4</v>
      </c>
      <c r="Q10" s="145">
        <v>3</v>
      </c>
      <c r="R10" s="145">
        <v>1</v>
      </c>
      <c r="S10" s="145">
        <v>0</v>
      </c>
      <c r="T10" s="145">
        <v>18</v>
      </c>
      <c r="U10" s="145">
        <v>28</v>
      </c>
      <c r="V10" s="145">
        <v>18</v>
      </c>
      <c r="W10" s="145">
        <v>0</v>
      </c>
      <c r="X10" s="145">
        <v>1</v>
      </c>
      <c r="Y10" s="145">
        <v>5</v>
      </c>
      <c r="Z10" s="145">
        <v>16</v>
      </c>
      <c r="AA10" s="228">
        <v>0</v>
      </c>
      <c r="AB10" s="231">
        <f>SUM(C10:AA10)</f>
        <v>284</v>
      </c>
      <c r="AC10" s="214"/>
    </row>
    <row r="11" spans="1:29" ht="12" customHeight="1" thickBot="1">
      <c r="A11" s="559"/>
      <c r="B11" s="303" t="s">
        <v>3</v>
      </c>
      <c r="C11" s="354">
        <f>C10/$AB$10*100</f>
        <v>17.253521126760564</v>
      </c>
      <c r="D11" s="355">
        <f>D10/$AB$10*100</f>
        <v>4.5774647887323949</v>
      </c>
      <c r="E11" s="355">
        <f>E10/$AB$10*100</f>
        <v>3.169014084507042</v>
      </c>
      <c r="F11" s="355">
        <f>F10/$AB$10*100</f>
        <v>2.112676056338028</v>
      </c>
      <c r="G11" s="355">
        <f t="shared" ref="G11:AB11" si="1">G10/$AB$10*100</f>
        <v>3.873239436619718</v>
      </c>
      <c r="H11" s="355">
        <f t="shared" si="1"/>
        <v>0.35211267605633806</v>
      </c>
      <c r="I11" s="355">
        <f t="shared" si="1"/>
        <v>9.8591549295774641</v>
      </c>
      <c r="J11" s="355">
        <f t="shared" si="1"/>
        <v>5.9859154929577461</v>
      </c>
      <c r="K11" s="355">
        <f t="shared" si="1"/>
        <v>2.8169014084507045</v>
      </c>
      <c r="L11" s="355">
        <f t="shared" si="1"/>
        <v>4.929577464788732</v>
      </c>
      <c r="M11" s="355">
        <f t="shared" si="1"/>
        <v>1.4084507042253522</v>
      </c>
      <c r="N11" s="355">
        <f t="shared" si="1"/>
        <v>7.042253521126761</v>
      </c>
      <c r="O11" s="355">
        <f t="shared" si="1"/>
        <v>3.5211267605633805</v>
      </c>
      <c r="P11" s="88">
        <f t="shared" si="1"/>
        <v>1.4084507042253522</v>
      </c>
      <c r="Q11" s="88">
        <f t="shared" si="1"/>
        <v>1.056338028169014</v>
      </c>
      <c r="R11" s="88">
        <f t="shared" si="1"/>
        <v>0.35211267605633806</v>
      </c>
      <c r="S11" s="88">
        <f t="shared" si="1"/>
        <v>0</v>
      </c>
      <c r="T11" s="88">
        <f t="shared" si="1"/>
        <v>6.3380281690140841</v>
      </c>
      <c r="U11" s="88">
        <f t="shared" si="1"/>
        <v>9.8591549295774641</v>
      </c>
      <c r="V11" s="88">
        <f t="shared" si="1"/>
        <v>6.3380281690140841</v>
      </c>
      <c r="W11" s="88">
        <f t="shared" si="1"/>
        <v>0</v>
      </c>
      <c r="X11" s="88">
        <f t="shared" si="1"/>
        <v>0.35211267605633806</v>
      </c>
      <c r="Y11" s="88">
        <f t="shared" si="1"/>
        <v>1.7605633802816902</v>
      </c>
      <c r="Z11" s="88">
        <f t="shared" si="1"/>
        <v>5.6338028169014089</v>
      </c>
      <c r="AA11" s="215">
        <f t="shared" si="1"/>
        <v>0</v>
      </c>
      <c r="AB11" s="216">
        <f t="shared" si="1"/>
        <v>100</v>
      </c>
      <c r="AC11" s="248">
        <f>SUM(C11:AA11)</f>
        <v>99.999999999999986</v>
      </c>
    </row>
    <row r="12" spans="1:29" ht="12" customHeight="1">
      <c r="A12" s="529" t="s">
        <v>8</v>
      </c>
      <c r="B12" s="563"/>
      <c r="C12" s="356">
        <f>C8+C10</f>
        <v>110</v>
      </c>
      <c r="D12" s="357">
        <f t="shared" ref="D12:AA12" si="2">D8+D10</f>
        <v>79</v>
      </c>
      <c r="E12" s="357">
        <f t="shared" si="2"/>
        <v>31</v>
      </c>
      <c r="F12" s="357">
        <f t="shared" si="2"/>
        <v>32</v>
      </c>
      <c r="G12" s="357">
        <f t="shared" si="2"/>
        <v>49</v>
      </c>
      <c r="H12" s="357">
        <f t="shared" si="2"/>
        <v>8</v>
      </c>
      <c r="I12" s="357">
        <f t="shared" si="2"/>
        <v>100</v>
      </c>
      <c r="J12" s="357">
        <f t="shared" si="2"/>
        <v>62</v>
      </c>
      <c r="K12" s="357">
        <f t="shared" si="2"/>
        <v>22</v>
      </c>
      <c r="L12" s="357">
        <f t="shared" si="2"/>
        <v>56</v>
      </c>
      <c r="M12" s="357">
        <f t="shared" si="2"/>
        <v>13</v>
      </c>
      <c r="N12" s="357">
        <f t="shared" si="2"/>
        <v>84</v>
      </c>
      <c r="O12" s="358">
        <f t="shared" si="2"/>
        <v>45</v>
      </c>
      <c r="P12" s="240">
        <f t="shared" si="2"/>
        <v>21</v>
      </c>
      <c r="Q12" s="238">
        <f t="shared" si="2"/>
        <v>35</v>
      </c>
      <c r="R12" s="238">
        <f t="shared" si="2"/>
        <v>8</v>
      </c>
      <c r="S12" s="238">
        <f t="shared" si="2"/>
        <v>27</v>
      </c>
      <c r="T12" s="238">
        <f t="shared" si="2"/>
        <v>34</v>
      </c>
      <c r="U12" s="238">
        <f t="shared" si="2"/>
        <v>53</v>
      </c>
      <c r="V12" s="238">
        <f t="shared" si="2"/>
        <v>36</v>
      </c>
      <c r="W12" s="238">
        <f t="shared" si="2"/>
        <v>3</v>
      </c>
      <c r="X12" s="238">
        <f t="shared" si="2"/>
        <v>3</v>
      </c>
      <c r="Y12" s="238">
        <f t="shared" si="2"/>
        <v>29</v>
      </c>
      <c r="Z12" s="238">
        <f t="shared" si="2"/>
        <v>43</v>
      </c>
      <c r="AA12" s="241">
        <f t="shared" si="2"/>
        <v>3</v>
      </c>
      <c r="AB12" s="231">
        <f>SUM(C12:AA12)</f>
        <v>986</v>
      </c>
      <c r="AC12" s="249">
        <f>AB8+AB10</f>
        <v>986</v>
      </c>
    </row>
    <row r="13" spans="1:29" ht="12" customHeight="1" thickBot="1">
      <c r="A13" s="536" t="s">
        <v>9</v>
      </c>
      <c r="B13" s="562"/>
      <c r="C13" s="360">
        <f>C12/$AB$12*100</f>
        <v>11.156186612576064</v>
      </c>
      <c r="D13" s="361">
        <f>D12/$AB$12*100</f>
        <v>8.0121703853955388</v>
      </c>
      <c r="E13" s="361">
        <f>E12/$AB$12*100</f>
        <v>3.1440162271805274</v>
      </c>
      <c r="F13" s="361">
        <f>F12/$AB$12*100</f>
        <v>3.2454361054766734</v>
      </c>
      <c r="G13" s="361">
        <f t="shared" ref="G13:AA13" si="3">G12/$AB$12*100</f>
        <v>4.9695740365111565</v>
      </c>
      <c r="H13" s="361">
        <f t="shared" si="3"/>
        <v>0.81135902636916835</v>
      </c>
      <c r="I13" s="361">
        <f t="shared" si="3"/>
        <v>10.141987829614605</v>
      </c>
      <c r="J13" s="361">
        <f t="shared" si="3"/>
        <v>6.2880324543610548</v>
      </c>
      <c r="K13" s="361">
        <f t="shared" si="3"/>
        <v>2.2312373225152129</v>
      </c>
      <c r="L13" s="361">
        <f t="shared" si="3"/>
        <v>5.6795131845841782</v>
      </c>
      <c r="M13" s="361">
        <f t="shared" si="3"/>
        <v>1.3184584178498986</v>
      </c>
      <c r="N13" s="361">
        <f t="shared" si="3"/>
        <v>8.5192697768762677</v>
      </c>
      <c r="O13" s="362">
        <f t="shared" si="3"/>
        <v>4.5638945233265718</v>
      </c>
      <c r="P13" s="212">
        <f t="shared" si="3"/>
        <v>2.1298174442190669</v>
      </c>
      <c r="Q13" s="88">
        <f t="shared" si="3"/>
        <v>3.5496957403651117</v>
      </c>
      <c r="R13" s="88">
        <f t="shared" si="3"/>
        <v>0.81135902636916835</v>
      </c>
      <c r="S13" s="88">
        <f t="shared" si="3"/>
        <v>2.7383367139959431</v>
      </c>
      <c r="T13" s="88">
        <f t="shared" si="3"/>
        <v>3.4482758620689653</v>
      </c>
      <c r="U13" s="88">
        <f t="shared" si="3"/>
        <v>5.3752535496957403</v>
      </c>
      <c r="V13" s="88">
        <f t="shared" si="3"/>
        <v>3.6511156186612577</v>
      </c>
      <c r="W13" s="88">
        <f t="shared" si="3"/>
        <v>0.3042596348884381</v>
      </c>
      <c r="X13" s="88">
        <f t="shared" si="3"/>
        <v>0.3042596348884381</v>
      </c>
      <c r="Y13" s="88">
        <f t="shared" si="3"/>
        <v>2.9411764705882351</v>
      </c>
      <c r="Z13" s="88">
        <f t="shared" si="3"/>
        <v>4.3610547667342798</v>
      </c>
      <c r="AA13" s="215">
        <f t="shared" si="3"/>
        <v>0.3042596348884381</v>
      </c>
      <c r="AB13" s="216">
        <f>AB12/$AB$12*100</f>
        <v>100</v>
      </c>
      <c r="AC13" s="248">
        <f>SUM(C13:AA13)</f>
        <v>100.00000000000001</v>
      </c>
    </row>
    <row r="14" spans="1:29" ht="12" customHeight="1">
      <c r="A14" s="16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160"/>
      <c r="AC14" s="214"/>
    </row>
    <row r="15" spans="1:29" ht="12" customHeight="1" thickBot="1">
      <c r="A15" s="214"/>
      <c r="B15" s="419"/>
      <c r="C15" s="597" t="s">
        <v>105</v>
      </c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135"/>
      <c r="AC15" s="214"/>
    </row>
    <row r="16" spans="1:29" ht="12" customHeight="1">
      <c r="A16" s="160" t="s">
        <v>64</v>
      </c>
      <c r="B16" s="146"/>
      <c r="C16" s="170">
        <f>C8</f>
        <v>61</v>
      </c>
      <c r="D16" s="171">
        <f>D8</f>
        <v>66</v>
      </c>
      <c r="E16" s="171">
        <f>E8</f>
        <v>22</v>
      </c>
      <c r="F16" s="171">
        <f t="shared" ref="F16:AB16" si="4">F8</f>
        <v>26</v>
      </c>
      <c r="G16" s="171">
        <f t="shared" si="4"/>
        <v>38</v>
      </c>
      <c r="H16" s="171">
        <f t="shared" si="4"/>
        <v>7</v>
      </c>
      <c r="I16" s="171">
        <f t="shared" si="4"/>
        <v>72</v>
      </c>
      <c r="J16" s="171">
        <f t="shared" si="4"/>
        <v>45</v>
      </c>
      <c r="K16" s="171">
        <f t="shared" si="4"/>
        <v>14</v>
      </c>
      <c r="L16" s="171">
        <f t="shared" si="4"/>
        <v>42</v>
      </c>
      <c r="M16" s="171">
        <f t="shared" si="4"/>
        <v>9</v>
      </c>
      <c r="N16" s="171">
        <f t="shared" si="4"/>
        <v>64</v>
      </c>
      <c r="O16" s="172">
        <f t="shared" si="4"/>
        <v>35</v>
      </c>
      <c r="P16" s="300">
        <f t="shared" si="4"/>
        <v>17</v>
      </c>
      <c r="Q16" s="274">
        <f t="shared" si="4"/>
        <v>32</v>
      </c>
      <c r="R16" s="274">
        <f t="shared" si="4"/>
        <v>7</v>
      </c>
      <c r="S16" s="274">
        <f t="shared" si="4"/>
        <v>27</v>
      </c>
      <c r="T16" s="274">
        <f t="shared" si="4"/>
        <v>16</v>
      </c>
      <c r="U16" s="274">
        <f t="shared" si="4"/>
        <v>25</v>
      </c>
      <c r="V16" s="274">
        <f t="shared" si="4"/>
        <v>18</v>
      </c>
      <c r="W16" s="274">
        <f t="shared" si="4"/>
        <v>3</v>
      </c>
      <c r="X16" s="274">
        <f t="shared" si="4"/>
        <v>2</v>
      </c>
      <c r="Y16" s="274">
        <f t="shared" si="4"/>
        <v>24</v>
      </c>
      <c r="Z16" s="274">
        <f t="shared" si="4"/>
        <v>27</v>
      </c>
      <c r="AA16" s="423">
        <f t="shared" si="4"/>
        <v>3</v>
      </c>
      <c r="AB16" s="160">
        <f t="shared" si="4"/>
        <v>702</v>
      </c>
      <c r="AC16" s="214"/>
    </row>
    <row r="17" spans="1:29" ht="12" customHeight="1" thickBot="1">
      <c r="A17" s="160" t="s">
        <v>65</v>
      </c>
      <c r="B17" s="146"/>
      <c r="C17" s="173">
        <f>C10</f>
        <v>49</v>
      </c>
      <c r="D17" s="174">
        <f t="shared" ref="D17:AB17" si="5">D10</f>
        <v>13</v>
      </c>
      <c r="E17" s="174">
        <f t="shared" si="5"/>
        <v>9</v>
      </c>
      <c r="F17" s="174">
        <f t="shared" si="5"/>
        <v>6</v>
      </c>
      <c r="G17" s="174">
        <f t="shared" si="5"/>
        <v>11</v>
      </c>
      <c r="H17" s="174">
        <f t="shared" si="5"/>
        <v>1</v>
      </c>
      <c r="I17" s="174">
        <f t="shared" si="5"/>
        <v>28</v>
      </c>
      <c r="J17" s="174">
        <f t="shared" si="5"/>
        <v>17</v>
      </c>
      <c r="K17" s="174">
        <f t="shared" si="5"/>
        <v>8</v>
      </c>
      <c r="L17" s="174">
        <f t="shared" si="5"/>
        <v>14</v>
      </c>
      <c r="M17" s="174">
        <f t="shared" si="5"/>
        <v>4</v>
      </c>
      <c r="N17" s="174">
        <f t="shared" si="5"/>
        <v>20</v>
      </c>
      <c r="O17" s="175">
        <f t="shared" si="5"/>
        <v>10</v>
      </c>
      <c r="P17" s="236">
        <f t="shared" si="5"/>
        <v>4</v>
      </c>
      <c r="Q17" s="174">
        <f t="shared" si="5"/>
        <v>3</v>
      </c>
      <c r="R17" s="174">
        <f t="shared" si="5"/>
        <v>1</v>
      </c>
      <c r="S17" s="174">
        <f t="shared" si="5"/>
        <v>0</v>
      </c>
      <c r="T17" s="174">
        <f t="shared" si="5"/>
        <v>18</v>
      </c>
      <c r="U17" s="174">
        <f t="shared" si="5"/>
        <v>28</v>
      </c>
      <c r="V17" s="174">
        <f t="shared" si="5"/>
        <v>18</v>
      </c>
      <c r="W17" s="174">
        <f t="shared" si="5"/>
        <v>0</v>
      </c>
      <c r="X17" s="174">
        <f t="shared" si="5"/>
        <v>1</v>
      </c>
      <c r="Y17" s="174">
        <f t="shared" si="5"/>
        <v>5</v>
      </c>
      <c r="Z17" s="174">
        <f t="shared" si="5"/>
        <v>16</v>
      </c>
      <c r="AA17" s="175">
        <f t="shared" si="5"/>
        <v>0</v>
      </c>
      <c r="AB17" s="160">
        <f t="shared" si="5"/>
        <v>284</v>
      </c>
      <c r="AC17" s="214"/>
    </row>
    <row r="18" spans="1:29" ht="12" customHeight="1">
      <c r="A18" s="160"/>
      <c r="B18" s="93"/>
      <c r="C18" s="93">
        <f>C12</f>
        <v>110</v>
      </c>
      <c r="D18" s="93">
        <f t="shared" ref="D18:AB18" si="6">D12</f>
        <v>79</v>
      </c>
      <c r="E18" s="93">
        <f t="shared" si="6"/>
        <v>31</v>
      </c>
      <c r="F18" s="93">
        <f t="shared" si="6"/>
        <v>32</v>
      </c>
      <c r="G18" s="93">
        <f t="shared" si="6"/>
        <v>49</v>
      </c>
      <c r="H18" s="93">
        <f t="shared" si="6"/>
        <v>8</v>
      </c>
      <c r="I18" s="93">
        <f t="shared" si="6"/>
        <v>100</v>
      </c>
      <c r="J18" s="93">
        <f t="shared" si="6"/>
        <v>62</v>
      </c>
      <c r="K18" s="93">
        <f t="shared" si="6"/>
        <v>22</v>
      </c>
      <c r="L18" s="93">
        <f t="shared" si="6"/>
        <v>56</v>
      </c>
      <c r="M18" s="93">
        <f t="shared" si="6"/>
        <v>13</v>
      </c>
      <c r="N18" s="93">
        <f t="shared" si="6"/>
        <v>84</v>
      </c>
      <c r="O18" s="93">
        <f t="shared" si="6"/>
        <v>45</v>
      </c>
      <c r="P18" s="93">
        <f t="shared" si="6"/>
        <v>21</v>
      </c>
      <c r="Q18" s="93">
        <f t="shared" si="6"/>
        <v>35</v>
      </c>
      <c r="R18" s="93">
        <f t="shared" si="6"/>
        <v>8</v>
      </c>
      <c r="S18" s="93">
        <f t="shared" si="6"/>
        <v>27</v>
      </c>
      <c r="T18" s="93">
        <f t="shared" si="6"/>
        <v>34</v>
      </c>
      <c r="U18" s="93">
        <f t="shared" si="6"/>
        <v>53</v>
      </c>
      <c r="V18" s="93">
        <f t="shared" si="6"/>
        <v>36</v>
      </c>
      <c r="W18" s="93">
        <f t="shared" si="6"/>
        <v>3</v>
      </c>
      <c r="X18" s="93">
        <f t="shared" si="6"/>
        <v>3</v>
      </c>
      <c r="Y18" s="93">
        <f t="shared" si="6"/>
        <v>29</v>
      </c>
      <c r="Z18" s="93">
        <f t="shared" si="6"/>
        <v>43</v>
      </c>
      <c r="AA18" s="93">
        <f t="shared" si="6"/>
        <v>3</v>
      </c>
      <c r="AB18" s="160">
        <f t="shared" si="6"/>
        <v>986</v>
      </c>
      <c r="AC18" s="214"/>
    </row>
    <row r="19" spans="1:29" ht="12" customHeight="1">
      <c r="A19" s="160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160"/>
      <c r="AC19" s="214"/>
    </row>
    <row r="20" spans="1:29" ht="12" customHeight="1" thickBot="1">
      <c r="A20" s="214"/>
      <c r="B20" s="419"/>
      <c r="C20" s="589" t="s">
        <v>104</v>
      </c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89"/>
      <c r="AA20" s="589"/>
      <c r="AB20" s="135"/>
      <c r="AC20" s="214"/>
    </row>
    <row r="21" spans="1:29" ht="12" customHeight="1">
      <c r="A21" s="160" t="s">
        <v>64</v>
      </c>
      <c r="B21" s="146"/>
      <c r="C21" s="373">
        <f>C18/AB18*AB16</f>
        <v>78.316430020283974</v>
      </c>
      <c r="D21" s="374">
        <f>D18/AB18*AB16</f>
        <v>56.245436105476678</v>
      </c>
      <c r="E21" s="374">
        <f t="shared" ref="E21:AB21" si="7">E18/$AB$18*$AB$16</f>
        <v>22.070993914807303</v>
      </c>
      <c r="F21" s="374">
        <f t="shared" si="7"/>
        <v>22.782961460446248</v>
      </c>
      <c r="G21" s="374">
        <f t="shared" si="7"/>
        <v>34.886409736308316</v>
      </c>
      <c r="H21" s="374">
        <f t="shared" si="7"/>
        <v>5.6957403651115621</v>
      </c>
      <c r="I21" s="374">
        <f t="shared" si="7"/>
        <v>71.196754563894515</v>
      </c>
      <c r="J21" s="374">
        <f t="shared" si="7"/>
        <v>44.141987829614607</v>
      </c>
      <c r="K21" s="374">
        <f t="shared" si="7"/>
        <v>15.663286004056795</v>
      </c>
      <c r="L21" s="374">
        <f t="shared" si="7"/>
        <v>39.870182555780936</v>
      </c>
      <c r="M21" s="374">
        <f t="shared" si="7"/>
        <v>9.2555780933062888</v>
      </c>
      <c r="N21" s="374">
        <f t="shared" si="7"/>
        <v>59.8052738336714</v>
      </c>
      <c r="O21" s="375">
        <f t="shared" si="7"/>
        <v>32.038539553752535</v>
      </c>
      <c r="P21" s="424">
        <f t="shared" si="7"/>
        <v>14.95131845841785</v>
      </c>
      <c r="Q21" s="421">
        <f t="shared" si="7"/>
        <v>24.918864097363084</v>
      </c>
      <c r="R21" s="421">
        <f t="shared" si="7"/>
        <v>5.6957403651115621</v>
      </c>
      <c r="S21" s="421">
        <f t="shared" si="7"/>
        <v>19.223123732251523</v>
      </c>
      <c r="T21" s="421">
        <f t="shared" si="7"/>
        <v>24.206896551724139</v>
      </c>
      <c r="U21" s="421">
        <f t="shared" si="7"/>
        <v>37.734279918864097</v>
      </c>
      <c r="V21" s="421">
        <f t="shared" si="7"/>
        <v>25.630831643002029</v>
      </c>
      <c r="W21" s="421">
        <f t="shared" si="7"/>
        <v>2.1359026369168355</v>
      </c>
      <c r="X21" s="421">
        <f t="shared" si="7"/>
        <v>2.1359026369168355</v>
      </c>
      <c r="Y21" s="421">
        <f t="shared" si="7"/>
        <v>20.647058823529413</v>
      </c>
      <c r="Z21" s="421">
        <f t="shared" si="7"/>
        <v>30.614604462474645</v>
      </c>
      <c r="AA21" s="422">
        <f t="shared" si="7"/>
        <v>2.1359026369168355</v>
      </c>
      <c r="AB21" s="166">
        <f t="shared" si="7"/>
        <v>702</v>
      </c>
      <c r="AC21" s="214"/>
    </row>
    <row r="22" spans="1:29" ht="12" customHeight="1" thickBot="1">
      <c r="A22" s="160" t="s">
        <v>65</v>
      </c>
      <c r="B22" s="146"/>
      <c r="C22" s="383">
        <f>C18/AB18*AB17</f>
        <v>31.683569979716022</v>
      </c>
      <c r="D22" s="384">
        <f t="shared" ref="D22:AB22" si="8">D18/$AB$18*$AB$17</f>
        <v>22.754563894523329</v>
      </c>
      <c r="E22" s="384">
        <f t="shared" si="8"/>
        <v>8.9290060851926984</v>
      </c>
      <c r="F22" s="384">
        <f t="shared" si="8"/>
        <v>9.2170385395537515</v>
      </c>
      <c r="G22" s="384">
        <f t="shared" si="8"/>
        <v>14.113590263691684</v>
      </c>
      <c r="H22" s="384">
        <f t="shared" si="8"/>
        <v>2.3042596348884379</v>
      </c>
      <c r="I22" s="384">
        <f t="shared" si="8"/>
        <v>28.803245436105477</v>
      </c>
      <c r="J22" s="384">
        <f t="shared" si="8"/>
        <v>17.858012170385397</v>
      </c>
      <c r="K22" s="384">
        <f t="shared" si="8"/>
        <v>6.3367139959432048</v>
      </c>
      <c r="L22" s="384">
        <f t="shared" si="8"/>
        <v>16.129817444219068</v>
      </c>
      <c r="M22" s="384">
        <f t="shared" si="8"/>
        <v>3.7444219066937121</v>
      </c>
      <c r="N22" s="384">
        <f t="shared" si="8"/>
        <v>24.1947261663286</v>
      </c>
      <c r="O22" s="385">
        <f t="shared" si="8"/>
        <v>12.961460446247465</v>
      </c>
      <c r="P22" s="198">
        <f t="shared" si="8"/>
        <v>6.04868154158215</v>
      </c>
      <c r="Q22" s="180">
        <f t="shared" si="8"/>
        <v>10.081135902636916</v>
      </c>
      <c r="R22" s="180">
        <f t="shared" si="8"/>
        <v>2.3042596348884379</v>
      </c>
      <c r="S22" s="180">
        <f t="shared" si="8"/>
        <v>7.7768762677484782</v>
      </c>
      <c r="T22" s="180">
        <f t="shared" si="8"/>
        <v>9.7931034482758612</v>
      </c>
      <c r="U22" s="180">
        <f t="shared" si="8"/>
        <v>15.265720081135903</v>
      </c>
      <c r="V22" s="180">
        <f t="shared" si="8"/>
        <v>10.369168356997971</v>
      </c>
      <c r="W22" s="180">
        <f t="shared" si="8"/>
        <v>0.86409736308316432</v>
      </c>
      <c r="X22" s="180">
        <f t="shared" si="8"/>
        <v>0.86409736308316432</v>
      </c>
      <c r="Y22" s="180">
        <f t="shared" si="8"/>
        <v>8.3529411764705888</v>
      </c>
      <c r="Z22" s="180">
        <f t="shared" si="8"/>
        <v>12.385395537525355</v>
      </c>
      <c r="AA22" s="181">
        <f t="shared" si="8"/>
        <v>0.86409736308316432</v>
      </c>
      <c r="AB22" s="166">
        <f t="shared" si="8"/>
        <v>284</v>
      </c>
      <c r="AC22" s="214"/>
    </row>
    <row r="23" spans="1:29" ht="12" customHeight="1" thickBot="1">
      <c r="A23" s="161"/>
      <c r="B23" s="95"/>
      <c r="C23" s="388">
        <f t="shared" ref="C23:AB23" si="9">SUM(C21:C22)</f>
        <v>110</v>
      </c>
      <c r="D23" s="388">
        <f t="shared" si="9"/>
        <v>79</v>
      </c>
      <c r="E23" s="388">
        <f t="shared" si="9"/>
        <v>31</v>
      </c>
      <c r="F23" s="388">
        <f t="shared" si="9"/>
        <v>32</v>
      </c>
      <c r="G23" s="388">
        <f t="shared" si="9"/>
        <v>49</v>
      </c>
      <c r="H23" s="388">
        <f t="shared" si="9"/>
        <v>8</v>
      </c>
      <c r="I23" s="388">
        <f t="shared" si="9"/>
        <v>100</v>
      </c>
      <c r="J23" s="388">
        <f t="shared" si="9"/>
        <v>62</v>
      </c>
      <c r="K23" s="388">
        <f t="shared" si="9"/>
        <v>22</v>
      </c>
      <c r="L23" s="388">
        <f t="shared" si="9"/>
        <v>56</v>
      </c>
      <c r="M23" s="388">
        <f t="shared" si="9"/>
        <v>13</v>
      </c>
      <c r="N23" s="388">
        <f t="shared" si="9"/>
        <v>84</v>
      </c>
      <c r="O23" s="388">
        <f t="shared" si="9"/>
        <v>45</v>
      </c>
      <c r="P23" s="153">
        <f t="shared" si="9"/>
        <v>21</v>
      </c>
      <c r="Q23" s="153">
        <f t="shared" si="9"/>
        <v>35</v>
      </c>
      <c r="R23" s="153">
        <f t="shared" si="9"/>
        <v>8</v>
      </c>
      <c r="S23" s="153">
        <f t="shared" si="9"/>
        <v>27</v>
      </c>
      <c r="T23" s="153">
        <f t="shared" si="9"/>
        <v>34</v>
      </c>
      <c r="U23" s="153">
        <f t="shared" si="9"/>
        <v>53</v>
      </c>
      <c r="V23" s="153">
        <f t="shared" si="9"/>
        <v>36</v>
      </c>
      <c r="W23" s="153">
        <f t="shared" si="9"/>
        <v>3</v>
      </c>
      <c r="X23" s="153">
        <f t="shared" si="9"/>
        <v>3</v>
      </c>
      <c r="Y23" s="153">
        <f t="shared" si="9"/>
        <v>29</v>
      </c>
      <c r="Z23" s="153">
        <f t="shared" si="9"/>
        <v>43</v>
      </c>
      <c r="AA23" s="153">
        <f t="shared" si="9"/>
        <v>3</v>
      </c>
      <c r="AB23" s="167">
        <f t="shared" si="9"/>
        <v>986</v>
      </c>
      <c r="AC23" s="250"/>
    </row>
    <row r="24" spans="1:29" ht="15" thickBo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9" ht="15" thickBot="1">
      <c r="A25" s="89" t="s">
        <v>12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>
        <f>CHITEST(C16:AA17,C21:AA22)</f>
        <v>1.3558477382693403E-8</v>
      </c>
      <c r="Z25" s="89"/>
      <c r="AA25" s="89"/>
      <c r="AB25" s="251">
        <f>CHITEST(C16:AA17,C21:AA22)</f>
        <v>1.3558477382693403E-8</v>
      </c>
    </row>
    <row r="26" spans="1:29">
      <c r="A26" s="89"/>
      <c r="B26" s="89"/>
      <c r="C26" s="89">
        <v>1</v>
      </c>
      <c r="D26" s="89">
        <v>2</v>
      </c>
      <c r="E26" s="89">
        <v>3</v>
      </c>
      <c r="F26" s="89">
        <v>4</v>
      </c>
      <c r="G26" s="89">
        <v>5</v>
      </c>
      <c r="H26" s="89">
        <v>6</v>
      </c>
      <c r="I26" s="89">
        <v>7</v>
      </c>
      <c r="J26" s="89">
        <v>8</v>
      </c>
      <c r="K26" s="89">
        <v>9</v>
      </c>
      <c r="L26" s="89">
        <v>10</v>
      </c>
      <c r="M26" s="89">
        <v>11</v>
      </c>
      <c r="N26" s="89">
        <v>12</v>
      </c>
      <c r="O26" s="89">
        <v>13</v>
      </c>
      <c r="P26" s="89">
        <v>14</v>
      </c>
      <c r="Q26" s="89">
        <v>15</v>
      </c>
      <c r="R26" s="89">
        <v>16</v>
      </c>
      <c r="S26" s="89">
        <v>17</v>
      </c>
      <c r="T26" s="89">
        <v>18</v>
      </c>
      <c r="U26" s="89">
        <v>19</v>
      </c>
      <c r="V26" s="89">
        <v>20</v>
      </c>
      <c r="W26" s="89">
        <v>21</v>
      </c>
      <c r="X26" s="89">
        <v>22</v>
      </c>
      <c r="Y26" s="89">
        <v>23</v>
      </c>
      <c r="Z26" s="89">
        <v>24</v>
      </c>
      <c r="AA26" s="89">
        <v>25</v>
      </c>
      <c r="AB26" s="104"/>
    </row>
    <row r="27" spans="1:29" ht="15" thickBot="1">
      <c r="A27" s="89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9">
      <c r="A28" s="89"/>
      <c r="B28" s="89"/>
      <c r="C28" s="93">
        <f t="shared" ref="C28:AA28" si="10">(C16-C21)^2/C21</f>
        <v>3.8288102326641873</v>
      </c>
      <c r="D28" s="93">
        <f t="shared" si="10"/>
        <v>1.6917197796084471</v>
      </c>
      <c r="E28" s="93">
        <f t="shared" si="10"/>
        <v>2.2836017077985981E-4</v>
      </c>
      <c r="F28" s="93">
        <f t="shared" si="10"/>
        <v>0.45425775674254348</v>
      </c>
      <c r="G28" s="93">
        <f t="shared" si="10"/>
        <v>0.27788598492742222</v>
      </c>
      <c r="H28" s="93">
        <f t="shared" si="10"/>
        <v>0.29866059303178966</v>
      </c>
      <c r="I28" s="93">
        <f t="shared" si="10"/>
        <v>9.0622562022158147E-3</v>
      </c>
      <c r="J28" s="93">
        <f t="shared" si="10"/>
        <v>1.6677655917333906E-2</v>
      </c>
      <c r="K28" s="93">
        <f t="shared" si="10"/>
        <v>0.17662451739530849</v>
      </c>
      <c r="L28" s="93">
        <f t="shared" si="10"/>
        <v>0.11377229937067636</v>
      </c>
      <c r="M28" s="93">
        <f t="shared" si="10"/>
        <v>7.0573832471164753E-3</v>
      </c>
      <c r="N28" s="93">
        <f t="shared" si="10"/>
        <v>0.29421698928122181</v>
      </c>
      <c r="O28" s="93">
        <f t="shared" si="10"/>
        <v>0.27374056673132624</v>
      </c>
      <c r="P28" s="93">
        <f t="shared" si="10"/>
        <v>0.2807174544835126</v>
      </c>
      <c r="Q28" s="93">
        <f t="shared" si="10"/>
        <v>2.0122299907289762</v>
      </c>
      <c r="R28" s="93">
        <f t="shared" si="10"/>
        <v>0.29866059303178966</v>
      </c>
      <c r="S28" s="93">
        <f t="shared" si="10"/>
        <v>3.146200655328443</v>
      </c>
      <c r="T28" s="93">
        <f t="shared" si="10"/>
        <v>2.7823951272227143</v>
      </c>
      <c r="U28" s="93">
        <f t="shared" si="10"/>
        <v>4.2974686518641514</v>
      </c>
      <c r="V28" s="93">
        <f t="shared" si="10"/>
        <v>2.2718572840276696</v>
      </c>
      <c r="W28" s="93">
        <f t="shared" si="10"/>
        <v>0.34957785059204965</v>
      </c>
      <c r="X28" s="93">
        <f t="shared" si="10"/>
        <v>8.6471763280417495E-3</v>
      </c>
      <c r="Y28" s="93">
        <f t="shared" si="10"/>
        <v>0.54449472096530882</v>
      </c>
      <c r="Z28" s="93">
        <f t="shared" si="10"/>
        <v>0.42676904208108513</v>
      </c>
      <c r="AA28" s="93">
        <f t="shared" si="10"/>
        <v>0.34957785059204965</v>
      </c>
      <c r="AB28" s="207">
        <f>SUM(C28:AA28)</f>
        <v>24.211310772536155</v>
      </c>
    </row>
    <row r="29" spans="1:29" ht="15" thickBot="1">
      <c r="A29" s="89"/>
      <c r="B29" s="89"/>
      <c r="C29" s="93">
        <f t="shared" ref="C29:AA29" si="11">(C17-C22)^2/C22</f>
        <v>9.4641717722896495</v>
      </c>
      <c r="D29" s="93">
        <f t="shared" si="11"/>
        <v>4.1816453707222943</v>
      </c>
      <c r="E29" s="93">
        <f t="shared" si="11"/>
        <v>5.644677460825829E-4</v>
      </c>
      <c r="F29" s="93">
        <f t="shared" si="11"/>
        <v>1.1228483987086817</v>
      </c>
      <c r="G29" s="93">
        <f t="shared" si="11"/>
        <v>0.68688718809524796</v>
      </c>
      <c r="H29" s="93">
        <f t="shared" si="11"/>
        <v>0.73823850812787462</v>
      </c>
      <c r="I29" s="93">
        <f t="shared" si="11"/>
        <v>2.2400365682941507E-2</v>
      </c>
      <c r="J29" s="93">
        <f t="shared" si="11"/>
        <v>4.1224346668903164E-2</v>
      </c>
      <c r="K29" s="93">
        <f t="shared" si="11"/>
        <v>0.4365859549700935</v>
      </c>
      <c r="L29" s="93">
        <f t="shared" si="11"/>
        <v>0.28122589492329247</v>
      </c>
      <c r="M29" s="93">
        <f t="shared" si="11"/>
        <v>1.7444658589703281E-2</v>
      </c>
      <c r="N29" s="93">
        <f t="shared" si="11"/>
        <v>0.72725467068809058</v>
      </c>
      <c r="O29" s="93">
        <f t="shared" si="11"/>
        <v>0.67664041494855998</v>
      </c>
      <c r="P29" s="93">
        <f t="shared" si="11"/>
        <v>0.6938861022796684</v>
      </c>
      <c r="Q29" s="93">
        <f t="shared" si="11"/>
        <v>4.9738924418723292</v>
      </c>
      <c r="R29" s="93">
        <f t="shared" si="11"/>
        <v>0.73823850812787462</v>
      </c>
      <c r="S29" s="93">
        <f t="shared" si="11"/>
        <v>7.7768762677484782</v>
      </c>
      <c r="T29" s="93">
        <f t="shared" si="11"/>
        <v>6.8776104905293858</v>
      </c>
      <c r="U29" s="93">
        <f t="shared" si="11"/>
        <v>10.622616174678289</v>
      </c>
      <c r="V29" s="93">
        <f t="shared" si="11"/>
        <v>5.6156472302374096</v>
      </c>
      <c r="W29" s="93">
        <f t="shared" si="11"/>
        <v>0.86409736308316432</v>
      </c>
      <c r="X29" s="93">
        <f t="shared" si="11"/>
        <v>2.1374358388328615E-2</v>
      </c>
      <c r="Y29" s="93">
        <f t="shared" si="11"/>
        <v>1.3458989229494618</v>
      </c>
      <c r="Z29" s="93">
        <f t="shared" si="11"/>
        <v>1.0549009420454993</v>
      </c>
      <c r="AA29" s="93">
        <f t="shared" si="11"/>
        <v>0.86409736308316432</v>
      </c>
      <c r="AB29" s="160">
        <f>SUM(C29:AA29)</f>
        <v>59.846268177184456</v>
      </c>
    </row>
    <row r="30" spans="1:29" ht="15" thickBo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130">
        <f>SUM(AB28:AB29)</f>
        <v>84.057578949720607</v>
      </c>
    </row>
    <row r="31" spans="1:29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9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>
        <v>24</v>
      </c>
      <c r="Z32" s="89"/>
      <c r="AA32" s="89"/>
      <c r="AB32" s="89">
        <v>36.4</v>
      </c>
    </row>
  </sheetData>
  <mergeCells count="8">
    <mergeCell ref="C20:AA20"/>
    <mergeCell ref="C6:AB6"/>
    <mergeCell ref="A8:A9"/>
    <mergeCell ref="A10:A11"/>
    <mergeCell ref="C15:AA15"/>
    <mergeCell ref="A5:A6"/>
    <mergeCell ref="A12:B12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2"/>
  <sheetViews>
    <sheetView workbookViewId="0">
      <selection sqref="A1:O1048576"/>
    </sheetView>
  </sheetViews>
  <sheetFormatPr defaultRowHeight="14.25"/>
  <cols>
    <col min="1" max="1" width="10.85546875" style="84" customWidth="1"/>
    <col min="2" max="14" width="4.7109375" style="84" hidden="1" customWidth="1"/>
    <col min="15" max="27" width="4.7109375" style="84" customWidth="1"/>
    <col min="28" max="28" width="6.5703125" style="84" customWidth="1"/>
    <col min="29" max="16384" width="9.140625" style="84"/>
  </cols>
  <sheetData>
    <row r="1" spans="1:29" ht="15">
      <c r="A1" s="30" t="s">
        <v>115</v>
      </c>
    </row>
    <row r="2" spans="1:29">
      <c r="A2" s="84" t="s">
        <v>66</v>
      </c>
    </row>
    <row r="3" spans="1:29">
      <c r="A3" s="84" t="s">
        <v>67</v>
      </c>
    </row>
    <row r="4" spans="1:29" ht="15" thickBot="1"/>
    <row r="5" spans="1:29" ht="12" customHeight="1" thickBot="1">
      <c r="A5" s="541"/>
      <c r="O5" s="278"/>
      <c r="P5" s="290" t="s">
        <v>105</v>
      </c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316"/>
    </row>
    <row r="6" spans="1:29" ht="12" customHeight="1" thickBot="1">
      <c r="A6" s="542"/>
      <c r="B6" s="556" t="s">
        <v>52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7"/>
    </row>
    <row r="7" spans="1:29" ht="24" customHeight="1" thickBot="1">
      <c r="A7" s="229" t="s">
        <v>68</v>
      </c>
      <c r="B7" s="223" t="s">
        <v>26</v>
      </c>
      <c r="C7" s="156" t="s">
        <v>27</v>
      </c>
      <c r="D7" s="157" t="s">
        <v>28</v>
      </c>
      <c r="E7" s="157" t="s">
        <v>29</v>
      </c>
      <c r="F7" s="157" t="s">
        <v>15</v>
      </c>
      <c r="G7" s="157" t="s">
        <v>30</v>
      </c>
      <c r="H7" s="157" t="s">
        <v>31</v>
      </c>
      <c r="I7" s="157" t="s">
        <v>32</v>
      </c>
      <c r="J7" s="157" t="s">
        <v>34</v>
      </c>
      <c r="K7" s="157" t="s">
        <v>33</v>
      </c>
      <c r="L7" s="157" t="s">
        <v>35</v>
      </c>
      <c r="M7" s="157" t="s">
        <v>36</v>
      </c>
      <c r="N7" s="157" t="s">
        <v>1</v>
      </c>
      <c r="O7" s="162"/>
      <c r="P7" s="414" t="s">
        <v>53</v>
      </c>
      <c r="Q7" s="157" t="s">
        <v>14</v>
      </c>
      <c r="R7" s="157" t="s">
        <v>54</v>
      </c>
      <c r="S7" s="157" t="s">
        <v>63</v>
      </c>
      <c r="T7" s="157" t="s">
        <v>55</v>
      </c>
      <c r="U7" s="157" t="s">
        <v>56</v>
      </c>
      <c r="V7" s="157" t="s">
        <v>57</v>
      </c>
      <c r="W7" s="157" t="s">
        <v>58</v>
      </c>
      <c r="X7" s="157" t="s">
        <v>61</v>
      </c>
      <c r="Y7" s="157" t="s">
        <v>59</v>
      </c>
      <c r="Z7" s="157" t="s">
        <v>60</v>
      </c>
      <c r="AA7" s="295" t="s">
        <v>62</v>
      </c>
      <c r="AB7" s="164" t="s">
        <v>98</v>
      </c>
    </row>
    <row r="8" spans="1:29" ht="12" customHeight="1">
      <c r="A8" s="559" t="s">
        <v>64</v>
      </c>
      <c r="B8" s="233">
        <v>61</v>
      </c>
      <c r="C8" s="225">
        <v>66</v>
      </c>
      <c r="D8" s="225">
        <v>22</v>
      </c>
      <c r="E8" s="225">
        <v>26</v>
      </c>
      <c r="F8" s="225">
        <v>38</v>
      </c>
      <c r="G8" s="225">
        <v>7</v>
      </c>
      <c r="H8" s="225">
        <v>72</v>
      </c>
      <c r="I8" s="225">
        <v>45</v>
      </c>
      <c r="J8" s="225">
        <v>14</v>
      </c>
      <c r="K8" s="225">
        <v>42</v>
      </c>
      <c r="L8" s="225">
        <v>9</v>
      </c>
      <c r="M8" s="225">
        <v>64</v>
      </c>
      <c r="N8" s="225">
        <v>35</v>
      </c>
      <c r="O8" s="324" t="s">
        <v>2</v>
      </c>
      <c r="P8" s="338">
        <v>17</v>
      </c>
      <c r="Q8" s="338">
        <v>32</v>
      </c>
      <c r="R8" s="338">
        <v>7</v>
      </c>
      <c r="S8" s="338">
        <v>27</v>
      </c>
      <c r="T8" s="338">
        <v>16</v>
      </c>
      <c r="U8" s="338">
        <v>25</v>
      </c>
      <c r="V8" s="338">
        <v>18</v>
      </c>
      <c r="W8" s="338">
        <v>3</v>
      </c>
      <c r="X8" s="338">
        <v>2</v>
      </c>
      <c r="Y8" s="338">
        <v>24</v>
      </c>
      <c r="Z8" s="338">
        <v>27</v>
      </c>
      <c r="AA8" s="426">
        <v>3</v>
      </c>
      <c r="AB8" s="427">
        <f>SUM(B8:AA8)</f>
        <v>702</v>
      </c>
    </row>
    <row r="9" spans="1:29" ht="12" customHeight="1" thickBot="1">
      <c r="A9" s="560"/>
      <c r="B9" s="212">
        <f>B8/$AB$8*100</f>
        <v>8.6894586894586894</v>
      </c>
      <c r="C9" s="88">
        <f>C8/$AB$8*100</f>
        <v>9.4017094017094021</v>
      </c>
      <c r="D9" s="88">
        <f>D8/$AB$8*100</f>
        <v>3.133903133903134</v>
      </c>
      <c r="E9" s="88">
        <f>E8/$AB$8*100</f>
        <v>3.7037037037037033</v>
      </c>
      <c r="F9" s="88">
        <f t="shared" ref="F9:AA9" si="0">F8/$AB$8*100</f>
        <v>5.4131054131054128</v>
      </c>
      <c r="G9" s="88">
        <f t="shared" si="0"/>
        <v>0.99715099715099709</v>
      </c>
      <c r="H9" s="88">
        <f t="shared" si="0"/>
        <v>10.256410256410255</v>
      </c>
      <c r="I9" s="88">
        <f t="shared" si="0"/>
        <v>6.4102564102564097</v>
      </c>
      <c r="J9" s="88">
        <f t="shared" si="0"/>
        <v>1.9943019943019942</v>
      </c>
      <c r="K9" s="88">
        <f t="shared" si="0"/>
        <v>5.982905982905983</v>
      </c>
      <c r="L9" s="88">
        <f t="shared" si="0"/>
        <v>1.2820512820512819</v>
      </c>
      <c r="M9" s="88">
        <f t="shared" si="0"/>
        <v>9.116809116809117</v>
      </c>
      <c r="N9" s="88">
        <f t="shared" si="0"/>
        <v>4.9857549857549861</v>
      </c>
      <c r="O9" s="303" t="s">
        <v>3</v>
      </c>
      <c r="P9" s="355">
        <f t="shared" si="0"/>
        <v>2.4216524216524213</v>
      </c>
      <c r="Q9" s="355">
        <f t="shared" si="0"/>
        <v>4.5584045584045585</v>
      </c>
      <c r="R9" s="355">
        <f t="shared" si="0"/>
        <v>0.99715099715099709</v>
      </c>
      <c r="S9" s="355">
        <f t="shared" si="0"/>
        <v>3.8461538461538463</v>
      </c>
      <c r="T9" s="355">
        <f t="shared" si="0"/>
        <v>2.2792022792022792</v>
      </c>
      <c r="U9" s="355">
        <f t="shared" si="0"/>
        <v>3.5612535612535612</v>
      </c>
      <c r="V9" s="355">
        <f t="shared" si="0"/>
        <v>2.5641025641025639</v>
      </c>
      <c r="W9" s="355">
        <f t="shared" si="0"/>
        <v>0.42735042735042739</v>
      </c>
      <c r="X9" s="355">
        <f t="shared" si="0"/>
        <v>0.28490028490028491</v>
      </c>
      <c r="Y9" s="355">
        <f t="shared" si="0"/>
        <v>3.4188034188034191</v>
      </c>
      <c r="Z9" s="355">
        <f t="shared" si="0"/>
        <v>3.8461538461538463</v>
      </c>
      <c r="AA9" s="401">
        <f t="shared" si="0"/>
        <v>0.42735042735042739</v>
      </c>
      <c r="AB9" s="428">
        <f>AB8/$AB$8*100</f>
        <v>100</v>
      </c>
      <c r="AC9" s="209">
        <f>SUM(B9:AA9)</f>
        <v>100.00000000000001</v>
      </c>
    </row>
    <row r="10" spans="1:29" ht="12" customHeight="1">
      <c r="A10" s="561" t="s">
        <v>65</v>
      </c>
      <c r="B10" s="234">
        <v>49</v>
      </c>
      <c r="C10" s="145">
        <v>13</v>
      </c>
      <c r="D10" s="145">
        <v>9</v>
      </c>
      <c r="E10" s="145">
        <v>6</v>
      </c>
      <c r="F10" s="145">
        <v>11</v>
      </c>
      <c r="G10" s="145">
        <v>1</v>
      </c>
      <c r="H10" s="145">
        <v>28</v>
      </c>
      <c r="I10" s="145">
        <v>17</v>
      </c>
      <c r="J10" s="145">
        <v>8</v>
      </c>
      <c r="K10" s="145">
        <v>14</v>
      </c>
      <c r="L10" s="145">
        <v>4</v>
      </c>
      <c r="M10" s="145">
        <v>20</v>
      </c>
      <c r="N10" s="145">
        <v>10</v>
      </c>
      <c r="O10" s="324" t="s">
        <v>2</v>
      </c>
      <c r="P10" s="389">
        <v>4</v>
      </c>
      <c r="Q10" s="366">
        <v>3</v>
      </c>
      <c r="R10" s="366">
        <v>1</v>
      </c>
      <c r="S10" s="366">
        <v>0</v>
      </c>
      <c r="T10" s="366">
        <v>18</v>
      </c>
      <c r="U10" s="366">
        <v>28</v>
      </c>
      <c r="V10" s="366">
        <v>18</v>
      </c>
      <c r="W10" s="366">
        <v>0</v>
      </c>
      <c r="X10" s="366">
        <v>1</v>
      </c>
      <c r="Y10" s="366">
        <v>5</v>
      </c>
      <c r="Z10" s="366">
        <v>16</v>
      </c>
      <c r="AA10" s="390">
        <v>0</v>
      </c>
      <c r="AB10" s="391">
        <f>SUM(B10:AA10)</f>
        <v>284</v>
      </c>
    </row>
    <row r="11" spans="1:29" ht="12" customHeight="1" thickBot="1">
      <c r="A11" s="559"/>
      <c r="B11" s="333">
        <f>B10/$AB$10*100</f>
        <v>17.253521126760564</v>
      </c>
      <c r="C11" s="334">
        <f>C10/$AB$10*100</f>
        <v>4.5774647887323949</v>
      </c>
      <c r="D11" s="334">
        <f>D10/$AB$10*100</f>
        <v>3.169014084507042</v>
      </c>
      <c r="E11" s="334">
        <f>E10/$AB$10*100</f>
        <v>2.112676056338028</v>
      </c>
      <c r="F11" s="334">
        <f t="shared" ref="F11:AB11" si="1">F10/$AB$10*100</f>
        <v>3.873239436619718</v>
      </c>
      <c r="G11" s="334">
        <f t="shared" si="1"/>
        <v>0.35211267605633806</v>
      </c>
      <c r="H11" s="334">
        <f t="shared" si="1"/>
        <v>9.8591549295774641</v>
      </c>
      <c r="I11" s="334">
        <f t="shared" si="1"/>
        <v>5.9859154929577461</v>
      </c>
      <c r="J11" s="334">
        <f t="shared" si="1"/>
        <v>2.8169014084507045</v>
      </c>
      <c r="K11" s="334">
        <f t="shared" si="1"/>
        <v>4.929577464788732</v>
      </c>
      <c r="L11" s="334">
        <f t="shared" si="1"/>
        <v>1.4084507042253522</v>
      </c>
      <c r="M11" s="334">
        <f t="shared" si="1"/>
        <v>7.042253521126761</v>
      </c>
      <c r="N11" s="334">
        <f t="shared" si="1"/>
        <v>3.5211267605633805</v>
      </c>
      <c r="O11" s="303" t="s">
        <v>3</v>
      </c>
      <c r="P11" s="392">
        <f t="shared" si="1"/>
        <v>1.4084507042253522</v>
      </c>
      <c r="Q11" s="393">
        <f t="shared" si="1"/>
        <v>1.056338028169014</v>
      </c>
      <c r="R11" s="393">
        <f t="shared" si="1"/>
        <v>0.35211267605633806</v>
      </c>
      <c r="S11" s="393">
        <f t="shared" si="1"/>
        <v>0</v>
      </c>
      <c r="T11" s="393">
        <f t="shared" si="1"/>
        <v>6.3380281690140841</v>
      </c>
      <c r="U11" s="393">
        <f t="shared" si="1"/>
        <v>9.8591549295774641</v>
      </c>
      <c r="V11" s="393">
        <f t="shared" si="1"/>
        <v>6.3380281690140841</v>
      </c>
      <c r="W11" s="393">
        <f t="shared" si="1"/>
        <v>0</v>
      </c>
      <c r="X11" s="393">
        <f t="shared" si="1"/>
        <v>0.35211267605633806</v>
      </c>
      <c r="Y11" s="393">
        <f t="shared" si="1"/>
        <v>1.7605633802816902</v>
      </c>
      <c r="Z11" s="393">
        <f t="shared" si="1"/>
        <v>5.6338028169014089</v>
      </c>
      <c r="AA11" s="394">
        <f t="shared" si="1"/>
        <v>0</v>
      </c>
      <c r="AB11" s="395">
        <f t="shared" si="1"/>
        <v>100</v>
      </c>
      <c r="AC11" s="209">
        <f>SUM(B11:AA11)</f>
        <v>99.999999999999986</v>
      </c>
    </row>
    <row r="12" spans="1:29" ht="12" customHeight="1">
      <c r="A12" s="529" t="s">
        <v>8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63"/>
      <c r="P12" s="356">
        <f t="shared" ref="P12:AA12" si="2">P8+P10</f>
        <v>21</v>
      </c>
      <c r="Q12" s="357">
        <f t="shared" si="2"/>
        <v>35</v>
      </c>
      <c r="R12" s="357">
        <f t="shared" si="2"/>
        <v>8</v>
      </c>
      <c r="S12" s="357">
        <f t="shared" si="2"/>
        <v>27</v>
      </c>
      <c r="T12" s="357">
        <f t="shared" si="2"/>
        <v>34</v>
      </c>
      <c r="U12" s="357">
        <f t="shared" si="2"/>
        <v>53</v>
      </c>
      <c r="V12" s="357">
        <f t="shared" si="2"/>
        <v>36</v>
      </c>
      <c r="W12" s="357">
        <f t="shared" si="2"/>
        <v>3</v>
      </c>
      <c r="X12" s="357">
        <f t="shared" si="2"/>
        <v>3</v>
      </c>
      <c r="Y12" s="357">
        <f t="shared" si="2"/>
        <v>29</v>
      </c>
      <c r="Z12" s="357">
        <f t="shared" si="2"/>
        <v>43</v>
      </c>
      <c r="AA12" s="358">
        <f t="shared" si="2"/>
        <v>3</v>
      </c>
      <c r="AB12" s="416">
        <f>SUM(B12:AA12)</f>
        <v>295</v>
      </c>
      <c r="AC12" s="224">
        <f>AB8+AB10</f>
        <v>986</v>
      </c>
    </row>
    <row r="13" spans="1:29" ht="12" customHeight="1" thickBot="1">
      <c r="A13" s="536" t="s">
        <v>9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62"/>
      <c r="P13" s="360">
        <f t="shared" ref="P13:AB13" si="3">P12/$AB$12*100</f>
        <v>7.1186440677966107</v>
      </c>
      <c r="Q13" s="361">
        <f t="shared" si="3"/>
        <v>11.864406779661017</v>
      </c>
      <c r="R13" s="361">
        <f t="shared" si="3"/>
        <v>2.7118644067796609</v>
      </c>
      <c r="S13" s="361">
        <f t="shared" si="3"/>
        <v>9.1525423728813564</v>
      </c>
      <c r="T13" s="361">
        <f t="shared" si="3"/>
        <v>11.525423728813559</v>
      </c>
      <c r="U13" s="361">
        <f t="shared" si="3"/>
        <v>17.966101694915253</v>
      </c>
      <c r="V13" s="361">
        <f t="shared" si="3"/>
        <v>12.203389830508476</v>
      </c>
      <c r="W13" s="361">
        <f t="shared" si="3"/>
        <v>1.0169491525423728</v>
      </c>
      <c r="X13" s="361">
        <f t="shared" si="3"/>
        <v>1.0169491525423728</v>
      </c>
      <c r="Y13" s="361">
        <f t="shared" si="3"/>
        <v>9.8305084745762716</v>
      </c>
      <c r="Z13" s="361">
        <f t="shared" si="3"/>
        <v>14.576271186440678</v>
      </c>
      <c r="AA13" s="362">
        <f t="shared" si="3"/>
        <v>1.0169491525423728</v>
      </c>
      <c r="AB13" s="417">
        <f t="shared" si="3"/>
        <v>100</v>
      </c>
      <c r="AC13" s="209">
        <f>SUM(B13:AA13)</f>
        <v>99.999999999999986</v>
      </c>
    </row>
    <row r="14" spans="1:29" ht="12" hidden="1" customHeight="1">
      <c r="A14" s="16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160"/>
    </row>
    <row r="15" spans="1:29" ht="12" hidden="1" customHeight="1" thickBot="1">
      <c r="A15" s="214"/>
      <c r="B15" s="327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540" t="s">
        <v>105</v>
      </c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58"/>
      <c r="AB15" s="160"/>
    </row>
    <row r="16" spans="1:29" ht="12" hidden="1" customHeight="1">
      <c r="A16" s="160" t="s">
        <v>64</v>
      </c>
      <c r="B16" s="170">
        <f>B8</f>
        <v>61</v>
      </c>
      <c r="C16" s="171">
        <f>C8</f>
        <v>66</v>
      </c>
      <c r="D16" s="171">
        <f>D8</f>
        <v>22</v>
      </c>
      <c r="E16" s="171">
        <f t="shared" ref="E16:AB16" si="4">E8</f>
        <v>26</v>
      </c>
      <c r="F16" s="171">
        <f t="shared" si="4"/>
        <v>38</v>
      </c>
      <c r="G16" s="171">
        <f t="shared" si="4"/>
        <v>7</v>
      </c>
      <c r="H16" s="171">
        <f t="shared" si="4"/>
        <v>72</v>
      </c>
      <c r="I16" s="171">
        <f t="shared" si="4"/>
        <v>45</v>
      </c>
      <c r="J16" s="171">
        <f t="shared" si="4"/>
        <v>14</v>
      </c>
      <c r="K16" s="171">
        <f t="shared" si="4"/>
        <v>42</v>
      </c>
      <c r="L16" s="171">
        <f t="shared" si="4"/>
        <v>9</v>
      </c>
      <c r="M16" s="171">
        <f t="shared" si="4"/>
        <v>64</v>
      </c>
      <c r="N16" s="200">
        <f t="shared" si="4"/>
        <v>35</v>
      </c>
      <c r="O16" s="330"/>
      <c r="P16" s="170">
        <f t="shared" si="4"/>
        <v>17</v>
      </c>
      <c r="Q16" s="171">
        <f t="shared" si="4"/>
        <v>32</v>
      </c>
      <c r="R16" s="171">
        <f t="shared" si="4"/>
        <v>7</v>
      </c>
      <c r="S16" s="171">
        <f t="shared" si="4"/>
        <v>27</v>
      </c>
      <c r="T16" s="171">
        <f t="shared" si="4"/>
        <v>16</v>
      </c>
      <c r="U16" s="171">
        <f t="shared" si="4"/>
        <v>25</v>
      </c>
      <c r="V16" s="171">
        <f t="shared" si="4"/>
        <v>18</v>
      </c>
      <c r="W16" s="171">
        <f t="shared" si="4"/>
        <v>3</v>
      </c>
      <c r="X16" s="171">
        <f t="shared" si="4"/>
        <v>2</v>
      </c>
      <c r="Y16" s="171">
        <f t="shared" si="4"/>
        <v>24</v>
      </c>
      <c r="Z16" s="171">
        <f t="shared" si="4"/>
        <v>27</v>
      </c>
      <c r="AA16" s="172">
        <f t="shared" si="4"/>
        <v>3</v>
      </c>
      <c r="AB16" s="160">
        <f t="shared" si="4"/>
        <v>702</v>
      </c>
    </row>
    <row r="17" spans="1:28" ht="12" hidden="1" customHeight="1" thickBot="1">
      <c r="A17" s="160" t="s">
        <v>65</v>
      </c>
      <c r="B17" s="173">
        <f>B10</f>
        <v>49</v>
      </c>
      <c r="C17" s="174">
        <f t="shared" ref="C17:AB17" si="5">C10</f>
        <v>13</v>
      </c>
      <c r="D17" s="174">
        <f t="shared" si="5"/>
        <v>9</v>
      </c>
      <c r="E17" s="174">
        <f t="shared" si="5"/>
        <v>6</v>
      </c>
      <c r="F17" s="174">
        <f t="shared" si="5"/>
        <v>11</v>
      </c>
      <c r="G17" s="174">
        <f t="shared" si="5"/>
        <v>1</v>
      </c>
      <c r="H17" s="174">
        <f t="shared" si="5"/>
        <v>28</v>
      </c>
      <c r="I17" s="174">
        <f t="shared" si="5"/>
        <v>17</v>
      </c>
      <c r="J17" s="174">
        <f t="shared" si="5"/>
        <v>8</v>
      </c>
      <c r="K17" s="174">
        <f t="shared" si="5"/>
        <v>14</v>
      </c>
      <c r="L17" s="174">
        <f t="shared" si="5"/>
        <v>4</v>
      </c>
      <c r="M17" s="174">
        <f t="shared" si="5"/>
        <v>20</v>
      </c>
      <c r="N17" s="237">
        <f t="shared" si="5"/>
        <v>10</v>
      </c>
      <c r="O17" s="330"/>
      <c r="P17" s="173">
        <f t="shared" si="5"/>
        <v>4</v>
      </c>
      <c r="Q17" s="174">
        <f t="shared" si="5"/>
        <v>3</v>
      </c>
      <c r="R17" s="174">
        <f t="shared" si="5"/>
        <v>1</v>
      </c>
      <c r="S17" s="174">
        <f t="shared" si="5"/>
        <v>0</v>
      </c>
      <c r="T17" s="174">
        <f t="shared" si="5"/>
        <v>18</v>
      </c>
      <c r="U17" s="174">
        <f t="shared" si="5"/>
        <v>28</v>
      </c>
      <c r="V17" s="174">
        <f t="shared" si="5"/>
        <v>18</v>
      </c>
      <c r="W17" s="174">
        <f t="shared" si="5"/>
        <v>0</v>
      </c>
      <c r="X17" s="174">
        <f t="shared" si="5"/>
        <v>1</v>
      </c>
      <c r="Y17" s="174">
        <f t="shared" si="5"/>
        <v>5</v>
      </c>
      <c r="Z17" s="174">
        <f t="shared" si="5"/>
        <v>16</v>
      </c>
      <c r="AA17" s="175">
        <f t="shared" si="5"/>
        <v>0</v>
      </c>
      <c r="AB17" s="160">
        <f t="shared" si="5"/>
        <v>284</v>
      </c>
    </row>
    <row r="18" spans="1:28" ht="12" hidden="1" customHeight="1">
      <c r="A18" s="160"/>
      <c r="B18" s="93">
        <f>B12</f>
        <v>0</v>
      </c>
      <c r="C18" s="93">
        <f t="shared" ref="C18:AB18" si="6">C12</f>
        <v>0</v>
      </c>
      <c r="D18" s="93">
        <f t="shared" si="6"/>
        <v>0</v>
      </c>
      <c r="E18" s="93">
        <f t="shared" si="6"/>
        <v>0</v>
      </c>
      <c r="F18" s="93">
        <f t="shared" si="6"/>
        <v>0</v>
      </c>
      <c r="G18" s="93">
        <f t="shared" si="6"/>
        <v>0</v>
      </c>
      <c r="H18" s="93">
        <f t="shared" si="6"/>
        <v>0</v>
      </c>
      <c r="I18" s="93">
        <f t="shared" si="6"/>
        <v>0</v>
      </c>
      <c r="J18" s="93">
        <f t="shared" si="6"/>
        <v>0</v>
      </c>
      <c r="K18" s="93">
        <f t="shared" si="6"/>
        <v>0</v>
      </c>
      <c r="L18" s="93">
        <f t="shared" si="6"/>
        <v>0</v>
      </c>
      <c r="M18" s="93">
        <f t="shared" si="6"/>
        <v>0</v>
      </c>
      <c r="N18" s="93">
        <f t="shared" si="6"/>
        <v>0</v>
      </c>
      <c r="O18" s="93"/>
      <c r="P18" s="93">
        <f t="shared" si="6"/>
        <v>21</v>
      </c>
      <c r="Q18" s="93">
        <f t="shared" si="6"/>
        <v>35</v>
      </c>
      <c r="R18" s="93">
        <f t="shared" si="6"/>
        <v>8</v>
      </c>
      <c r="S18" s="93">
        <f t="shared" si="6"/>
        <v>27</v>
      </c>
      <c r="T18" s="93">
        <f t="shared" si="6"/>
        <v>34</v>
      </c>
      <c r="U18" s="93">
        <f t="shared" si="6"/>
        <v>53</v>
      </c>
      <c r="V18" s="93">
        <f t="shared" si="6"/>
        <v>36</v>
      </c>
      <c r="W18" s="93">
        <f t="shared" si="6"/>
        <v>3</v>
      </c>
      <c r="X18" s="93">
        <f t="shared" si="6"/>
        <v>3</v>
      </c>
      <c r="Y18" s="93">
        <f t="shared" si="6"/>
        <v>29</v>
      </c>
      <c r="Z18" s="93">
        <f t="shared" si="6"/>
        <v>43</v>
      </c>
      <c r="AA18" s="93">
        <f t="shared" si="6"/>
        <v>3</v>
      </c>
      <c r="AB18" s="160">
        <f t="shared" si="6"/>
        <v>295</v>
      </c>
    </row>
    <row r="19" spans="1:28" ht="12" customHeight="1">
      <c r="A19" s="160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160"/>
    </row>
    <row r="20" spans="1:28" ht="12" customHeight="1" thickBot="1">
      <c r="A20" s="214"/>
      <c r="B20" s="327" t="s">
        <v>104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538" t="s">
        <v>104</v>
      </c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9"/>
      <c r="AB20" s="160"/>
    </row>
    <row r="21" spans="1:28" ht="12" customHeight="1">
      <c r="A21" s="160" t="s">
        <v>64</v>
      </c>
      <c r="B21" s="176">
        <f>B18/AB18*AB16</f>
        <v>0</v>
      </c>
      <c r="C21" s="177">
        <f>C18/AB18*AB16</f>
        <v>0</v>
      </c>
      <c r="D21" s="177">
        <f t="shared" ref="D21:AB21" si="7">D18/$AB$18*$AB$16</f>
        <v>0</v>
      </c>
      <c r="E21" s="177">
        <f t="shared" si="7"/>
        <v>0</v>
      </c>
      <c r="F21" s="177">
        <f t="shared" si="7"/>
        <v>0</v>
      </c>
      <c r="G21" s="177">
        <f t="shared" si="7"/>
        <v>0</v>
      </c>
      <c r="H21" s="177">
        <f t="shared" si="7"/>
        <v>0</v>
      </c>
      <c r="I21" s="177">
        <f t="shared" si="7"/>
        <v>0</v>
      </c>
      <c r="J21" s="177">
        <f t="shared" si="7"/>
        <v>0</v>
      </c>
      <c r="K21" s="177">
        <f t="shared" si="7"/>
        <v>0</v>
      </c>
      <c r="L21" s="177">
        <f t="shared" si="7"/>
        <v>0</v>
      </c>
      <c r="M21" s="177">
        <f t="shared" si="7"/>
        <v>0</v>
      </c>
      <c r="N21" s="204">
        <f t="shared" si="7"/>
        <v>0</v>
      </c>
      <c r="O21" s="332"/>
      <c r="P21" s="373">
        <f t="shared" si="7"/>
        <v>49.972881355932202</v>
      </c>
      <c r="Q21" s="374">
        <f t="shared" si="7"/>
        <v>83.288135593220346</v>
      </c>
      <c r="R21" s="374">
        <f t="shared" si="7"/>
        <v>19.037288135593219</v>
      </c>
      <c r="S21" s="374">
        <f t="shared" si="7"/>
        <v>64.250847457627117</v>
      </c>
      <c r="T21" s="374">
        <f t="shared" si="7"/>
        <v>80.908474576271189</v>
      </c>
      <c r="U21" s="374">
        <f t="shared" si="7"/>
        <v>126.12203389830509</v>
      </c>
      <c r="V21" s="374">
        <f t="shared" si="7"/>
        <v>85.667796610169489</v>
      </c>
      <c r="W21" s="374">
        <f t="shared" si="7"/>
        <v>7.1389830508474574</v>
      </c>
      <c r="X21" s="374">
        <f t="shared" si="7"/>
        <v>7.1389830508474574</v>
      </c>
      <c r="Y21" s="374">
        <f t="shared" si="7"/>
        <v>69.010169491525431</v>
      </c>
      <c r="Z21" s="374">
        <f t="shared" si="7"/>
        <v>102.32542372881356</v>
      </c>
      <c r="AA21" s="375">
        <f t="shared" si="7"/>
        <v>7.1389830508474574</v>
      </c>
      <c r="AB21" s="410">
        <f t="shared" si="7"/>
        <v>702</v>
      </c>
    </row>
    <row r="22" spans="1:28" ht="12" customHeight="1" thickBot="1">
      <c r="A22" s="160" t="s">
        <v>65</v>
      </c>
      <c r="B22" s="179">
        <f>B18/AB18*AB17</f>
        <v>0</v>
      </c>
      <c r="C22" s="180">
        <f t="shared" ref="C22:AB22" si="8">C18/$AB$18*$AB$17</f>
        <v>0</v>
      </c>
      <c r="D22" s="180">
        <f t="shared" si="8"/>
        <v>0</v>
      </c>
      <c r="E22" s="180">
        <f t="shared" si="8"/>
        <v>0</v>
      </c>
      <c r="F22" s="180">
        <f t="shared" si="8"/>
        <v>0</v>
      </c>
      <c r="G22" s="180">
        <f t="shared" si="8"/>
        <v>0</v>
      </c>
      <c r="H22" s="180">
        <f t="shared" si="8"/>
        <v>0</v>
      </c>
      <c r="I22" s="180">
        <f t="shared" si="8"/>
        <v>0</v>
      </c>
      <c r="J22" s="180">
        <f t="shared" si="8"/>
        <v>0</v>
      </c>
      <c r="K22" s="180">
        <f t="shared" si="8"/>
        <v>0</v>
      </c>
      <c r="L22" s="180">
        <f t="shared" si="8"/>
        <v>0</v>
      </c>
      <c r="M22" s="180">
        <f t="shared" si="8"/>
        <v>0</v>
      </c>
      <c r="N22" s="206">
        <f t="shared" si="8"/>
        <v>0</v>
      </c>
      <c r="O22" s="332"/>
      <c r="P22" s="383">
        <f t="shared" si="8"/>
        <v>20.216949152542373</v>
      </c>
      <c r="Q22" s="384">
        <f t="shared" si="8"/>
        <v>33.694915254237287</v>
      </c>
      <c r="R22" s="384">
        <f t="shared" si="8"/>
        <v>7.7016949152542367</v>
      </c>
      <c r="S22" s="384">
        <f t="shared" si="8"/>
        <v>25.993220338983051</v>
      </c>
      <c r="T22" s="384">
        <f t="shared" si="8"/>
        <v>32.732203389830509</v>
      </c>
      <c r="U22" s="384">
        <f t="shared" si="8"/>
        <v>51.023728813559323</v>
      </c>
      <c r="V22" s="384">
        <f t="shared" si="8"/>
        <v>34.657627118644072</v>
      </c>
      <c r="W22" s="384">
        <f t="shared" si="8"/>
        <v>2.8881355932203387</v>
      </c>
      <c r="X22" s="384">
        <f t="shared" si="8"/>
        <v>2.8881355932203387</v>
      </c>
      <c r="Y22" s="384">
        <f t="shared" si="8"/>
        <v>27.918644067796613</v>
      </c>
      <c r="Z22" s="384">
        <f t="shared" si="8"/>
        <v>41.396610169491524</v>
      </c>
      <c r="AA22" s="385">
        <f t="shared" si="8"/>
        <v>2.8881355932203387</v>
      </c>
      <c r="AB22" s="410">
        <f t="shared" si="8"/>
        <v>284</v>
      </c>
    </row>
    <row r="23" spans="1:28" ht="12" customHeight="1" thickBot="1">
      <c r="A23" s="161"/>
      <c r="B23" s="153">
        <f t="shared" ref="B23:AB23" si="9">SUM(B21:B22)</f>
        <v>0</v>
      </c>
      <c r="C23" s="153">
        <f t="shared" si="9"/>
        <v>0</v>
      </c>
      <c r="D23" s="153">
        <f t="shared" si="9"/>
        <v>0</v>
      </c>
      <c r="E23" s="153">
        <f t="shared" si="9"/>
        <v>0</v>
      </c>
      <c r="F23" s="153">
        <f t="shared" si="9"/>
        <v>0</v>
      </c>
      <c r="G23" s="153">
        <f t="shared" si="9"/>
        <v>0</v>
      </c>
      <c r="H23" s="153">
        <f t="shared" si="9"/>
        <v>0</v>
      </c>
      <c r="I23" s="153">
        <f t="shared" si="9"/>
        <v>0</v>
      </c>
      <c r="J23" s="153">
        <f t="shared" si="9"/>
        <v>0</v>
      </c>
      <c r="K23" s="153">
        <f t="shared" si="9"/>
        <v>0</v>
      </c>
      <c r="L23" s="153">
        <f t="shared" si="9"/>
        <v>0</v>
      </c>
      <c r="M23" s="153">
        <f t="shared" si="9"/>
        <v>0</v>
      </c>
      <c r="N23" s="153">
        <f t="shared" si="9"/>
        <v>0</v>
      </c>
      <c r="O23" s="153"/>
      <c r="P23" s="388">
        <f t="shared" si="9"/>
        <v>70.189830508474572</v>
      </c>
      <c r="Q23" s="388">
        <f t="shared" si="9"/>
        <v>116.98305084745763</v>
      </c>
      <c r="R23" s="388">
        <f t="shared" si="9"/>
        <v>26.738983050847455</v>
      </c>
      <c r="S23" s="388">
        <f t="shared" si="9"/>
        <v>90.244067796610167</v>
      </c>
      <c r="T23" s="388">
        <f t="shared" si="9"/>
        <v>113.64067796610169</v>
      </c>
      <c r="U23" s="388">
        <f t="shared" si="9"/>
        <v>177.14576271186442</v>
      </c>
      <c r="V23" s="388">
        <f t="shared" si="9"/>
        <v>120.32542372881356</v>
      </c>
      <c r="W23" s="388">
        <f t="shared" si="9"/>
        <v>10.027118644067796</v>
      </c>
      <c r="X23" s="388">
        <f t="shared" si="9"/>
        <v>10.027118644067796</v>
      </c>
      <c r="Y23" s="388">
        <f t="shared" si="9"/>
        <v>96.928813559322037</v>
      </c>
      <c r="Z23" s="388">
        <f t="shared" si="9"/>
        <v>143.72203389830509</v>
      </c>
      <c r="AA23" s="388">
        <f t="shared" si="9"/>
        <v>10.027118644067796</v>
      </c>
      <c r="AB23" s="413">
        <f t="shared" si="9"/>
        <v>986</v>
      </c>
    </row>
    <row r="24" spans="1:28" ht="15" thickBo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" thickBot="1">
      <c r="A25" s="89" t="s">
        <v>12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 t="e">
        <f>CHITEST(B16:AA17,B21:AA22)</f>
        <v>#DIV/0!</v>
      </c>
      <c r="Z25" s="89"/>
      <c r="AA25" s="89"/>
      <c r="AB25" s="251" t="e">
        <f>CHITEST(B16:AA17,B21:AA22)</f>
        <v>#DIV/0!</v>
      </c>
    </row>
    <row r="26" spans="1:28">
      <c r="A26" s="89"/>
      <c r="B26" s="89">
        <v>1</v>
      </c>
      <c r="C26" s="89">
        <v>2</v>
      </c>
      <c r="D26" s="89">
        <v>3</v>
      </c>
      <c r="E26" s="89">
        <v>4</v>
      </c>
      <c r="F26" s="89">
        <v>5</v>
      </c>
      <c r="G26" s="89">
        <v>6</v>
      </c>
      <c r="H26" s="89">
        <v>7</v>
      </c>
      <c r="I26" s="89">
        <v>8</v>
      </c>
      <c r="J26" s="89">
        <v>9</v>
      </c>
      <c r="K26" s="89">
        <v>10</v>
      </c>
      <c r="L26" s="89">
        <v>11</v>
      </c>
      <c r="M26" s="89">
        <v>12</v>
      </c>
      <c r="N26" s="89">
        <v>13</v>
      </c>
      <c r="O26" s="89"/>
      <c r="P26" s="89">
        <v>14</v>
      </c>
      <c r="Q26" s="89">
        <v>15</v>
      </c>
      <c r="R26" s="89">
        <v>16</v>
      </c>
      <c r="S26" s="89">
        <v>17</v>
      </c>
      <c r="T26" s="89">
        <v>18</v>
      </c>
      <c r="U26" s="89">
        <v>19</v>
      </c>
      <c r="V26" s="89">
        <v>20</v>
      </c>
      <c r="W26" s="89">
        <v>21</v>
      </c>
      <c r="X26" s="89">
        <v>22</v>
      </c>
      <c r="Y26" s="89">
        <v>23</v>
      </c>
      <c r="Z26" s="89">
        <v>24</v>
      </c>
      <c r="AA26" s="89">
        <v>25</v>
      </c>
      <c r="AB26" s="104"/>
    </row>
    <row r="27" spans="1:28" ht="15" thickBot="1">
      <c r="A27" s="89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>
      <c r="A28" s="89"/>
      <c r="B28" s="93" t="e">
        <f t="shared" ref="B28:AA28" si="10">(B16-B21)^2/B21</f>
        <v>#DIV/0!</v>
      </c>
      <c r="C28" s="93" t="e">
        <f t="shared" si="10"/>
        <v>#DIV/0!</v>
      </c>
      <c r="D28" s="93" t="e">
        <f t="shared" si="10"/>
        <v>#DIV/0!</v>
      </c>
      <c r="E28" s="93" t="e">
        <f t="shared" si="10"/>
        <v>#DIV/0!</v>
      </c>
      <c r="F28" s="93" t="e">
        <f t="shared" si="10"/>
        <v>#DIV/0!</v>
      </c>
      <c r="G28" s="93" t="e">
        <f t="shared" si="10"/>
        <v>#DIV/0!</v>
      </c>
      <c r="H28" s="93" t="e">
        <f t="shared" si="10"/>
        <v>#DIV/0!</v>
      </c>
      <c r="I28" s="93" t="e">
        <f t="shared" si="10"/>
        <v>#DIV/0!</v>
      </c>
      <c r="J28" s="93" t="e">
        <f t="shared" si="10"/>
        <v>#DIV/0!</v>
      </c>
      <c r="K28" s="93" t="e">
        <f t="shared" si="10"/>
        <v>#DIV/0!</v>
      </c>
      <c r="L28" s="93" t="e">
        <f t="shared" si="10"/>
        <v>#DIV/0!</v>
      </c>
      <c r="M28" s="93" t="e">
        <f t="shared" si="10"/>
        <v>#DIV/0!</v>
      </c>
      <c r="N28" s="93" t="e">
        <f t="shared" si="10"/>
        <v>#DIV/0!</v>
      </c>
      <c r="O28" s="93"/>
      <c r="P28" s="93">
        <f t="shared" si="10"/>
        <v>21.756017972402152</v>
      </c>
      <c r="Q28" s="93">
        <f t="shared" si="10"/>
        <v>31.582803887888641</v>
      </c>
      <c r="R28" s="93">
        <f t="shared" si="10"/>
        <v>7.6111841469892303</v>
      </c>
      <c r="S28" s="93">
        <f t="shared" si="10"/>
        <v>21.597001303780964</v>
      </c>
      <c r="T28" s="93">
        <f t="shared" si="10"/>
        <v>52.072543622693175</v>
      </c>
      <c r="U28" s="93">
        <f t="shared" si="10"/>
        <v>81.077551825521127</v>
      </c>
      <c r="V28" s="93">
        <f t="shared" si="10"/>
        <v>53.449847892220774</v>
      </c>
      <c r="W28" s="93">
        <f t="shared" si="10"/>
        <v>2.3996668115312181</v>
      </c>
      <c r="X28" s="93">
        <f t="shared" si="10"/>
        <v>3.6992869444846845</v>
      </c>
      <c r="Y28" s="93">
        <f t="shared" si="10"/>
        <v>29.356765424328259</v>
      </c>
      <c r="Z28" s="93">
        <f t="shared" si="10"/>
        <v>55.449752888026438</v>
      </c>
      <c r="AA28" s="93">
        <f t="shared" si="10"/>
        <v>2.3996668115312181</v>
      </c>
      <c r="AB28" s="207" t="e">
        <f>SUM(B28:AA28)</f>
        <v>#DIV/0!</v>
      </c>
    </row>
    <row r="29" spans="1:28" ht="15" thickBot="1">
      <c r="A29" s="89"/>
      <c r="B29" s="93" t="e">
        <f t="shared" ref="B29:AA29" si="11">(B17-B22)^2/B22</f>
        <v>#DIV/0!</v>
      </c>
      <c r="C29" s="93" t="e">
        <f t="shared" si="11"/>
        <v>#DIV/0!</v>
      </c>
      <c r="D29" s="93" t="e">
        <f t="shared" si="11"/>
        <v>#DIV/0!</v>
      </c>
      <c r="E29" s="93" t="e">
        <f t="shared" si="11"/>
        <v>#DIV/0!</v>
      </c>
      <c r="F29" s="93" t="e">
        <f t="shared" si="11"/>
        <v>#DIV/0!</v>
      </c>
      <c r="G29" s="93" t="e">
        <f t="shared" si="11"/>
        <v>#DIV/0!</v>
      </c>
      <c r="H29" s="93" t="e">
        <f t="shared" si="11"/>
        <v>#DIV/0!</v>
      </c>
      <c r="I29" s="93" t="e">
        <f t="shared" si="11"/>
        <v>#DIV/0!</v>
      </c>
      <c r="J29" s="93" t="e">
        <f t="shared" si="11"/>
        <v>#DIV/0!</v>
      </c>
      <c r="K29" s="93" t="e">
        <f t="shared" si="11"/>
        <v>#DIV/0!</v>
      </c>
      <c r="L29" s="93" t="e">
        <f t="shared" si="11"/>
        <v>#DIV/0!</v>
      </c>
      <c r="M29" s="93" t="e">
        <f t="shared" si="11"/>
        <v>#DIV/0!</v>
      </c>
      <c r="N29" s="93" t="e">
        <f t="shared" si="11"/>
        <v>#DIV/0!</v>
      </c>
      <c r="O29" s="93"/>
      <c r="P29" s="93">
        <f t="shared" si="11"/>
        <v>13.008364310154715</v>
      </c>
      <c r="Q29" s="93">
        <f t="shared" si="11"/>
        <v>27.962017869931451</v>
      </c>
      <c r="R29" s="93">
        <f t="shared" si="11"/>
        <v>5.8315364645500116</v>
      </c>
      <c r="S29" s="93">
        <f t="shared" si="11"/>
        <v>25.993220338983051</v>
      </c>
      <c r="T29" s="93">
        <f t="shared" si="11"/>
        <v>6.6307120890848594</v>
      </c>
      <c r="U29" s="93">
        <f t="shared" si="11"/>
        <v>10.389128760410239</v>
      </c>
      <c r="V29" s="93">
        <f t="shared" si="11"/>
        <v>8.0062186679398444</v>
      </c>
      <c r="W29" s="93">
        <f t="shared" si="11"/>
        <v>2.8881355932203387</v>
      </c>
      <c r="X29" s="93">
        <f t="shared" si="11"/>
        <v>1.2343797246757378</v>
      </c>
      <c r="Y29" s="93">
        <f t="shared" si="11"/>
        <v>18.814103028457129</v>
      </c>
      <c r="Z29" s="93">
        <f t="shared" si="11"/>
        <v>15.580691401067025</v>
      </c>
      <c r="AA29" s="93">
        <f t="shared" si="11"/>
        <v>2.8881355932203387</v>
      </c>
      <c r="AB29" s="160" t="e">
        <f>SUM(B29:AA29)</f>
        <v>#DIV/0!</v>
      </c>
    </row>
    <row r="30" spans="1:28" ht="15" thickBo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130" t="e">
        <f>SUM(AB28:AB29)</f>
        <v>#DIV/0!</v>
      </c>
    </row>
    <row r="31" spans="1:28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>
        <v>24</v>
      </c>
      <c r="Z32" s="89"/>
      <c r="AA32" s="89"/>
      <c r="AB32" s="89">
        <v>36.4</v>
      </c>
    </row>
  </sheetData>
  <mergeCells count="8">
    <mergeCell ref="B6:AB6"/>
    <mergeCell ref="A8:A9"/>
    <mergeCell ref="A10:A11"/>
    <mergeCell ref="P20:AA20"/>
    <mergeCell ref="A12:O12"/>
    <mergeCell ref="A13:O13"/>
    <mergeCell ref="P15:AA15"/>
    <mergeCell ref="A5:A6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2"/>
  <sheetViews>
    <sheetView topLeftCell="A4" workbookViewId="0">
      <selection activeCell="A5" sqref="A5:Y23"/>
    </sheetView>
  </sheetViews>
  <sheetFormatPr defaultRowHeight="14.25"/>
  <cols>
    <col min="1" max="1" width="10.7109375" style="84" customWidth="1"/>
    <col min="2" max="14" width="4.7109375" style="84" customWidth="1"/>
    <col min="15" max="24" width="4.7109375" style="84" hidden="1" customWidth="1"/>
    <col min="25" max="25" width="6.5703125" style="84" hidden="1" customWidth="1"/>
    <col min="26" max="26" width="14.140625" style="84" bestFit="1" customWidth="1"/>
    <col min="27" max="16384" width="9.140625" style="84"/>
  </cols>
  <sheetData>
    <row r="1" spans="1:26" ht="15">
      <c r="A1" s="30" t="s">
        <v>115</v>
      </c>
      <c r="B1" s="30"/>
    </row>
    <row r="2" spans="1:26">
      <c r="A2" s="84" t="s">
        <v>66</v>
      </c>
    </row>
    <row r="3" spans="1:26">
      <c r="A3" s="84" t="s">
        <v>67</v>
      </c>
    </row>
    <row r="4" spans="1:26" ht="15" thickBot="1"/>
    <row r="5" spans="1:26" ht="12" customHeight="1" thickBot="1">
      <c r="A5" s="598"/>
      <c r="B5" s="420"/>
      <c r="C5" s="474" t="s">
        <v>105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  <c r="O5" s="293"/>
    </row>
    <row r="6" spans="1:26" ht="12" customHeight="1" thickBot="1">
      <c r="A6" s="542"/>
      <c r="B6" s="418"/>
      <c r="C6" s="543" t="s">
        <v>52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5"/>
      <c r="Z6" s="247"/>
    </row>
    <row r="7" spans="1:26" ht="24" customHeight="1" thickBot="1">
      <c r="A7" s="229" t="s">
        <v>68</v>
      </c>
      <c r="B7" s="317"/>
      <c r="C7" s="246" t="s">
        <v>26</v>
      </c>
      <c r="D7" s="156" t="s">
        <v>27</v>
      </c>
      <c r="E7" s="157" t="s">
        <v>28</v>
      </c>
      <c r="F7" s="157" t="s">
        <v>29</v>
      </c>
      <c r="G7" s="157" t="s">
        <v>15</v>
      </c>
      <c r="H7" s="157" t="s">
        <v>30</v>
      </c>
      <c r="I7" s="157" t="s">
        <v>31</v>
      </c>
      <c r="J7" s="157" t="s">
        <v>32</v>
      </c>
      <c r="K7" s="157" t="s">
        <v>34</v>
      </c>
      <c r="L7" s="157" t="s">
        <v>33</v>
      </c>
      <c r="M7" s="157" t="s">
        <v>35</v>
      </c>
      <c r="N7" s="157" t="s">
        <v>36</v>
      </c>
      <c r="O7" s="157" t="s">
        <v>1</v>
      </c>
      <c r="P7" s="157" t="s">
        <v>53</v>
      </c>
      <c r="Q7" s="157" t="s">
        <v>14</v>
      </c>
      <c r="R7" s="157" t="s">
        <v>54</v>
      </c>
      <c r="S7" s="157" t="s">
        <v>63</v>
      </c>
      <c r="T7" s="157" t="s">
        <v>55</v>
      </c>
      <c r="U7" s="157" t="s">
        <v>56</v>
      </c>
      <c r="V7" s="157" t="s">
        <v>57</v>
      </c>
      <c r="W7" s="157" t="s">
        <v>58</v>
      </c>
      <c r="X7" s="157" t="s">
        <v>61</v>
      </c>
      <c r="Y7" s="472" t="s">
        <v>98</v>
      </c>
      <c r="Z7" s="214"/>
    </row>
    <row r="8" spans="1:26" ht="12" customHeight="1">
      <c r="A8" s="559" t="s">
        <v>64</v>
      </c>
      <c r="B8" s="257" t="s">
        <v>2</v>
      </c>
      <c r="C8" s="470">
        <v>61</v>
      </c>
      <c r="D8" s="338">
        <v>66</v>
      </c>
      <c r="E8" s="338">
        <v>22</v>
      </c>
      <c r="F8" s="338">
        <v>26</v>
      </c>
      <c r="G8" s="338">
        <v>38</v>
      </c>
      <c r="H8" s="338">
        <v>7</v>
      </c>
      <c r="I8" s="338">
        <v>72</v>
      </c>
      <c r="J8" s="338">
        <v>45</v>
      </c>
      <c r="K8" s="338">
        <v>14</v>
      </c>
      <c r="L8" s="338">
        <v>42</v>
      </c>
      <c r="M8" s="338">
        <v>9</v>
      </c>
      <c r="N8" s="338">
        <v>64</v>
      </c>
      <c r="O8" s="338">
        <v>35</v>
      </c>
      <c r="P8" s="338">
        <v>17</v>
      </c>
      <c r="Q8" s="338">
        <v>32</v>
      </c>
      <c r="R8" s="338">
        <v>7</v>
      </c>
      <c r="S8" s="338">
        <v>27</v>
      </c>
      <c r="T8" s="338">
        <v>16</v>
      </c>
      <c r="U8" s="338">
        <v>25</v>
      </c>
      <c r="V8" s="338">
        <v>18</v>
      </c>
      <c r="W8" s="338">
        <v>24</v>
      </c>
      <c r="X8" s="338">
        <v>27</v>
      </c>
      <c r="Y8" s="468">
        <f>SUM(C8:X8)</f>
        <v>694</v>
      </c>
      <c r="Z8" s="214"/>
    </row>
    <row r="9" spans="1:26" ht="12" customHeight="1" thickBot="1">
      <c r="A9" s="560"/>
      <c r="B9" s="467" t="s">
        <v>3</v>
      </c>
      <c r="C9" s="392">
        <f t="shared" ref="C9:Y9" si="0">C8/$Y$8*100</f>
        <v>8.7896253602305485</v>
      </c>
      <c r="D9" s="393">
        <f t="shared" si="0"/>
        <v>9.5100864553314128</v>
      </c>
      <c r="E9" s="393">
        <f t="shared" si="0"/>
        <v>3.1700288184438041</v>
      </c>
      <c r="F9" s="393">
        <f t="shared" si="0"/>
        <v>3.7463976945244957</v>
      </c>
      <c r="G9" s="393">
        <f t="shared" si="0"/>
        <v>5.4755043227665707</v>
      </c>
      <c r="H9" s="393">
        <f t="shared" si="0"/>
        <v>1.0086455331412103</v>
      </c>
      <c r="I9" s="393">
        <f t="shared" si="0"/>
        <v>10.37463976945245</v>
      </c>
      <c r="J9" s="393">
        <f t="shared" si="0"/>
        <v>6.4841498559077806</v>
      </c>
      <c r="K9" s="393">
        <f t="shared" si="0"/>
        <v>2.0172910662824206</v>
      </c>
      <c r="L9" s="393">
        <f t="shared" si="0"/>
        <v>6.0518731988472618</v>
      </c>
      <c r="M9" s="393">
        <f t="shared" si="0"/>
        <v>1.2968299711815563</v>
      </c>
      <c r="N9" s="393">
        <f t="shared" si="0"/>
        <v>9.2219020172910664</v>
      </c>
      <c r="O9" s="393">
        <f t="shared" si="0"/>
        <v>5.043227665706052</v>
      </c>
      <c r="P9" s="458">
        <f t="shared" si="0"/>
        <v>2.4495677233429394</v>
      </c>
      <c r="Q9" s="458">
        <f t="shared" si="0"/>
        <v>4.6109510086455332</v>
      </c>
      <c r="R9" s="458">
        <f t="shared" si="0"/>
        <v>1.0086455331412103</v>
      </c>
      <c r="S9" s="458">
        <f t="shared" si="0"/>
        <v>3.8904899135446689</v>
      </c>
      <c r="T9" s="458">
        <f t="shared" si="0"/>
        <v>2.3054755043227666</v>
      </c>
      <c r="U9" s="458">
        <f t="shared" si="0"/>
        <v>3.6023054755043229</v>
      </c>
      <c r="V9" s="458">
        <f t="shared" si="0"/>
        <v>2.5936599423631126</v>
      </c>
      <c r="W9" s="458">
        <f t="shared" si="0"/>
        <v>3.4582132564841501</v>
      </c>
      <c r="X9" s="458">
        <f t="shared" si="0"/>
        <v>3.8904899135446689</v>
      </c>
      <c r="Y9" s="469">
        <f t="shared" si="0"/>
        <v>100</v>
      </c>
      <c r="Z9" s="248">
        <f>SUM(C9:X9)</f>
        <v>100.00000000000001</v>
      </c>
    </row>
    <row r="10" spans="1:26" ht="12" customHeight="1">
      <c r="A10" s="561" t="s">
        <v>65</v>
      </c>
      <c r="B10" s="448" t="s">
        <v>2</v>
      </c>
      <c r="C10" s="470">
        <v>49</v>
      </c>
      <c r="D10" s="338">
        <v>13</v>
      </c>
      <c r="E10" s="338">
        <v>9</v>
      </c>
      <c r="F10" s="338">
        <v>6</v>
      </c>
      <c r="G10" s="338">
        <v>11</v>
      </c>
      <c r="H10" s="338">
        <v>1</v>
      </c>
      <c r="I10" s="338">
        <v>28</v>
      </c>
      <c r="J10" s="338">
        <v>17</v>
      </c>
      <c r="K10" s="338">
        <v>8</v>
      </c>
      <c r="L10" s="338">
        <v>14</v>
      </c>
      <c r="M10" s="338">
        <v>4</v>
      </c>
      <c r="N10" s="338">
        <v>20</v>
      </c>
      <c r="O10" s="338">
        <v>10</v>
      </c>
      <c r="P10" s="338">
        <v>4</v>
      </c>
      <c r="Q10" s="338">
        <v>3</v>
      </c>
      <c r="R10" s="338">
        <v>1</v>
      </c>
      <c r="S10" s="338">
        <v>0</v>
      </c>
      <c r="T10" s="338">
        <v>18</v>
      </c>
      <c r="U10" s="338">
        <v>28</v>
      </c>
      <c r="V10" s="338">
        <v>18</v>
      </c>
      <c r="W10" s="338">
        <v>5</v>
      </c>
      <c r="X10" s="338">
        <v>16</v>
      </c>
      <c r="Y10" s="391">
        <f>SUM(C10:X10)</f>
        <v>283</v>
      </c>
      <c r="Z10" s="214"/>
    </row>
    <row r="11" spans="1:26" ht="12" customHeight="1" thickBot="1">
      <c r="A11" s="559"/>
      <c r="B11" s="303" t="s">
        <v>3</v>
      </c>
      <c r="C11" s="392">
        <f t="shared" ref="C11:Y11" si="1">C10/$Y$10*100</f>
        <v>17.314487632508836</v>
      </c>
      <c r="D11" s="393">
        <f t="shared" si="1"/>
        <v>4.5936395759717312</v>
      </c>
      <c r="E11" s="393">
        <f t="shared" si="1"/>
        <v>3.1802120141342751</v>
      </c>
      <c r="F11" s="393">
        <f t="shared" si="1"/>
        <v>2.1201413427561837</v>
      </c>
      <c r="G11" s="393">
        <f t="shared" si="1"/>
        <v>3.8869257950530036</v>
      </c>
      <c r="H11" s="393">
        <f t="shared" si="1"/>
        <v>0.35335689045936397</v>
      </c>
      <c r="I11" s="393">
        <f t="shared" si="1"/>
        <v>9.8939929328621901</v>
      </c>
      <c r="J11" s="393">
        <f t="shared" si="1"/>
        <v>6.0070671378091873</v>
      </c>
      <c r="K11" s="393">
        <f t="shared" si="1"/>
        <v>2.8268551236749118</v>
      </c>
      <c r="L11" s="393">
        <f t="shared" si="1"/>
        <v>4.946996466431095</v>
      </c>
      <c r="M11" s="393">
        <f t="shared" si="1"/>
        <v>1.4134275618374559</v>
      </c>
      <c r="N11" s="393">
        <f t="shared" si="1"/>
        <v>7.0671378091872796</v>
      </c>
      <c r="O11" s="393">
        <f t="shared" si="1"/>
        <v>3.5335689045936398</v>
      </c>
      <c r="P11" s="458">
        <f t="shared" si="1"/>
        <v>1.4134275618374559</v>
      </c>
      <c r="Q11" s="458">
        <f t="shared" si="1"/>
        <v>1.0600706713780919</v>
      </c>
      <c r="R11" s="458">
        <f t="shared" si="1"/>
        <v>0.35335689045936397</v>
      </c>
      <c r="S11" s="458">
        <f t="shared" si="1"/>
        <v>0</v>
      </c>
      <c r="T11" s="458">
        <f t="shared" si="1"/>
        <v>6.3604240282685502</v>
      </c>
      <c r="U11" s="458">
        <f t="shared" si="1"/>
        <v>9.8939929328621901</v>
      </c>
      <c r="V11" s="458">
        <f t="shared" si="1"/>
        <v>6.3604240282685502</v>
      </c>
      <c r="W11" s="458">
        <f t="shared" si="1"/>
        <v>1.7667844522968199</v>
      </c>
      <c r="X11" s="458">
        <f t="shared" si="1"/>
        <v>5.6537102473498235</v>
      </c>
      <c r="Y11" s="466">
        <f t="shared" si="1"/>
        <v>100</v>
      </c>
      <c r="Z11" s="248">
        <f>SUM(C11:X11)</f>
        <v>99.999999999999986</v>
      </c>
    </row>
    <row r="12" spans="1:26" ht="12" customHeight="1">
      <c r="A12" s="529" t="s">
        <v>8</v>
      </c>
      <c r="B12" s="530"/>
      <c r="C12" s="356">
        <f>C8+C10</f>
        <v>110</v>
      </c>
      <c r="D12" s="357">
        <f t="shared" ref="D12:X12" si="2">D8+D10</f>
        <v>79</v>
      </c>
      <c r="E12" s="357">
        <f t="shared" si="2"/>
        <v>31</v>
      </c>
      <c r="F12" s="357">
        <f t="shared" si="2"/>
        <v>32</v>
      </c>
      <c r="G12" s="357">
        <f t="shared" si="2"/>
        <v>49</v>
      </c>
      <c r="H12" s="357">
        <f t="shared" si="2"/>
        <v>8</v>
      </c>
      <c r="I12" s="357">
        <f t="shared" si="2"/>
        <v>100</v>
      </c>
      <c r="J12" s="357">
        <f t="shared" si="2"/>
        <v>62</v>
      </c>
      <c r="K12" s="357">
        <f t="shared" si="2"/>
        <v>22</v>
      </c>
      <c r="L12" s="357">
        <f t="shared" si="2"/>
        <v>56</v>
      </c>
      <c r="M12" s="357">
        <f t="shared" si="2"/>
        <v>13</v>
      </c>
      <c r="N12" s="357">
        <f t="shared" si="2"/>
        <v>84</v>
      </c>
      <c r="O12" s="357">
        <f t="shared" si="2"/>
        <v>45</v>
      </c>
      <c r="P12" s="357">
        <f t="shared" si="2"/>
        <v>21</v>
      </c>
      <c r="Q12" s="357">
        <f t="shared" si="2"/>
        <v>35</v>
      </c>
      <c r="R12" s="357">
        <f t="shared" si="2"/>
        <v>8</v>
      </c>
      <c r="S12" s="357">
        <f t="shared" si="2"/>
        <v>27</v>
      </c>
      <c r="T12" s="357">
        <f t="shared" si="2"/>
        <v>34</v>
      </c>
      <c r="U12" s="357">
        <f t="shared" si="2"/>
        <v>53</v>
      </c>
      <c r="V12" s="357">
        <f t="shared" si="2"/>
        <v>36</v>
      </c>
      <c r="W12" s="357">
        <f t="shared" si="2"/>
        <v>29</v>
      </c>
      <c r="X12" s="357">
        <f t="shared" si="2"/>
        <v>43</v>
      </c>
      <c r="Y12" s="416">
        <f>SUM(C12:X12)</f>
        <v>977</v>
      </c>
      <c r="Z12" s="249">
        <f>Y8+Y10</f>
        <v>977</v>
      </c>
    </row>
    <row r="13" spans="1:26" ht="12" customHeight="1" thickBot="1">
      <c r="A13" s="536" t="s">
        <v>9</v>
      </c>
      <c r="B13" s="537"/>
      <c r="C13" s="360">
        <f t="shared" ref="C13:Y13" si="3">C12/$Y$12*100</f>
        <v>11.258955987717503</v>
      </c>
      <c r="D13" s="361">
        <f t="shared" si="3"/>
        <v>8.0859774820880244</v>
      </c>
      <c r="E13" s="361">
        <f t="shared" si="3"/>
        <v>3.1729785056294779</v>
      </c>
      <c r="F13" s="361">
        <f t="shared" si="3"/>
        <v>3.2753326509723646</v>
      </c>
      <c r="G13" s="361">
        <f t="shared" si="3"/>
        <v>5.0153531218014331</v>
      </c>
      <c r="H13" s="361">
        <f t="shared" si="3"/>
        <v>0.81883316274309115</v>
      </c>
      <c r="I13" s="361">
        <f t="shared" si="3"/>
        <v>10.235414534288639</v>
      </c>
      <c r="J13" s="361">
        <f t="shared" si="3"/>
        <v>6.3459570112589558</v>
      </c>
      <c r="K13" s="361">
        <f t="shared" si="3"/>
        <v>2.2517911975435005</v>
      </c>
      <c r="L13" s="361">
        <f t="shared" si="3"/>
        <v>5.7318321392016376</v>
      </c>
      <c r="M13" s="361">
        <f t="shared" si="3"/>
        <v>1.3306038894575232</v>
      </c>
      <c r="N13" s="361">
        <f t="shared" si="3"/>
        <v>8.5977482088024573</v>
      </c>
      <c r="O13" s="361">
        <f t="shared" si="3"/>
        <v>4.6059365404298873</v>
      </c>
      <c r="P13" s="451">
        <f t="shared" si="3"/>
        <v>2.1494370522006143</v>
      </c>
      <c r="Q13" s="451">
        <f t="shared" si="3"/>
        <v>3.5823950870010237</v>
      </c>
      <c r="R13" s="451">
        <f t="shared" si="3"/>
        <v>0.81883316274309115</v>
      </c>
      <c r="S13" s="451">
        <f t="shared" si="3"/>
        <v>2.7635619242579326</v>
      </c>
      <c r="T13" s="451">
        <f t="shared" si="3"/>
        <v>3.480040941658137</v>
      </c>
      <c r="U13" s="451">
        <f t="shared" si="3"/>
        <v>5.424769703172978</v>
      </c>
      <c r="V13" s="451">
        <f t="shared" si="3"/>
        <v>3.6847492323439099</v>
      </c>
      <c r="W13" s="451">
        <f t="shared" si="3"/>
        <v>2.968270214943705</v>
      </c>
      <c r="X13" s="451">
        <f t="shared" si="3"/>
        <v>4.401228249744114</v>
      </c>
      <c r="Y13" s="465">
        <f t="shared" si="3"/>
        <v>100</v>
      </c>
      <c r="Z13" s="248">
        <f>SUM(C13:X13)</f>
        <v>99.999999999999957</v>
      </c>
    </row>
    <row r="14" spans="1:26" ht="12" hidden="1" customHeight="1">
      <c r="A14" s="16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207"/>
      <c r="Z14" s="214"/>
    </row>
    <row r="15" spans="1:26" ht="12" hidden="1" customHeight="1" thickBot="1">
      <c r="A15" s="214"/>
      <c r="B15" s="419"/>
      <c r="C15" s="597" t="s">
        <v>105</v>
      </c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160"/>
      <c r="Z15" s="214"/>
    </row>
    <row r="16" spans="1:26" ht="12" hidden="1" customHeight="1">
      <c r="A16" s="160" t="s">
        <v>64</v>
      </c>
      <c r="B16" s="146"/>
      <c r="C16" s="389">
        <f>C8</f>
        <v>61</v>
      </c>
      <c r="D16" s="366">
        <f>D8</f>
        <v>66</v>
      </c>
      <c r="E16" s="366">
        <f>E8</f>
        <v>22</v>
      </c>
      <c r="F16" s="366">
        <f t="shared" ref="F16:Y16" si="4">F8</f>
        <v>26</v>
      </c>
      <c r="G16" s="366">
        <f t="shared" si="4"/>
        <v>38</v>
      </c>
      <c r="H16" s="366">
        <f t="shared" si="4"/>
        <v>7</v>
      </c>
      <c r="I16" s="366">
        <f t="shared" si="4"/>
        <v>72</v>
      </c>
      <c r="J16" s="366">
        <f t="shared" si="4"/>
        <v>45</v>
      </c>
      <c r="K16" s="366">
        <f t="shared" si="4"/>
        <v>14</v>
      </c>
      <c r="L16" s="366">
        <f t="shared" si="4"/>
        <v>42</v>
      </c>
      <c r="M16" s="366">
        <f t="shared" si="4"/>
        <v>9</v>
      </c>
      <c r="N16" s="366">
        <f t="shared" si="4"/>
        <v>64</v>
      </c>
      <c r="O16" s="366">
        <f t="shared" si="4"/>
        <v>35</v>
      </c>
      <c r="P16" s="366">
        <f t="shared" si="4"/>
        <v>17</v>
      </c>
      <c r="Q16" s="366">
        <f t="shared" si="4"/>
        <v>32</v>
      </c>
      <c r="R16" s="366">
        <f t="shared" si="4"/>
        <v>7</v>
      </c>
      <c r="S16" s="366">
        <f t="shared" si="4"/>
        <v>27</v>
      </c>
      <c r="T16" s="366">
        <f t="shared" si="4"/>
        <v>16</v>
      </c>
      <c r="U16" s="366">
        <f t="shared" si="4"/>
        <v>25</v>
      </c>
      <c r="V16" s="366">
        <f t="shared" si="4"/>
        <v>18</v>
      </c>
      <c r="W16" s="366">
        <f t="shared" si="4"/>
        <v>24</v>
      </c>
      <c r="X16" s="367">
        <f t="shared" si="4"/>
        <v>27</v>
      </c>
      <c r="Y16" s="405">
        <f t="shared" si="4"/>
        <v>694</v>
      </c>
      <c r="Z16" s="214"/>
    </row>
    <row r="17" spans="1:26" ht="12" hidden="1" customHeight="1" thickBot="1">
      <c r="A17" s="160" t="s">
        <v>65</v>
      </c>
      <c r="B17" s="146"/>
      <c r="C17" s="461">
        <f>C10</f>
        <v>49</v>
      </c>
      <c r="D17" s="462">
        <f t="shared" ref="D17:Y17" si="5">D10</f>
        <v>13</v>
      </c>
      <c r="E17" s="462">
        <f t="shared" si="5"/>
        <v>9</v>
      </c>
      <c r="F17" s="462">
        <f t="shared" si="5"/>
        <v>6</v>
      </c>
      <c r="G17" s="462">
        <f t="shared" si="5"/>
        <v>11</v>
      </c>
      <c r="H17" s="462">
        <f t="shared" si="5"/>
        <v>1</v>
      </c>
      <c r="I17" s="462">
        <f t="shared" si="5"/>
        <v>28</v>
      </c>
      <c r="J17" s="462">
        <f t="shared" si="5"/>
        <v>17</v>
      </c>
      <c r="K17" s="462">
        <f t="shared" si="5"/>
        <v>8</v>
      </c>
      <c r="L17" s="462">
        <f t="shared" si="5"/>
        <v>14</v>
      </c>
      <c r="M17" s="462">
        <f t="shared" si="5"/>
        <v>4</v>
      </c>
      <c r="N17" s="462">
        <f t="shared" si="5"/>
        <v>20</v>
      </c>
      <c r="O17" s="462">
        <f t="shared" si="5"/>
        <v>10</v>
      </c>
      <c r="P17" s="462">
        <f t="shared" si="5"/>
        <v>4</v>
      </c>
      <c r="Q17" s="462">
        <f t="shared" si="5"/>
        <v>3</v>
      </c>
      <c r="R17" s="462">
        <f t="shared" si="5"/>
        <v>1</v>
      </c>
      <c r="S17" s="462">
        <f t="shared" si="5"/>
        <v>0</v>
      </c>
      <c r="T17" s="462">
        <f t="shared" si="5"/>
        <v>18</v>
      </c>
      <c r="U17" s="462">
        <f t="shared" si="5"/>
        <v>28</v>
      </c>
      <c r="V17" s="462">
        <f t="shared" si="5"/>
        <v>18</v>
      </c>
      <c r="W17" s="462">
        <f t="shared" si="5"/>
        <v>5</v>
      </c>
      <c r="X17" s="473">
        <f t="shared" si="5"/>
        <v>16</v>
      </c>
      <c r="Y17" s="405">
        <f t="shared" si="5"/>
        <v>283</v>
      </c>
      <c r="Z17" s="214"/>
    </row>
    <row r="18" spans="1:26" ht="12" hidden="1" customHeight="1">
      <c r="A18" s="160"/>
      <c r="B18" s="93"/>
      <c r="C18" s="364">
        <f>C12</f>
        <v>110</v>
      </c>
      <c r="D18" s="364">
        <f t="shared" ref="D18:Y18" si="6">D12</f>
        <v>79</v>
      </c>
      <c r="E18" s="364">
        <f t="shared" si="6"/>
        <v>31</v>
      </c>
      <c r="F18" s="364">
        <f t="shared" si="6"/>
        <v>32</v>
      </c>
      <c r="G18" s="364">
        <f t="shared" si="6"/>
        <v>49</v>
      </c>
      <c r="H18" s="364">
        <f t="shared" si="6"/>
        <v>8</v>
      </c>
      <c r="I18" s="364">
        <f t="shared" si="6"/>
        <v>100</v>
      </c>
      <c r="J18" s="364">
        <f t="shared" si="6"/>
        <v>62</v>
      </c>
      <c r="K18" s="364">
        <f t="shared" si="6"/>
        <v>22</v>
      </c>
      <c r="L18" s="364">
        <f t="shared" si="6"/>
        <v>56</v>
      </c>
      <c r="M18" s="364">
        <f t="shared" si="6"/>
        <v>13</v>
      </c>
      <c r="N18" s="364">
        <f t="shared" si="6"/>
        <v>84</v>
      </c>
      <c r="O18" s="364">
        <f t="shared" si="6"/>
        <v>45</v>
      </c>
      <c r="P18" s="364">
        <f t="shared" si="6"/>
        <v>21</v>
      </c>
      <c r="Q18" s="364">
        <f t="shared" si="6"/>
        <v>35</v>
      </c>
      <c r="R18" s="364">
        <f t="shared" si="6"/>
        <v>8</v>
      </c>
      <c r="S18" s="364">
        <f t="shared" si="6"/>
        <v>27</v>
      </c>
      <c r="T18" s="364">
        <f t="shared" si="6"/>
        <v>34</v>
      </c>
      <c r="U18" s="364">
        <f t="shared" si="6"/>
        <v>53</v>
      </c>
      <c r="V18" s="364">
        <f t="shared" si="6"/>
        <v>36</v>
      </c>
      <c r="W18" s="364">
        <f t="shared" si="6"/>
        <v>29</v>
      </c>
      <c r="X18" s="364">
        <f t="shared" si="6"/>
        <v>43</v>
      </c>
      <c r="Y18" s="405">
        <f t="shared" si="6"/>
        <v>977</v>
      </c>
      <c r="Z18" s="214"/>
    </row>
    <row r="19" spans="1:26" ht="12" customHeight="1">
      <c r="A19" s="160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160"/>
      <c r="Z19" s="214"/>
    </row>
    <row r="20" spans="1:26" ht="12" customHeight="1" thickBot="1">
      <c r="A20" s="214"/>
      <c r="B20" s="419"/>
      <c r="C20" s="589" t="s">
        <v>104</v>
      </c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160"/>
      <c r="Z20" s="214"/>
    </row>
    <row r="21" spans="1:26" ht="12" customHeight="1">
      <c r="A21" s="160" t="s">
        <v>64</v>
      </c>
      <c r="B21" s="146"/>
      <c r="C21" s="373">
        <f>C18/Y18*Y16</f>
        <v>78.137154554759462</v>
      </c>
      <c r="D21" s="374">
        <f>D18/Y18*Y16</f>
        <v>56.116683725690891</v>
      </c>
      <c r="E21" s="374">
        <f t="shared" ref="E21:Y21" si="7">E18/$Y$18*$Y$16</f>
        <v>22.020470829068575</v>
      </c>
      <c r="F21" s="374">
        <f t="shared" si="7"/>
        <v>22.730808597748208</v>
      </c>
      <c r="G21" s="374">
        <f t="shared" si="7"/>
        <v>34.806550665301948</v>
      </c>
      <c r="H21" s="374">
        <f t="shared" si="7"/>
        <v>5.682702149437052</v>
      </c>
      <c r="I21" s="374">
        <f t="shared" si="7"/>
        <v>71.033776867963155</v>
      </c>
      <c r="J21" s="374">
        <f t="shared" si="7"/>
        <v>44.04094165813715</v>
      </c>
      <c r="K21" s="374">
        <f t="shared" si="7"/>
        <v>15.627430910951894</v>
      </c>
      <c r="L21" s="374">
        <f t="shared" si="7"/>
        <v>39.778915046059367</v>
      </c>
      <c r="M21" s="374">
        <f t="shared" si="7"/>
        <v>9.2343909928352108</v>
      </c>
      <c r="N21" s="374">
        <f t="shared" si="7"/>
        <v>59.668372569089051</v>
      </c>
      <c r="O21" s="374">
        <f t="shared" si="7"/>
        <v>31.965199590583421</v>
      </c>
      <c r="P21" s="374">
        <f t="shared" si="7"/>
        <v>14.917093142272263</v>
      </c>
      <c r="Q21" s="374">
        <f t="shared" si="7"/>
        <v>24.861821903787106</v>
      </c>
      <c r="R21" s="374">
        <f t="shared" si="7"/>
        <v>5.682702149437052</v>
      </c>
      <c r="S21" s="374">
        <f t="shared" si="7"/>
        <v>19.179119754350051</v>
      </c>
      <c r="T21" s="374">
        <f t="shared" si="7"/>
        <v>24.15148413510747</v>
      </c>
      <c r="U21" s="374">
        <f t="shared" si="7"/>
        <v>37.647901740020473</v>
      </c>
      <c r="V21" s="374">
        <f t="shared" si="7"/>
        <v>25.572159672466732</v>
      </c>
      <c r="W21" s="374">
        <f t="shared" si="7"/>
        <v>20.599795291709313</v>
      </c>
      <c r="X21" s="377">
        <f t="shared" si="7"/>
        <v>30.544524053224155</v>
      </c>
      <c r="Y21" s="410">
        <f t="shared" si="7"/>
        <v>694</v>
      </c>
      <c r="Z21" s="214"/>
    </row>
    <row r="22" spans="1:26" ht="12" customHeight="1" thickBot="1">
      <c r="A22" s="160" t="s">
        <v>65</v>
      </c>
      <c r="B22" s="146"/>
      <c r="C22" s="383">
        <f>C18/Y18*Y17</f>
        <v>31.862845445240531</v>
      </c>
      <c r="D22" s="384">
        <f t="shared" ref="D22:Y22" si="8">D18/$Y$18*$Y$17</f>
        <v>22.883316274309109</v>
      </c>
      <c r="E22" s="384">
        <f t="shared" si="8"/>
        <v>8.9795291709314213</v>
      </c>
      <c r="F22" s="384">
        <f t="shared" si="8"/>
        <v>9.2691914022517921</v>
      </c>
      <c r="G22" s="384">
        <f t="shared" si="8"/>
        <v>14.193449334698055</v>
      </c>
      <c r="H22" s="384">
        <f t="shared" si="8"/>
        <v>2.317297850562948</v>
      </c>
      <c r="I22" s="384">
        <f t="shared" si="8"/>
        <v>28.966223132036848</v>
      </c>
      <c r="J22" s="384">
        <f t="shared" si="8"/>
        <v>17.959058341862843</v>
      </c>
      <c r="K22" s="384">
        <f t="shared" si="8"/>
        <v>6.3725690890481062</v>
      </c>
      <c r="L22" s="384">
        <f t="shared" si="8"/>
        <v>16.221084953940636</v>
      </c>
      <c r="M22" s="384">
        <f t="shared" si="8"/>
        <v>3.7656090071647905</v>
      </c>
      <c r="N22" s="384">
        <f t="shared" si="8"/>
        <v>24.331627430910952</v>
      </c>
      <c r="O22" s="384">
        <f t="shared" si="8"/>
        <v>13.034800409416583</v>
      </c>
      <c r="P22" s="384">
        <f t="shared" si="8"/>
        <v>6.0829068577277381</v>
      </c>
      <c r="Q22" s="384">
        <f t="shared" si="8"/>
        <v>10.138178096212897</v>
      </c>
      <c r="R22" s="384">
        <f t="shared" si="8"/>
        <v>2.317297850562948</v>
      </c>
      <c r="S22" s="384">
        <f t="shared" si="8"/>
        <v>7.8208802456499491</v>
      </c>
      <c r="T22" s="384">
        <f t="shared" si="8"/>
        <v>9.8485158648925282</v>
      </c>
      <c r="U22" s="384">
        <f t="shared" si="8"/>
        <v>15.352098259979529</v>
      </c>
      <c r="V22" s="384">
        <f t="shared" si="8"/>
        <v>10.427840327533264</v>
      </c>
      <c r="W22" s="384">
        <f t="shared" si="8"/>
        <v>8.4002047082906852</v>
      </c>
      <c r="X22" s="387">
        <f t="shared" si="8"/>
        <v>12.455475946775843</v>
      </c>
      <c r="Y22" s="410">
        <f t="shared" si="8"/>
        <v>283</v>
      </c>
      <c r="Z22" s="214"/>
    </row>
    <row r="23" spans="1:26" ht="12" customHeight="1" thickBot="1">
      <c r="A23" s="161"/>
      <c r="B23" s="95"/>
      <c r="C23" s="388">
        <f t="shared" ref="C23:Y23" si="9">SUM(C21:C22)</f>
        <v>110</v>
      </c>
      <c r="D23" s="388">
        <f t="shared" si="9"/>
        <v>79</v>
      </c>
      <c r="E23" s="388">
        <f t="shared" si="9"/>
        <v>30.999999999999996</v>
      </c>
      <c r="F23" s="388">
        <f t="shared" si="9"/>
        <v>32</v>
      </c>
      <c r="G23" s="388">
        <f t="shared" si="9"/>
        <v>49</v>
      </c>
      <c r="H23" s="388">
        <f t="shared" si="9"/>
        <v>8</v>
      </c>
      <c r="I23" s="388">
        <f t="shared" si="9"/>
        <v>100</v>
      </c>
      <c r="J23" s="388">
        <f t="shared" si="9"/>
        <v>61.999999999999993</v>
      </c>
      <c r="K23" s="388">
        <f t="shared" si="9"/>
        <v>22</v>
      </c>
      <c r="L23" s="388">
        <f t="shared" si="9"/>
        <v>56</v>
      </c>
      <c r="M23" s="388">
        <f t="shared" si="9"/>
        <v>13.000000000000002</v>
      </c>
      <c r="N23" s="388">
        <f t="shared" si="9"/>
        <v>84</v>
      </c>
      <c r="O23" s="388">
        <f t="shared" si="9"/>
        <v>45</v>
      </c>
      <c r="P23" s="388">
        <f t="shared" si="9"/>
        <v>21</v>
      </c>
      <c r="Q23" s="388">
        <f t="shared" si="9"/>
        <v>35</v>
      </c>
      <c r="R23" s="388">
        <f t="shared" si="9"/>
        <v>8</v>
      </c>
      <c r="S23" s="388">
        <f t="shared" si="9"/>
        <v>27</v>
      </c>
      <c r="T23" s="388">
        <f t="shared" si="9"/>
        <v>34</v>
      </c>
      <c r="U23" s="388">
        <f t="shared" si="9"/>
        <v>53</v>
      </c>
      <c r="V23" s="388">
        <f t="shared" si="9"/>
        <v>36</v>
      </c>
      <c r="W23" s="388">
        <f t="shared" si="9"/>
        <v>29</v>
      </c>
      <c r="X23" s="388">
        <f t="shared" si="9"/>
        <v>43</v>
      </c>
      <c r="Y23" s="413">
        <f t="shared" si="9"/>
        <v>977</v>
      </c>
      <c r="Z23" s="250"/>
    </row>
    <row r="24" spans="1:26" ht="15" thickBo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1:26" ht="15" thickBot="1">
      <c r="A25" s="89" t="s">
        <v>12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>
        <f>CHITEST(C16:X17,C21:X22)</f>
        <v>4.8628496978116874E-9</v>
      </c>
      <c r="X25" s="89"/>
      <c r="Y25" s="463">
        <f>CHITEST(C16:X17,C21:X22)</f>
        <v>4.8628496978116874E-9</v>
      </c>
      <c r="Z25" s="252">
        <f>CHITEST(C16:X17,C21:X22)</f>
        <v>4.8628496978116874E-9</v>
      </c>
    </row>
    <row r="26" spans="1:26">
      <c r="A26" s="89"/>
      <c r="B26" s="89"/>
      <c r="C26" s="89">
        <v>1</v>
      </c>
      <c r="D26" s="89">
        <v>2</v>
      </c>
      <c r="E26" s="89">
        <v>3</v>
      </c>
      <c r="F26" s="89">
        <v>4</v>
      </c>
      <c r="G26" s="89">
        <v>5</v>
      </c>
      <c r="H26" s="89">
        <v>6</v>
      </c>
      <c r="I26" s="89">
        <v>7</v>
      </c>
      <c r="J26" s="89">
        <v>8</v>
      </c>
      <c r="K26" s="89">
        <v>9</v>
      </c>
      <c r="L26" s="89">
        <v>10</v>
      </c>
      <c r="M26" s="89">
        <v>11</v>
      </c>
      <c r="N26" s="89">
        <v>12</v>
      </c>
      <c r="O26" s="89">
        <v>13</v>
      </c>
      <c r="P26" s="89">
        <v>14</v>
      </c>
      <c r="Q26" s="89">
        <v>15</v>
      </c>
      <c r="R26" s="89">
        <v>16</v>
      </c>
      <c r="S26" s="89">
        <v>17</v>
      </c>
      <c r="T26" s="89">
        <v>18</v>
      </c>
      <c r="U26" s="89">
        <v>19</v>
      </c>
      <c r="V26" s="89">
        <v>20</v>
      </c>
      <c r="W26" s="89">
        <v>21</v>
      </c>
      <c r="X26" s="89">
        <v>22</v>
      </c>
      <c r="Y26" s="104"/>
    </row>
    <row r="27" spans="1:26" ht="15" thickBot="1">
      <c r="A27" s="89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26">
      <c r="A28" s="89"/>
      <c r="B28" s="89"/>
      <c r="C28" s="93">
        <f t="shared" ref="C28:X29" si="10">(C16-C21)^2/C21</f>
        <v>3.7585456996376423</v>
      </c>
      <c r="D28" s="93">
        <f t="shared" si="10"/>
        <v>1.7406577526124241</v>
      </c>
      <c r="E28" s="93">
        <f t="shared" si="10"/>
        <v>1.903023990756991E-5</v>
      </c>
      <c r="F28" s="93">
        <f t="shared" si="10"/>
        <v>0.47018179659547132</v>
      </c>
      <c r="G28" s="93">
        <f t="shared" si="10"/>
        <v>0.29299423408392367</v>
      </c>
      <c r="H28" s="93">
        <f t="shared" si="10"/>
        <v>0.30536065087797448</v>
      </c>
      <c r="I28" s="93">
        <f t="shared" si="10"/>
        <v>1.3142862199463675E-2</v>
      </c>
      <c r="J28" s="93">
        <f t="shared" si="10"/>
        <v>2.0884950876766159E-2</v>
      </c>
      <c r="K28" s="93">
        <f t="shared" si="10"/>
        <v>0.16947964032050772</v>
      </c>
      <c r="L28" s="93">
        <f t="shared" si="10"/>
        <v>0.12401591061267929</v>
      </c>
      <c r="M28" s="93">
        <f t="shared" si="10"/>
        <v>5.9494056039972841E-3</v>
      </c>
      <c r="N28" s="93">
        <f t="shared" si="10"/>
        <v>0.31445463303854676</v>
      </c>
      <c r="O28" s="93">
        <f t="shared" si="10"/>
        <v>0.28812626365418353</v>
      </c>
      <c r="P28" s="93">
        <f t="shared" si="10"/>
        <v>0.29084091227363412</v>
      </c>
      <c r="Q28" s="93">
        <f t="shared" si="10"/>
        <v>2.0494711421568006</v>
      </c>
      <c r="R28" s="93">
        <f t="shared" si="10"/>
        <v>0.30536065087797448</v>
      </c>
      <c r="S28" s="93">
        <f t="shared" si="10"/>
        <v>3.1892062096814637</v>
      </c>
      <c r="T28" s="93">
        <f t="shared" si="10"/>
        <v>2.7512468067467317</v>
      </c>
      <c r="U28" s="93">
        <f t="shared" si="10"/>
        <v>4.2490925398682231</v>
      </c>
      <c r="V28" s="93">
        <f t="shared" si="10"/>
        <v>2.2421884909105376</v>
      </c>
      <c r="W28" s="93">
        <f t="shared" si="10"/>
        <v>0.56123820137839942</v>
      </c>
      <c r="X28" s="93">
        <f t="shared" si="10"/>
        <v>0.41132252517643747</v>
      </c>
      <c r="Y28" s="207">
        <f>SUM(C28:X28)</f>
        <v>23.55378030942369</v>
      </c>
    </row>
    <row r="29" spans="1:26" ht="15" thickBot="1">
      <c r="A29" s="89"/>
      <c r="B29" s="89"/>
      <c r="C29" s="93">
        <f t="shared" si="10"/>
        <v>9.2170696662492073</v>
      </c>
      <c r="D29" s="93">
        <f t="shared" si="10"/>
        <v>4.2686094710707501</v>
      </c>
      <c r="E29" s="93">
        <f t="shared" si="10"/>
        <v>4.6667796805152301E-5</v>
      </c>
      <c r="F29" s="93">
        <f t="shared" si="10"/>
        <v>1.1530253245132758</v>
      </c>
      <c r="G29" s="93">
        <f t="shared" si="10"/>
        <v>0.71850882846022446</v>
      </c>
      <c r="H29" s="93">
        <f t="shared" si="10"/>
        <v>0.7488349530364462</v>
      </c>
      <c r="I29" s="93">
        <f t="shared" si="10"/>
        <v>3.2230199174656742E-2</v>
      </c>
      <c r="J29" s="93">
        <f t="shared" si="10"/>
        <v>5.1216098616521211E-2</v>
      </c>
      <c r="K29" s="93">
        <f t="shared" si="10"/>
        <v>0.41561438297679282</v>
      </c>
      <c r="L29" s="93">
        <f t="shared" si="10"/>
        <v>0.3041238231985855</v>
      </c>
      <c r="M29" s="93">
        <f t="shared" si="10"/>
        <v>1.4589708442311194E-2</v>
      </c>
      <c r="N29" s="93">
        <f t="shared" si="10"/>
        <v>0.77113609656802762</v>
      </c>
      <c r="O29" s="93">
        <f t="shared" si="10"/>
        <v>0.70657112005655065</v>
      </c>
      <c r="P29" s="93">
        <f t="shared" si="10"/>
        <v>0.71322824423287012</v>
      </c>
      <c r="Q29" s="93">
        <f t="shared" si="10"/>
        <v>5.0259115641583785</v>
      </c>
      <c r="R29" s="93">
        <f t="shared" si="10"/>
        <v>0.7488349530364462</v>
      </c>
      <c r="S29" s="93">
        <f t="shared" si="10"/>
        <v>7.8208802456499491</v>
      </c>
      <c r="T29" s="93">
        <f t="shared" si="10"/>
        <v>6.7468737946368638</v>
      </c>
      <c r="U29" s="93">
        <f t="shared" si="10"/>
        <v>10.420036122503697</v>
      </c>
      <c r="V29" s="93">
        <f t="shared" si="10"/>
        <v>5.4985117056251394</v>
      </c>
      <c r="W29" s="93">
        <f t="shared" si="10"/>
        <v>1.3763226563837767</v>
      </c>
      <c r="X29" s="93">
        <f t="shared" si="10"/>
        <v>1.0086849203973425</v>
      </c>
      <c r="Y29" s="160">
        <f>SUM(C29:X29)</f>
        <v>57.76086054678462</v>
      </c>
    </row>
    <row r="30" spans="1:26" ht="15" thickBo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130">
        <f>SUM(Y28:Y29)</f>
        <v>81.314640856208314</v>
      </c>
    </row>
    <row r="31" spans="1:26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1:26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>
        <v>21</v>
      </c>
      <c r="X32" s="89"/>
      <c r="Y32" s="89">
        <v>32.670999999999999</v>
      </c>
    </row>
  </sheetData>
  <mergeCells count="8">
    <mergeCell ref="C15:X15"/>
    <mergeCell ref="C20:X20"/>
    <mergeCell ref="A5:A6"/>
    <mergeCell ref="C6:Y6"/>
    <mergeCell ref="A8:A9"/>
    <mergeCell ref="A10:A11"/>
    <mergeCell ref="A12:B12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7"/>
  <sheetViews>
    <sheetView topLeftCell="A7" workbookViewId="0">
      <selection activeCell="C34" sqref="C34:I34"/>
    </sheetView>
  </sheetViews>
  <sheetFormatPr defaultRowHeight="14.25"/>
  <cols>
    <col min="1" max="1" width="10.7109375" style="84" customWidth="1"/>
    <col min="2" max="24" width="4.7109375" style="84" customWidth="1"/>
    <col min="25" max="25" width="6.5703125" style="84" customWidth="1"/>
    <col min="26" max="16384" width="9.140625" style="84"/>
  </cols>
  <sheetData>
    <row r="1" spans="1:25" ht="15">
      <c r="A1" s="30" t="s">
        <v>115</v>
      </c>
      <c r="B1" s="30"/>
    </row>
    <row r="2" spans="1:25">
      <c r="A2" s="84" t="s">
        <v>66</v>
      </c>
    </row>
    <row r="3" spans="1:25">
      <c r="A3" s="84" t="s">
        <v>67</v>
      </c>
    </row>
    <row r="5" spans="1:25" ht="15" thickBot="1">
      <c r="B5" s="84" t="s">
        <v>141</v>
      </c>
      <c r="O5" s="84" t="s">
        <v>142</v>
      </c>
    </row>
    <row r="6" spans="1:25" ht="12" customHeight="1" thickBot="1">
      <c r="A6" s="598"/>
      <c r="B6" s="420"/>
      <c r="C6" s="290" t="s">
        <v>105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316"/>
      <c r="O6" s="290" t="s">
        <v>105</v>
      </c>
      <c r="P6" s="279"/>
      <c r="Q6" s="279"/>
      <c r="R6" s="279"/>
      <c r="S6" s="279"/>
      <c r="T6" s="279"/>
      <c r="U6" s="279"/>
      <c r="V6" s="279"/>
      <c r="W6" s="279"/>
      <c r="X6" s="279"/>
      <c r="Y6" s="316"/>
    </row>
    <row r="7" spans="1:25" ht="12" customHeight="1" thickBot="1">
      <c r="A7" s="542"/>
      <c r="B7" s="418"/>
      <c r="C7" s="543" t="s">
        <v>52</v>
      </c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5"/>
    </row>
    <row r="8" spans="1:25" ht="24" customHeight="1" thickBot="1">
      <c r="A8" s="229" t="s">
        <v>68</v>
      </c>
      <c r="B8" s="317"/>
      <c r="C8" s="246" t="s">
        <v>26</v>
      </c>
      <c r="D8" s="156" t="s">
        <v>27</v>
      </c>
      <c r="E8" s="157" t="s">
        <v>28</v>
      </c>
      <c r="F8" s="157" t="s">
        <v>29</v>
      </c>
      <c r="G8" s="157" t="s">
        <v>15</v>
      </c>
      <c r="H8" s="157" t="s">
        <v>30</v>
      </c>
      <c r="I8" s="157" t="s">
        <v>31</v>
      </c>
      <c r="J8" s="157" t="s">
        <v>32</v>
      </c>
      <c r="K8" s="157" t="s">
        <v>34</v>
      </c>
      <c r="L8" s="157" t="s">
        <v>33</v>
      </c>
      <c r="M8" s="157" t="s">
        <v>35</v>
      </c>
      <c r="N8" s="162" t="s">
        <v>36</v>
      </c>
      <c r="O8" s="414" t="s">
        <v>1</v>
      </c>
      <c r="P8" s="157" t="s">
        <v>53</v>
      </c>
      <c r="Q8" s="157" t="s">
        <v>14</v>
      </c>
      <c r="R8" s="157" t="s">
        <v>54</v>
      </c>
      <c r="S8" s="157" t="s">
        <v>63</v>
      </c>
      <c r="T8" s="157" t="s">
        <v>55</v>
      </c>
      <c r="U8" s="157" t="s">
        <v>56</v>
      </c>
      <c r="V8" s="157" t="s">
        <v>57</v>
      </c>
      <c r="W8" s="157" t="s">
        <v>58</v>
      </c>
      <c r="X8" s="295" t="s">
        <v>61</v>
      </c>
      <c r="Y8" s="472" t="s">
        <v>98</v>
      </c>
    </row>
    <row r="9" spans="1:25" ht="12" customHeight="1">
      <c r="A9" s="559" t="s">
        <v>64</v>
      </c>
      <c r="B9" s="257" t="s">
        <v>2</v>
      </c>
      <c r="C9" s="470">
        <v>61</v>
      </c>
      <c r="D9" s="338">
        <v>66</v>
      </c>
      <c r="E9" s="338">
        <v>22</v>
      </c>
      <c r="F9" s="338">
        <v>26</v>
      </c>
      <c r="G9" s="338">
        <v>38</v>
      </c>
      <c r="H9" s="338">
        <v>7</v>
      </c>
      <c r="I9" s="338">
        <v>72</v>
      </c>
      <c r="J9" s="338">
        <v>45</v>
      </c>
      <c r="K9" s="338">
        <v>14</v>
      </c>
      <c r="L9" s="338">
        <v>42</v>
      </c>
      <c r="M9" s="338">
        <v>9</v>
      </c>
      <c r="N9" s="426">
        <v>64</v>
      </c>
      <c r="O9" s="389">
        <v>35</v>
      </c>
      <c r="P9" s="366">
        <v>17</v>
      </c>
      <c r="Q9" s="366">
        <v>32</v>
      </c>
      <c r="R9" s="366">
        <v>7</v>
      </c>
      <c r="S9" s="366">
        <v>27</v>
      </c>
      <c r="T9" s="366">
        <v>16</v>
      </c>
      <c r="U9" s="366">
        <v>25</v>
      </c>
      <c r="V9" s="366">
        <v>18</v>
      </c>
      <c r="W9" s="366">
        <v>24</v>
      </c>
      <c r="X9" s="390">
        <v>27</v>
      </c>
      <c r="Y9" s="468">
        <f>SUM(C9:X9)</f>
        <v>694</v>
      </c>
    </row>
    <row r="10" spans="1:25" ht="12" customHeight="1" thickBot="1">
      <c r="A10" s="560"/>
      <c r="B10" s="467" t="s">
        <v>3</v>
      </c>
      <c r="C10" s="392">
        <f t="shared" ref="C10:Y10" si="0">C9/$Y$9*100</f>
        <v>8.7896253602305485</v>
      </c>
      <c r="D10" s="393">
        <f t="shared" si="0"/>
        <v>9.5100864553314128</v>
      </c>
      <c r="E10" s="393">
        <f t="shared" si="0"/>
        <v>3.1700288184438041</v>
      </c>
      <c r="F10" s="393">
        <f t="shared" si="0"/>
        <v>3.7463976945244957</v>
      </c>
      <c r="G10" s="393">
        <f t="shared" si="0"/>
        <v>5.4755043227665707</v>
      </c>
      <c r="H10" s="393">
        <f t="shared" si="0"/>
        <v>1.0086455331412103</v>
      </c>
      <c r="I10" s="393">
        <f t="shared" si="0"/>
        <v>10.37463976945245</v>
      </c>
      <c r="J10" s="393">
        <f t="shared" si="0"/>
        <v>6.4841498559077806</v>
      </c>
      <c r="K10" s="393">
        <f t="shared" si="0"/>
        <v>2.0172910662824206</v>
      </c>
      <c r="L10" s="393">
        <f t="shared" si="0"/>
        <v>6.0518731988472618</v>
      </c>
      <c r="M10" s="393">
        <f t="shared" si="0"/>
        <v>1.2968299711815563</v>
      </c>
      <c r="N10" s="399">
        <f t="shared" si="0"/>
        <v>9.2219020172910664</v>
      </c>
      <c r="O10" s="392">
        <f t="shared" si="0"/>
        <v>5.043227665706052</v>
      </c>
      <c r="P10" s="458">
        <f t="shared" si="0"/>
        <v>2.4495677233429394</v>
      </c>
      <c r="Q10" s="458">
        <f t="shared" si="0"/>
        <v>4.6109510086455332</v>
      </c>
      <c r="R10" s="458">
        <f t="shared" si="0"/>
        <v>1.0086455331412103</v>
      </c>
      <c r="S10" s="458">
        <f t="shared" si="0"/>
        <v>3.8904899135446689</v>
      </c>
      <c r="T10" s="458">
        <f t="shared" si="0"/>
        <v>2.3054755043227666</v>
      </c>
      <c r="U10" s="458">
        <f t="shared" si="0"/>
        <v>3.6023054755043229</v>
      </c>
      <c r="V10" s="458">
        <f t="shared" si="0"/>
        <v>2.5936599423631126</v>
      </c>
      <c r="W10" s="458">
        <f t="shared" si="0"/>
        <v>3.4582132564841501</v>
      </c>
      <c r="X10" s="471">
        <f t="shared" si="0"/>
        <v>3.8904899135446689</v>
      </c>
      <c r="Y10" s="469">
        <f t="shared" si="0"/>
        <v>100</v>
      </c>
    </row>
    <row r="11" spans="1:25" ht="12" customHeight="1">
      <c r="A11" s="561" t="s">
        <v>65</v>
      </c>
      <c r="B11" s="448" t="s">
        <v>2</v>
      </c>
      <c r="C11" s="470">
        <v>49</v>
      </c>
      <c r="D11" s="338">
        <v>13</v>
      </c>
      <c r="E11" s="338">
        <v>9</v>
      </c>
      <c r="F11" s="338">
        <v>6</v>
      </c>
      <c r="G11" s="338">
        <v>11</v>
      </c>
      <c r="H11" s="338">
        <v>1</v>
      </c>
      <c r="I11" s="338">
        <v>28</v>
      </c>
      <c r="J11" s="338">
        <v>17</v>
      </c>
      <c r="K11" s="338">
        <v>8</v>
      </c>
      <c r="L11" s="338">
        <v>14</v>
      </c>
      <c r="M11" s="338">
        <v>4</v>
      </c>
      <c r="N11" s="426">
        <v>20</v>
      </c>
      <c r="O11" s="470">
        <v>10</v>
      </c>
      <c r="P11" s="338">
        <v>4</v>
      </c>
      <c r="Q11" s="338">
        <v>3</v>
      </c>
      <c r="R11" s="338">
        <v>1</v>
      </c>
      <c r="S11" s="338">
        <v>0</v>
      </c>
      <c r="T11" s="338">
        <v>18</v>
      </c>
      <c r="U11" s="338">
        <v>28</v>
      </c>
      <c r="V11" s="338">
        <v>18</v>
      </c>
      <c r="W11" s="338">
        <v>5</v>
      </c>
      <c r="X11" s="494">
        <v>16</v>
      </c>
      <c r="Y11" s="391">
        <f>SUM(C11:X11)</f>
        <v>283</v>
      </c>
    </row>
    <row r="12" spans="1:25" ht="12" customHeight="1" thickBot="1">
      <c r="A12" s="559"/>
      <c r="B12" s="303" t="s">
        <v>3</v>
      </c>
      <c r="C12" s="392">
        <f t="shared" ref="C12:Y12" si="1">C11/$Y$11*100</f>
        <v>17.314487632508836</v>
      </c>
      <c r="D12" s="393">
        <f t="shared" si="1"/>
        <v>4.5936395759717312</v>
      </c>
      <c r="E12" s="393">
        <f t="shared" si="1"/>
        <v>3.1802120141342751</v>
      </c>
      <c r="F12" s="393">
        <f t="shared" si="1"/>
        <v>2.1201413427561837</v>
      </c>
      <c r="G12" s="393">
        <f t="shared" si="1"/>
        <v>3.8869257950530036</v>
      </c>
      <c r="H12" s="393">
        <f t="shared" si="1"/>
        <v>0.35335689045936397</v>
      </c>
      <c r="I12" s="393">
        <f t="shared" si="1"/>
        <v>9.8939929328621901</v>
      </c>
      <c r="J12" s="393">
        <f t="shared" si="1"/>
        <v>6.0070671378091873</v>
      </c>
      <c r="K12" s="393">
        <f t="shared" si="1"/>
        <v>2.8268551236749118</v>
      </c>
      <c r="L12" s="393">
        <f t="shared" si="1"/>
        <v>4.946996466431095</v>
      </c>
      <c r="M12" s="393">
        <f t="shared" si="1"/>
        <v>1.4134275618374559</v>
      </c>
      <c r="N12" s="399">
        <f t="shared" si="1"/>
        <v>7.0671378091872796</v>
      </c>
      <c r="O12" s="392">
        <f t="shared" si="1"/>
        <v>3.5335689045936398</v>
      </c>
      <c r="P12" s="458">
        <f t="shared" si="1"/>
        <v>1.4134275618374559</v>
      </c>
      <c r="Q12" s="458">
        <f t="shared" si="1"/>
        <v>1.0600706713780919</v>
      </c>
      <c r="R12" s="458">
        <f t="shared" si="1"/>
        <v>0.35335689045936397</v>
      </c>
      <c r="S12" s="458">
        <f t="shared" si="1"/>
        <v>0</v>
      </c>
      <c r="T12" s="458">
        <f t="shared" si="1"/>
        <v>6.3604240282685502</v>
      </c>
      <c r="U12" s="458">
        <f t="shared" si="1"/>
        <v>9.8939929328621901</v>
      </c>
      <c r="V12" s="458">
        <f t="shared" si="1"/>
        <v>6.3604240282685502</v>
      </c>
      <c r="W12" s="458">
        <f t="shared" si="1"/>
        <v>1.7667844522968199</v>
      </c>
      <c r="X12" s="471">
        <f t="shared" si="1"/>
        <v>5.6537102473498235</v>
      </c>
      <c r="Y12" s="466">
        <f t="shared" si="1"/>
        <v>100</v>
      </c>
    </row>
    <row r="13" spans="1:25" ht="12" customHeight="1">
      <c r="A13" s="529" t="s">
        <v>8</v>
      </c>
      <c r="B13" s="530"/>
      <c r="C13" s="356">
        <f>C9+C11</f>
        <v>110</v>
      </c>
      <c r="D13" s="357">
        <f t="shared" ref="D13:X13" si="2">D9+D11</f>
        <v>79</v>
      </c>
      <c r="E13" s="357">
        <f t="shared" si="2"/>
        <v>31</v>
      </c>
      <c r="F13" s="357">
        <f t="shared" si="2"/>
        <v>32</v>
      </c>
      <c r="G13" s="357">
        <f t="shared" si="2"/>
        <v>49</v>
      </c>
      <c r="H13" s="357">
        <f t="shared" si="2"/>
        <v>8</v>
      </c>
      <c r="I13" s="357">
        <f t="shared" si="2"/>
        <v>100</v>
      </c>
      <c r="J13" s="357">
        <f t="shared" si="2"/>
        <v>62</v>
      </c>
      <c r="K13" s="357">
        <f t="shared" si="2"/>
        <v>22</v>
      </c>
      <c r="L13" s="357">
        <f t="shared" si="2"/>
        <v>56</v>
      </c>
      <c r="M13" s="357">
        <f t="shared" si="2"/>
        <v>13</v>
      </c>
      <c r="N13" s="454">
        <f t="shared" si="2"/>
        <v>84</v>
      </c>
      <c r="O13" s="356">
        <f t="shared" si="2"/>
        <v>45</v>
      </c>
      <c r="P13" s="357">
        <f t="shared" si="2"/>
        <v>21</v>
      </c>
      <c r="Q13" s="357">
        <f t="shared" si="2"/>
        <v>35</v>
      </c>
      <c r="R13" s="357">
        <f t="shared" si="2"/>
        <v>8</v>
      </c>
      <c r="S13" s="357">
        <f t="shared" si="2"/>
        <v>27</v>
      </c>
      <c r="T13" s="357">
        <f t="shared" si="2"/>
        <v>34</v>
      </c>
      <c r="U13" s="357">
        <f t="shared" si="2"/>
        <v>53</v>
      </c>
      <c r="V13" s="357">
        <f t="shared" si="2"/>
        <v>36</v>
      </c>
      <c r="W13" s="357">
        <f t="shared" si="2"/>
        <v>29</v>
      </c>
      <c r="X13" s="358">
        <f t="shared" si="2"/>
        <v>43</v>
      </c>
      <c r="Y13" s="416">
        <f>SUM(C13:X13)</f>
        <v>977</v>
      </c>
    </row>
    <row r="14" spans="1:25" ht="12" customHeight="1" thickBot="1">
      <c r="A14" s="536" t="s">
        <v>127</v>
      </c>
      <c r="B14" s="537"/>
      <c r="C14" s="360">
        <f t="shared" ref="C14:Y14" si="3">C13/$Y$13*100</f>
        <v>11.258955987717503</v>
      </c>
      <c r="D14" s="361">
        <f t="shared" si="3"/>
        <v>8.0859774820880244</v>
      </c>
      <c r="E14" s="361">
        <f t="shared" si="3"/>
        <v>3.1729785056294779</v>
      </c>
      <c r="F14" s="361">
        <f t="shared" si="3"/>
        <v>3.2753326509723646</v>
      </c>
      <c r="G14" s="361">
        <f t="shared" si="3"/>
        <v>5.0153531218014331</v>
      </c>
      <c r="H14" s="361">
        <f t="shared" si="3"/>
        <v>0.81883316274309115</v>
      </c>
      <c r="I14" s="361">
        <f t="shared" si="3"/>
        <v>10.235414534288639</v>
      </c>
      <c r="J14" s="361">
        <f t="shared" si="3"/>
        <v>6.3459570112589558</v>
      </c>
      <c r="K14" s="361">
        <f t="shared" si="3"/>
        <v>2.2517911975435005</v>
      </c>
      <c r="L14" s="361">
        <f t="shared" si="3"/>
        <v>5.7318321392016376</v>
      </c>
      <c r="M14" s="361">
        <f t="shared" si="3"/>
        <v>1.3306038894575232</v>
      </c>
      <c r="N14" s="475">
        <f t="shared" si="3"/>
        <v>8.5977482088024573</v>
      </c>
      <c r="O14" s="360">
        <f t="shared" si="3"/>
        <v>4.6059365404298873</v>
      </c>
      <c r="P14" s="451">
        <f t="shared" si="3"/>
        <v>2.1494370522006143</v>
      </c>
      <c r="Q14" s="451">
        <f t="shared" si="3"/>
        <v>3.5823950870010237</v>
      </c>
      <c r="R14" s="451">
        <f t="shared" si="3"/>
        <v>0.81883316274309115</v>
      </c>
      <c r="S14" s="451">
        <f t="shared" si="3"/>
        <v>2.7635619242579326</v>
      </c>
      <c r="T14" s="451">
        <f t="shared" si="3"/>
        <v>3.480040941658137</v>
      </c>
      <c r="U14" s="451">
        <f t="shared" si="3"/>
        <v>5.424769703172978</v>
      </c>
      <c r="V14" s="451">
        <f t="shared" si="3"/>
        <v>3.6847492323439099</v>
      </c>
      <c r="W14" s="451">
        <f t="shared" si="3"/>
        <v>2.968270214943705</v>
      </c>
      <c r="X14" s="464">
        <f t="shared" si="3"/>
        <v>4.401228249744114</v>
      </c>
      <c r="Y14" s="417">
        <f t="shared" si="3"/>
        <v>100</v>
      </c>
    </row>
    <row r="15" spans="1:25" ht="12" customHeight="1">
      <c r="A15" s="16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207"/>
    </row>
    <row r="16" spans="1:25" ht="12" customHeight="1" thickBot="1">
      <c r="A16" s="214"/>
      <c r="B16" s="419"/>
      <c r="C16" s="589" t="s">
        <v>105</v>
      </c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160"/>
    </row>
    <row r="17" spans="1:26" ht="12" customHeight="1">
      <c r="A17" s="160" t="s">
        <v>64</v>
      </c>
      <c r="B17" s="146"/>
      <c r="C17" s="389">
        <f>C9</f>
        <v>61</v>
      </c>
      <c r="D17" s="366">
        <f>D9</f>
        <v>66</v>
      </c>
      <c r="E17" s="366">
        <f>E9</f>
        <v>22</v>
      </c>
      <c r="F17" s="366">
        <f t="shared" ref="F17:Y17" si="4">F9</f>
        <v>26</v>
      </c>
      <c r="G17" s="366">
        <f t="shared" si="4"/>
        <v>38</v>
      </c>
      <c r="H17" s="366">
        <f t="shared" si="4"/>
        <v>7</v>
      </c>
      <c r="I17" s="366">
        <f t="shared" si="4"/>
        <v>72</v>
      </c>
      <c r="J17" s="366">
        <f t="shared" si="4"/>
        <v>45</v>
      </c>
      <c r="K17" s="366">
        <f t="shared" si="4"/>
        <v>14</v>
      </c>
      <c r="L17" s="366">
        <f t="shared" si="4"/>
        <v>42</v>
      </c>
      <c r="M17" s="366">
        <f t="shared" si="4"/>
        <v>9</v>
      </c>
      <c r="N17" s="367">
        <f t="shared" si="4"/>
        <v>64</v>
      </c>
      <c r="O17" s="389">
        <f t="shared" si="4"/>
        <v>35</v>
      </c>
      <c r="P17" s="366">
        <f t="shared" si="4"/>
        <v>17</v>
      </c>
      <c r="Q17" s="366">
        <f t="shared" si="4"/>
        <v>32</v>
      </c>
      <c r="R17" s="366">
        <f t="shared" si="4"/>
        <v>7</v>
      </c>
      <c r="S17" s="366">
        <f t="shared" si="4"/>
        <v>27</v>
      </c>
      <c r="T17" s="366">
        <f t="shared" si="4"/>
        <v>16</v>
      </c>
      <c r="U17" s="366">
        <f t="shared" si="4"/>
        <v>25</v>
      </c>
      <c r="V17" s="366">
        <f t="shared" si="4"/>
        <v>18</v>
      </c>
      <c r="W17" s="366">
        <f t="shared" si="4"/>
        <v>24</v>
      </c>
      <c r="X17" s="390">
        <f t="shared" si="4"/>
        <v>27</v>
      </c>
      <c r="Y17" s="405">
        <f t="shared" si="4"/>
        <v>694</v>
      </c>
    </row>
    <row r="18" spans="1:26" ht="12" customHeight="1" thickBot="1">
      <c r="A18" s="160" t="s">
        <v>65</v>
      </c>
      <c r="B18" s="146"/>
      <c r="C18" s="461">
        <f>C11</f>
        <v>49</v>
      </c>
      <c r="D18" s="462">
        <f t="shared" ref="D18:Y18" si="5">D11</f>
        <v>13</v>
      </c>
      <c r="E18" s="462">
        <f t="shared" si="5"/>
        <v>9</v>
      </c>
      <c r="F18" s="462">
        <f t="shared" si="5"/>
        <v>6</v>
      </c>
      <c r="G18" s="462">
        <f t="shared" si="5"/>
        <v>11</v>
      </c>
      <c r="H18" s="462">
        <f t="shared" si="5"/>
        <v>1</v>
      </c>
      <c r="I18" s="462">
        <f t="shared" si="5"/>
        <v>28</v>
      </c>
      <c r="J18" s="462">
        <f t="shared" si="5"/>
        <v>17</v>
      </c>
      <c r="K18" s="462">
        <f t="shared" si="5"/>
        <v>8</v>
      </c>
      <c r="L18" s="462">
        <f t="shared" si="5"/>
        <v>14</v>
      </c>
      <c r="M18" s="462">
        <f t="shared" si="5"/>
        <v>4</v>
      </c>
      <c r="N18" s="473">
        <f t="shared" si="5"/>
        <v>20</v>
      </c>
      <c r="O18" s="461">
        <f t="shared" si="5"/>
        <v>10</v>
      </c>
      <c r="P18" s="462">
        <f t="shared" si="5"/>
        <v>4</v>
      </c>
      <c r="Q18" s="462">
        <f t="shared" si="5"/>
        <v>3</v>
      </c>
      <c r="R18" s="462">
        <f t="shared" si="5"/>
        <v>1</v>
      </c>
      <c r="S18" s="462">
        <f t="shared" si="5"/>
        <v>0</v>
      </c>
      <c r="T18" s="462">
        <f t="shared" si="5"/>
        <v>18</v>
      </c>
      <c r="U18" s="462">
        <f t="shared" si="5"/>
        <v>28</v>
      </c>
      <c r="V18" s="462">
        <f t="shared" si="5"/>
        <v>18</v>
      </c>
      <c r="W18" s="462">
        <f t="shared" si="5"/>
        <v>5</v>
      </c>
      <c r="X18" s="508">
        <f t="shared" si="5"/>
        <v>16</v>
      </c>
      <c r="Y18" s="405">
        <f t="shared" si="5"/>
        <v>283</v>
      </c>
    </row>
    <row r="19" spans="1:26" ht="12" customHeight="1">
      <c r="A19" s="160"/>
      <c r="B19" s="93"/>
      <c r="C19" s="364">
        <f>C13</f>
        <v>110</v>
      </c>
      <c r="D19" s="364">
        <f t="shared" ref="D19:Y19" si="6">D13</f>
        <v>79</v>
      </c>
      <c r="E19" s="364">
        <f t="shared" si="6"/>
        <v>31</v>
      </c>
      <c r="F19" s="364">
        <f t="shared" si="6"/>
        <v>32</v>
      </c>
      <c r="G19" s="364">
        <f t="shared" si="6"/>
        <v>49</v>
      </c>
      <c r="H19" s="364">
        <f t="shared" si="6"/>
        <v>8</v>
      </c>
      <c r="I19" s="364">
        <f t="shared" si="6"/>
        <v>100</v>
      </c>
      <c r="J19" s="364">
        <f t="shared" si="6"/>
        <v>62</v>
      </c>
      <c r="K19" s="364">
        <f t="shared" si="6"/>
        <v>22</v>
      </c>
      <c r="L19" s="364">
        <f t="shared" si="6"/>
        <v>56</v>
      </c>
      <c r="M19" s="364">
        <f t="shared" si="6"/>
        <v>13</v>
      </c>
      <c r="N19" s="364">
        <f t="shared" si="6"/>
        <v>84</v>
      </c>
      <c r="O19" s="364">
        <f t="shared" si="6"/>
        <v>45</v>
      </c>
      <c r="P19" s="364">
        <f t="shared" si="6"/>
        <v>21</v>
      </c>
      <c r="Q19" s="364">
        <f t="shared" si="6"/>
        <v>35</v>
      </c>
      <c r="R19" s="364">
        <f t="shared" si="6"/>
        <v>8</v>
      </c>
      <c r="S19" s="364">
        <f t="shared" si="6"/>
        <v>27</v>
      </c>
      <c r="T19" s="364">
        <f t="shared" si="6"/>
        <v>34</v>
      </c>
      <c r="U19" s="364">
        <f t="shared" si="6"/>
        <v>53</v>
      </c>
      <c r="V19" s="364">
        <f t="shared" si="6"/>
        <v>36</v>
      </c>
      <c r="W19" s="364">
        <f t="shared" si="6"/>
        <v>29</v>
      </c>
      <c r="X19" s="364">
        <f t="shared" si="6"/>
        <v>43</v>
      </c>
      <c r="Y19" s="405">
        <f t="shared" si="6"/>
        <v>977</v>
      </c>
    </row>
    <row r="20" spans="1:26" ht="12" customHeight="1">
      <c r="A20" s="160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160"/>
    </row>
    <row r="21" spans="1:26" ht="12" customHeight="1" thickBot="1">
      <c r="A21" s="214"/>
      <c r="B21" s="419"/>
      <c r="C21" s="589" t="s">
        <v>104</v>
      </c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160"/>
    </row>
    <row r="22" spans="1:26" ht="12" customHeight="1">
      <c r="A22" s="160" t="s">
        <v>64</v>
      </c>
      <c r="B22" s="146"/>
      <c r="C22" s="373">
        <f>C19/Y19*Y17</f>
        <v>78.137154554759462</v>
      </c>
      <c r="D22" s="374">
        <f>D19/Y19*Y17</f>
        <v>56.116683725690891</v>
      </c>
      <c r="E22" s="374">
        <f t="shared" ref="E22:Y22" si="7">E19/$Y$19*$Y$17</f>
        <v>22.020470829068575</v>
      </c>
      <c r="F22" s="374">
        <f t="shared" si="7"/>
        <v>22.730808597748208</v>
      </c>
      <c r="G22" s="374">
        <f t="shared" si="7"/>
        <v>34.806550665301948</v>
      </c>
      <c r="H22" s="374">
        <f t="shared" si="7"/>
        <v>5.682702149437052</v>
      </c>
      <c r="I22" s="374">
        <f t="shared" si="7"/>
        <v>71.033776867963155</v>
      </c>
      <c r="J22" s="374">
        <f t="shared" si="7"/>
        <v>44.04094165813715</v>
      </c>
      <c r="K22" s="374">
        <f t="shared" si="7"/>
        <v>15.627430910951894</v>
      </c>
      <c r="L22" s="374">
        <f t="shared" si="7"/>
        <v>39.778915046059367</v>
      </c>
      <c r="M22" s="374">
        <f t="shared" si="7"/>
        <v>9.2343909928352108</v>
      </c>
      <c r="N22" s="377">
        <f t="shared" si="7"/>
        <v>59.668372569089051</v>
      </c>
      <c r="O22" s="373">
        <f t="shared" si="7"/>
        <v>31.965199590583421</v>
      </c>
      <c r="P22" s="374">
        <f t="shared" si="7"/>
        <v>14.917093142272263</v>
      </c>
      <c r="Q22" s="374">
        <f t="shared" si="7"/>
        <v>24.861821903787106</v>
      </c>
      <c r="R22" s="374">
        <f t="shared" si="7"/>
        <v>5.682702149437052</v>
      </c>
      <c r="S22" s="374">
        <f t="shared" si="7"/>
        <v>19.179119754350051</v>
      </c>
      <c r="T22" s="374">
        <f t="shared" si="7"/>
        <v>24.15148413510747</v>
      </c>
      <c r="U22" s="374">
        <f t="shared" si="7"/>
        <v>37.647901740020473</v>
      </c>
      <c r="V22" s="374">
        <f t="shared" si="7"/>
        <v>25.572159672466732</v>
      </c>
      <c r="W22" s="374">
        <f t="shared" si="7"/>
        <v>20.599795291709313</v>
      </c>
      <c r="X22" s="375">
        <f t="shared" si="7"/>
        <v>30.544524053224155</v>
      </c>
      <c r="Y22" s="410">
        <f t="shared" si="7"/>
        <v>694</v>
      </c>
    </row>
    <row r="23" spans="1:26" ht="12" customHeight="1" thickBot="1">
      <c r="A23" s="160" t="s">
        <v>65</v>
      </c>
      <c r="B23" s="146"/>
      <c r="C23" s="383">
        <f>C19/Y19*Y18</f>
        <v>31.862845445240531</v>
      </c>
      <c r="D23" s="384">
        <f t="shared" ref="D23:Y23" si="8">D19/$Y$19*$Y$18</f>
        <v>22.883316274309109</v>
      </c>
      <c r="E23" s="384">
        <f t="shared" si="8"/>
        <v>8.9795291709314213</v>
      </c>
      <c r="F23" s="384">
        <f t="shared" si="8"/>
        <v>9.2691914022517921</v>
      </c>
      <c r="G23" s="384">
        <f t="shared" si="8"/>
        <v>14.193449334698055</v>
      </c>
      <c r="H23" s="384">
        <f t="shared" si="8"/>
        <v>2.317297850562948</v>
      </c>
      <c r="I23" s="384">
        <f t="shared" si="8"/>
        <v>28.966223132036848</v>
      </c>
      <c r="J23" s="384">
        <f t="shared" si="8"/>
        <v>17.959058341862843</v>
      </c>
      <c r="K23" s="384">
        <f t="shared" si="8"/>
        <v>6.3725690890481062</v>
      </c>
      <c r="L23" s="384">
        <f t="shared" si="8"/>
        <v>16.221084953940636</v>
      </c>
      <c r="M23" s="384">
        <f t="shared" si="8"/>
        <v>3.7656090071647905</v>
      </c>
      <c r="N23" s="387">
        <f t="shared" si="8"/>
        <v>24.331627430910952</v>
      </c>
      <c r="O23" s="383">
        <f t="shared" si="8"/>
        <v>13.034800409416583</v>
      </c>
      <c r="P23" s="384">
        <f t="shared" si="8"/>
        <v>6.0829068577277381</v>
      </c>
      <c r="Q23" s="384">
        <f t="shared" si="8"/>
        <v>10.138178096212897</v>
      </c>
      <c r="R23" s="384">
        <f t="shared" si="8"/>
        <v>2.317297850562948</v>
      </c>
      <c r="S23" s="384">
        <f t="shared" si="8"/>
        <v>7.8208802456499491</v>
      </c>
      <c r="T23" s="384">
        <f t="shared" si="8"/>
        <v>9.8485158648925282</v>
      </c>
      <c r="U23" s="384">
        <f t="shared" si="8"/>
        <v>15.352098259979529</v>
      </c>
      <c r="V23" s="384">
        <f t="shared" si="8"/>
        <v>10.427840327533264</v>
      </c>
      <c r="W23" s="384">
        <f t="shared" si="8"/>
        <v>8.4002047082906852</v>
      </c>
      <c r="X23" s="385">
        <f t="shared" si="8"/>
        <v>12.455475946775843</v>
      </c>
      <c r="Y23" s="410">
        <f t="shared" si="8"/>
        <v>283</v>
      </c>
    </row>
    <row r="24" spans="1:26" ht="12" customHeight="1" thickBot="1">
      <c r="A24" s="161"/>
      <c r="B24" s="95"/>
      <c r="C24" s="388">
        <f t="shared" ref="C24:Y24" si="9">SUM(C22:C23)</f>
        <v>110</v>
      </c>
      <c r="D24" s="388">
        <f t="shared" si="9"/>
        <v>79</v>
      </c>
      <c r="E24" s="388">
        <f t="shared" si="9"/>
        <v>30.999999999999996</v>
      </c>
      <c r="F24" s="388">
        <f t="shared" si="9"/>
        <v>32</v>
      </c>
      <c r="G24" s="388">
        <f t="shared" si="9"/>
        <v>49</v>
      </c>
      <c r="H24" s="388">
        <f t="shared" si="9"/>
        <v>8</v>
      </c>
      <c r="I24" s="388">
        <f t="shared" si="9"/>
        <v>100</v>
      </c>
      <c r="J24" s="388">
        <f t="shared" si="9"/>
        <v>61.999999999999993</v>
      </c>
      <c r="K24" s="388">
        <f t="shared" si="9"/>
        <v>22</v>
      </c>
      <c r="L24" s="388">
        <f t="shared" si="9"/>
        <v>56</v>
      </c>
      <c r="M24" s="388">
        <f t="shared" si="9"/>
        <v>13.000000000000002</v>
      </c>
      <c r="N24" s="388">
        <f t="shared" si="9"/>
        <v>84</v>
      </c>
      <c r="O24" s="388">
        <f t="shared" si="9"/>
        <v>45</v>
      </c>
      <c r="P24" s="388">
        <f t="shared" si="9"/>
        <v>21</v>
      </c>
      <c r="Q24" s="388">
        <f t="shared" si="9"/>
        <v>35</v>
      </c>
      <c r="R24" s="388">
        <f t="shared" si="9"/>
        <v>8</v>
      </c>
      <c r="S24" s="388">
        <f t="shared" si="9"/>
        <v>27</v>
      </c>
      <c r="T24" s="388">
        <f t="shared" si="9"/>
        <v>34</v>
      </c>
      <c r="U24" s="388">
        <f t="shared" si="9"/>
        <v>53</v>
      </c>
      <c r="V24" s="388">
        <f t="shared" si="9"/>
        <v>36</v>
      </c>
      <c r="W24" s="388">
        <f t="shared" si="9"/>
        <v>29</v>
      </c>
      <c r="X24" s="388">
        <f t="shared" si="9"/>
        <v>43</v>
      </c>
      <c r="Y24" s="413">
        <f t="shared" si="9"/>
        <v>977</v>
      </c>
    </row>
    <row r="25" spans="1:26" ht="12" customHeight="1" thickBo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1:26" ht="12" customHeight="1" thickBot="1">
      <c r="A26" s="89" t="s">
        <v>12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 t="s">
        <v>133</v>
      </c>
      <c r="V26" s="89"/>
      <c r="W26" s="89"/>
      <c r="X26" s="89"/>
      <c r="Y26" s="576">
        <f>CHITEST(C17:X18,C22:X23)</f>
        <v>4.8628496978116874E-9</v>
      </c>
      <c r="Z26" s="577"/>
    </row>
    <row r="27" spans="1:26" ht="12" customHeight="1">
      <c r="A27" s="89"/>
      <c r="B27" s="89"/>
      <c r="Y27" s="104"/>
    </row>
    <row r="28" spans="1:26" ht="12" customHeight="1">
      <c r="A28" s="89" t="s">
        <v>21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</row>
    <row r="29" spans="1:26" ht="12" customHeight="1" thickBot="1">
      <c r="A29" s="89"/>
      <c r="B29" s="482" t="s">
        <v>129</v>
      </c>
      <c r="C29" s="89">
        <v>1</v>
      </c>
      <c r="D29" s="89">
        <v>2</v>
      </c>
      <c r="E29" s="89">
        <v>3</v>
      </c>
      <c r="F29" s="89">
        <v>4</v>
      </c>
      <c r="G29" s="89">
        <v>5</v>
      </c>
      <c r="H29" s="89">
        <v>6</v>
      </c>
      <c r="I29" s="89">
        <v>7</v>
      </c>
      <c r="J29" s="89">
        <v>8</v>
      </c>
      <c r="K29" s="89">
        <v>9</v>
      </c>
      <c r="L29" s="89">
        <v>10</v>
      </c>
      <c r="M29" s="89">
        <v>11</v>
      </c>
      <c r="N29" s="89">
        <v>12</v>
      </c>
      <c r="O29" s="89">
        <v>13</v>
      </c>
      <c r="P29" s="89">
        <v>14</v>
      </c>
      <c r="Q29" s="89">
        <v>15</v>
      </c>
      <c r="R29" s="89">
        <v>16</v>
      </c>
      <c r="S29" s="89">
        <v>17</v>
      </c>
      <c r="T29" s="89">
        <v>18</v>
      </c>
      <c r="U29" s="89">
        <v>19</v>
      </c>
      <c r="V29" s="89">
        <v>20</v>
      </c>
      <c r="W29" s="89">
        <v>21</v>
      </c>
      <c r="X29" s="89">
        <v>22</v>
      </c>
      <c r="Y29" s="89"/>
    </row>
    <row r="30" spans="1:26" ht="12" customHeight="1">
      <c r="A30" s="482" t="s">
        <v>128</v>
      </c>
      <c r="B30" s="89">
        <v>1</v>
      </c>
      <c r="C30" s="498">
        <f t="shared" ref="C30:X31" si="10">(C17-C22)^2/C22</f>
        <v>3.7585456996376423</v>
      </c>
      <c r="D30" s="499">
        <f t="shared" si="10"/>
        <v>1.7406577526124241</v>
      </c>
      <c r="E30" s="499">
        <f t="shared" si="10"/>
        <v>1.903023990756991E-5</v>
      </c>
      <c r="F30" s="499">
        <f t="shared" si="10"/>
        <v>0.47018179659547132</v>
      </c>
      <c r="G30" s="499">
        <f t="shared" si="10"/>
        <v>0.29299423408392367</v>
      </c>
      <c r="H30" s="499">
        <f t="shared" si="10"/>
        <v>0.30536065087797448</v>
      </c>
      <c r="I30" s="499">
        <f t="shared" si="10"/>
        <v>1.3142862199463675E-2</v>
      </c>
      <c r="J30" s="499">
        <f t="shared" si="10"/>
        <v>2.0884950876766159E-2</v>
      </c>
      <c r="K30" s="499">
        <f t="shared" si="10"/>
        <v>0.16947964032050772</v>
      </c>
      <c r="L30" s="499">
        <f t="shared" si="10"/>
        <v>0.12401591061267929</v>
      </c>
      <c r="M30" s="499">
        <f t="shared" si="10"/>
        <v>5.9494056039972841E-3</v>
      </c>
      <c r="N30" s="500">
        <f t="shared" si="10"/>
        <v>0.31445463303854676</v>
      </c>
      <c r="O30" s="498">
        <f t="shared" si="10"/>
        <v>0.28812626365418353</v>
      </c>
      <c r="P30" s="499">
        <f t="shared" si="10"/>
        <v>0.29084091227363412</v>
      </c>
      <c r="Q30" s="499">
        <f t="shared" si="10"/>
        <v>2.0494711421568006</v>
      </c>
      <c r="R30" s="499">
        <f t="shared" si="10"/>
        <v>0.30536065087797448</v>
      </c>
      <c r="S30" s="499">
        <f t="shared" si="10"/>
        <v>3.1892062096814637</v>
      </c>
      <c r="T30" s="499">
        <f t="shared" si="10"/>
        <v>2.7512468067467317</v>
      </c>
      <c r="U30" s="499">
        <f t="shared" si="10"/>
        <v>4.2490925398682231</v>
      </c>
      <c r="V30" s="499">
        <f t="shared" si="10"/>
        <v>2.2421884909105376</v>
      </c>
      <c r="W30" s="499">
        <f t="shared" si="10"/>
        <v>0.56123820137839942</v>
      </c>
      <c r="X30" s="501">
        <f t="shared" si="10"/>
        <v>0.41132252517643747</v>
      </c>
      <c r="Y30" s="92">
        <f>SUM(C30:X30)</f>
        <v>23.55378030942369</v>
      </c>
    </row>
    <row r="31" spans="1:26" ht="12" customHeight="1" thickBot="1">
      <c r="A31" s="89"/>
      <c r="B31" s="89">
        <v>2</v>
      </c>
      <c r="C31" s="504">
        <f t="shared" si="10"/>
        <v>9.2170696662492073</v>
      </c>
      <c r="D31" s="505">
        <f t="shared" si="10"/>
        <v>4.2686094710707501</v>
      </c>
      <c r="E31" s="505">
        <f t="shared" si="10"/>
        <v>4.6667796805152301E-5</v>
      </c>
      <c r="F31" s="505">
        <f t="shared" si="10"/>
        <v>1.1530253245132758</v>
      </c>
      <c r="G31" s="505">
        <f t="shared" si="10"/>
        <v>0.71850882846022446</v>
      </c>
      <c r="H31" s="505">
        <f t="shared" si="10"/>
        <v>0.7488349530364462</v>
      </c>
      <c r="I31" s="505">
        <f t="shared" si="10"/>
        <v>3.2230199174656742E-2</v>
      </c>
      <c r="J31" s="505">
        <f t="shared" si="10"/>
        <v>5.1216098616521211E-2</v>
      </c>
      <c r="K31" s="505">
        <f t="shared" si="10"/>
        <v>0.41561438297679282</v>
      </c>
      <c r="L31" s="505">
        <f t="shared" si="10"/>
        <v>0.3041238231985855</v>
      </c>
      <c r="M31" s="505">
        <f t="shared" si="10"/>
        <v>1.4589708442311194E-2</v>
      </c>
      <c r="N31" s="506">
        <f t="shared" si="10"/>
        <v>0.77113609656802762</v>
      </c>
      <c r="O31" s="504">
        <f t="shared" si="10"/>
        <v>0.70657112005655065</v>
      </c>
      <c r="P31" s="505">
        <f t="shared" si="10"/>
        <v>0.71322824423287012</v>
      </c>
      <c r="Q31" s="505">
        <f t="shared" si="10"/>
        <v>5.0259115641583785</v>
      </c>
      <c r="R31" s="505">
        <f t="shared" si="10"/>
        <v>0.7488349530364462</v>
      </c>
      <c r="S31" s="505">
        <f t="shared" si="10"/>
        <v>7.8208802456499491</v>
      </c>
      <c r="T31" s="505">
        <f t="shared" si="10"/>
        <v>6.7468737946368638</v>
      </c>
      <c r="U31" s="505">
        <f t="shared" si="10"/>
        <v>10.420036122503697</v>
      </c>
      <c r="V31" s="505">
        <f t="shared" si="10"/>
        <v>5.4985117056251394</v>
      </c>
      <c r="W31" s="505">
        <f t="shared" si="10"/>
        <v>1.3763226563837767</v>
      </c>
      <c r="X31" s="507">
        <f t="shared" si="10"/>
        <v>1.0086849203973425</v>
      </c>
      <c r="Y31" s="135">
        <f>SUM(C31:X31)</f>
        <v>57.76086054678462</v>
      </c>
    </row>
    <row r="32" spans="1:26" ht="12" customHeight="1" thickBo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491">
        <f>SUM(Y30:Y31)</f>
        <v>81.314640856208314</v>
      </c>
    </row>
    <row r="33" spans="1:25" ht="12" customHeight="1" thickBo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ht="12" customHeight="1" thickBot="1">
      <c r="A34" s="89"/>
      <c r="B34" s="89"/>
      <c r="C34" s="89" t="s">
        <v>143</v>
      </c>
      <c r="D34" s="89"/>
      <c r="E34" s="89"/>
      <c r="F34" s="89"/>
      <c r="G34" s="89" t="s">
        <v>131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245">
        <v>32.670999999999999</v>
      </c>
    </row>
    <row r="35" spans="1:25" ht="12" customHeight="1"/>
    <row r="36" spans="1:25" ht="12" customHeight="1"/>
    <row r="37" spans="1:25" ht="12" customHeight="1"/>
  </sheetData>
  <mergeCells count="9">
    <mergeCell ref="Y26:Z26"/>
    <mergeCell ref="C16:X16"/>
    <mergeCell ref="C21:X21"/>
    <mergeCell ref="A6:A7"/>
    <mergeCell ref="C7:Y7"/>
    <mergeCell ref="A9:A10"/>
    <mergeCell ref="A11:A12"/>
    <mergeCell ref="A13:B13"/>
    <mergeCell ref="A14:B14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C5" sqref="C5:H5"/>
    </sheetView>
  </sheetViews>
  <sheetFormatPr defaultRowHeight="15"/>
  <cols>
    <col min="1" max="1" width="25.42578125" customWidth="1"/>
    <col min="3" max="7" width="8.7109375" customWidth="1"/>
    <col min="8" max="8" width="16.28515625" customWidth="1"/>
  </cols>
  <sheetData>
    <row r="1" spans="1:9">
      <c r="A1" s="30" t="s">
        <v>119</v>
      </c>
    </row>
    <row r="2" spans="1:9">
      <c r="A2" t="s">
        <v>85</v>
      </c>
    </row>
    <row r="3" spans="1:9">
      <c r="A3" t="s">
        <v>86</v>
      </c>
    </row>
    <row r="5" spans="1:9" s="50" customFormat="1" ht="11.25">
      <c r="A5" s="65"/>
      <c r="B5" s="66"/>
      <c r="C5" s="592" t="s">
        <v>120</v>
      </c>
      <c r="D5" s="593"/>
      <c r="E5" s="593"/>
      <c r="F5" s="593"/>
      <c r="G5" s="593"/>
      <c r="H5" s="594"/>
    </row>
    <row r="6" spans="1:9" s="50" customFormat="1" ht="30" customHeight="1">
      <c r="A6" s="67" t="s">
        <v>87</v>
      </c>
      <c r="B6" s="68" t="s">
        <v>4</v>
      </c>
      <c r="C6" s="69" t="s">
        <v>26</v>
      </c>
      <c r="D6" s="70" t="s">
        <v>27</v>
      </c>
      <c r="E6" s="71" t="s">
        <v>28</v>
      </c>
      <c r="F6" s="71" t="s">
        <v>15</v>
      </c>
      <c r="G6" s="71" t="s">
        <v>30</v>
      </c>
      <c r="H6" s="70" t="s">
        <v>7</v>
      </c>
    </row>
    <row r="7" spans="1:9" s="50" customFormat="1" ht="11.25">
      <c r="A7" s="595" t="s">
        <v>88</v>
      </c>
      <c r="B7" s="32" t="s">
        <v>2</v>
      </c>
      <c r="C7" s="32">
        <v>12</v>
      </c>
      <c r="D7" s="32">
        <v>1</v>
      </c>
      <c r="E7" s="32">
        <v>1</v>
      </c>
      <c r="F7" s="32">
        <v>0</v>
      </c>
      <c r="G7" s="32">
        <v>2</v>
      </c>
      <c r="H7" s="32">
        <f>SUM(C7:G7)</f>
        <v>16</v>
      </c>
    </row>
    <row r="8" spans="1:9" s="50" customFormat="1" ht="11.25">
      <c r="A8" s="596"/>
      <c r="B8" s="32" t="s">
        <v>3</v>
      </c>
      <c r="C8" s="33">
        <f t="shared" ref="C8:H8" si="0">C7/$H$7*100</f>
        <v>75</v>
      </c>
      <c r="D8" s="33">
        <f t="shared" si="0"/>
        <v>6.25</v>
      </c>
      <c r="E8" s="33">
        <f t="shared" si="0"/>
        <v>6.25</v>
      </c>
      <c r="F8" s="33">
        <f t="shared" si="0"/>
        <v>0</v>
      </c>
      <c r="G8" s="33">
        <f t="shared" si="0"/>
        <v>12.5</v>
      </c>
      <c r="H8" s="33">
        <f t="shared" si="0"/>
        <v>100</v>
      </c>
      <c r="I8" s="37">
        <f>SUM(C8:G8)</f>
        <v>100</v>
      </c>
    </row>
    <row r="9" spans="1:9" s="50" customFormat="1" ht="11.25">
      <c r="A9" s="595" t="s">
        <v>89</v>
      </c>
      <c r="B9" s="32" t="s">
        <v>2</v>
      </c>
      <c r="C9" s="32">
        <v>72</v>
      </c>
      <c r="D9" s="32">
        <v>2</v>
      </c>
      <c r="E9" s="32">
        <v>3</v>
      </c>
      <c r="F9" s="32">
        <v>2</v>
      </c>
      <c r="G9" s="32">
        <v>2</v>
      </c>
      <c r="H9" s="32">
        <f>SUM(C9:G9)</f>
        <v>81</v>
      </c>
    </row>
    <row r="10" spans="1:9" s="50" customFormat="1" ht="11.25">
      <c r="A10" s="596"/>
      <c r="B10" s="32" t="s">
        <v>3</v>
      </c>
      <c r="C10" s="33">
        <f t="shared" ref="C10:H10" si="1">C9/$H$9*100</f>
        <v>88.888888888888886</v>
      </c>
      <c r="D10" s="33">
        <f t="shared" si="1"/>
        <v>2.4691358024691357</v>
      </c>
      <c r="E10" s="33">
        <f t="shared" si="1"/>
        <v>3.7037037037037033</v>
      </c>
      <c r="F10" s="33">
        <f t="shared" si="1"/>
        <v>2.4691358024691357</v>
      </c>
      <c r="G10" s="33">
        <f t="shared" si="1"/>
        <v>2.4691358024691357</v>
      </c>
      <c r="H10" s="33">
        <f t="shared" si="1"/>
        <v>100</v>
      </c>
      <c r="I10" s="37">
        <f>SUM(C10:G10)</f>
        <v>100.00000000000001</v>
      </c>
    </row>
    <row r="11" spans="1:9" s="50" customFormat="1" ht="11.25">
      <c r="A11" s="601" t="s">
        <v>90</v>
      </c>
      <c r="B11" s="32" t="s">
        <v>2</v>
      </c>
      <c r="C11" s="81">
        <v>18</v>
      </c>
      <c r="D11" s="81">
        <v>0</v>
      </c>
      <c r="E11" s="81">
        <v>0</v>
      </c>
      <c r="F11" s="81">
        <v>2</v>
      </c>
      <c r="G11" s="81">
        <v>0</v>
      </c>
      <c r="H11" s="32">
        <f>SUM(C11:G11)</f>
        <v>20</v>
      </c>
      <c r="I11" s="37"/>
    </row>
    <row r="12" spans="1:9" s="50" customFormat="1" ht="11.25">
      <c r="A12" s="601"/>
      <c r="B12" s="32" t="s">
        <v>3</v>
      </c>
      <c r="C12" s="33">
        <f t="shared" ref="C12:H12" si="2">C11/$H$11*100</f>
        <v>90</v>
      </c>
      <c r="D12" s="33">
        <f t="shared" si="2"/>
        <v>0</v>
      </c>
      <c r="E12" s="33">
        <f t="shared" si="2"/>
        <v>0</v>
      </c>
      <c r="F12" s="33">
        <f t="shared" si="2"/>
        <v>10</v>
      </c>
      <c r="G12" s="33">
        <f t="shared" si="2"/>
        <v>0</v>
      </c>
      <c r="H12" s="33">
        <f t="shared" si="2"/>
        <v>100</v>
      </c>
      <c r="I12" s="37">
        <f>SUM(C12:G12)</f>
        <v>100</v>
      </c>
    </row>
    <row r="13" spans="1:9" s="50" customFormat="1" ht="11.25">
      <c r="A13" s="601" t="s">
        <v>91</v>
      </c>
      <c r="B13" s="32" t="s">
        <v>2</v>
      </c>
      <c r="C13" s="81">
        <v>39</v>
      </c>
      <c r="D13" s="81">
        <v>1</v>
      </c>
      <c r="E13" s="81">
        <v>0</v>
      </c>
      <c r="F13" s="81">
        <v>0</v>
      </c>
      <c r="G13" s="81">
        <v>10</v>
      </c>
      <c r="H13" s="32">
        <f>SUM(C13:G13)</f>
        <v>50</v>
      </c>
      <c r="I13" s="37"/>
    </row>
    <row r="14" spans="1:9" s="50" customFormat="1" ht="11.25">
      <c r="A14" s="601"/>
      <c r="B14" s="32" t="s">
        <v>3</v>
      </c>
      <c r="C14" s="33">
        <f t="shared" ref="C14:H14" si="3">C13/$H$13*100</f>
        <v>78</v>
      </c>
      <c r="D14" s="33">
        <f t="shared" si="3"/>
        <v>2</v>
      </c>
      <c r="E14" s="33">
        <f t="shared" si="3"/>
        <v>0</v>
      </c>
      <c r="F14" s="33">
        <f t="shared" si="3"/>
        <v>0</v>
      </c>
      <c r="G14" s="33">
        <f t="shared" si="3"/>
        <v>20</v>
      </c>
      <c r="H14" s="33">
        <f t="shared" si="3"/>
        <v>100</v>
      </c>
      <c r="I14" s="37">
        <f>SUM(C14:G14)</f>
        <v>100</v>
      </c>
    </row>
    <row r="15" spans="1:9" s="50" customFormat="1" ht="11.25">
      <c r="A15" s="601" t="s">
        <v>92</v>
      </c>
      <c r="B15" s="32" t="s">
        <v>2</v>
      </c>
      <c r="C15" s="81">
        <v>29</v>
      </c>
      <c r="D15" s="81">
        <v>0</v>
      </c>
      <c r="E15" s="81">
        <v>0</v>
      </c>
      <c r="F15" s="81">
        <v>0</v>
      </c>
      <c r="G15" s="81">
        <v>3</v>
      </c>
      <c r="H15" s="32">
        <f>SUM(C15:G15)</f>
        <v>32</v>
      </c>
      <c r="I15" s="37"/>
    </row>
    <row r="16" spans="1:9" s="50" customFormat="1" ht="11.25">
      <c r="A16" s="601"/>
      <c r="B16" s="32" t="s">
        <v>3</v>
      </c>
      <c r="C16" s="33">
        <f t="shared" ref="C16:H16" si="4">C15/$H$15*100</f>
        <v>90.625</v>
      </c>
      <c r="D16" s="33">
        <f t="shared" si="4"/>
        <v>0</v>
      </c>
      <c r="E16" s="33">
        <f t="shared" si="4"/>
        <v>0</v>
      </c>
      <c r="F16" s="33">
        <f t="shared" si="4"/>
        <v>0</v>
      </c>
      <c r="G16" s="33">
        <f t="shared" si="4"/>
        <v>9.375</v>
      </c>
      <c r="H16" s="33">
        <f t="shared" si="4"/>
        <v>100</v>
      </c>
      <c r="I16" s="37">
        <f>SUM(C16:G16)</f>
        <v>100</v>
      </c>
    </row>
    <row r="17" spans="1:9" s="50" customFormat="1" ht="11.25">
      <c r="A17" s="599" t="s">
        <v>93</v>
      </c>
      <c r="B17" s="32" t="s">
        <v>2</v>
      </c>
      <c r="C17" s="81">
        <v>7</v>
      </c>
      <c r="D17" s="81">
        <v>0</v>
      </c>
      <c r="E17" s="81">
        <v>3</v>
      </c>
      <c r="F17" s="81">
        <v>6</v>
      </c>
      <c r="G17" s="81">
        <v>0</v>
      </c>
      <c r="H17" s="32">
        <f>SUM(C17:G17)</f>
        <v>16</v>
      </c>
      <c r="I17" s="37"/>
    </row>
    <row r="18" spans="1:9" s="50" customFormat="1" ht="11.25">
      <c r="A18" s="600"/>
      <c r="B18" s="32" t="s">
        <v>3</v>
      </c>
      <c r="C18" s="33">
        <f t="shared" ref="C18:H18" si="5">C17/$H$15*100</f>
        <v>21.875</v>
      </c>
      <c r="D18" s="33">
        <f t="shared" si="5"/>
        <v>0</v>
      </c>
      <c r="E18" s="33">
        <f t="shared" si="5"/>
        <v>9.375</v>
      </c>
      <c r="F18" s="33">
        <f t="shared" si="5"/>
        <v>18.75</v>
      </c>
      <c r="G18" s="33">
        <f t="shared" si="5"/>
        <v>0</v>
      </c>
      <c r="H18" s="33">
        <f t="shared" si="5"/>
        <v>50</v>
      </c>
      <c r="I18" s="37"/>
    </row>
    <row r="19" spans="1:9" s="50" customFormat="1" ht="11.25">
      <c r="A19" s="590" t="s">
        <v>8</v>
      </c>
      <c r="B19" s="591"/>
      <c r="C19" s="81">
        <f t="shared" ref="C19:H19" si="6">C7+C9+C11+C13+C15+C17</f>
        <v>177</v>
      </c>
      <c r="D19" s="81">
        <f t="shared" si="6"/>
        <v>4</v>
      </c>
      <c r="E19" s="81">
        <f t="shared" si="6"/>
        <v>7</v>
      </c>
      <c r="F19" s="81">
        <f t="shared" si="6"/>
        <v>10</v>
      </c>
      <c r="G19" s="81">
        <f t="shared" si="6"/>
        <v>17</v>
      </c>
      <c r="H19" s="33">
        <f t="shared" si="6"/>
        <v>215</v>
      </c>
      <c r="I19" s="79">
        <f>H7+H9+H11+H13+H15+H17</f>
        <v>215</v>
      </c>
    </row>
    <row r="20" spans="1:9" s="50" customFormat="1" ht="11.25">
      <c r="A20" s="590" t="s">
        <v>9</v>
      </c>
      <c r="B20" s="591"/>
      <c r="C20" s="33">
        <f t="shared" ref="C20:H20" si="7">C19/$H$19*100</f>
        <v>82.325581395348834</v>
      </c>
      <c r="D20" s="33">
        <f t="shared" si="7"/>
        <v>1.8604651162790697</v>
      </c>
      <c r="E20" s="33">
        <f t="shared" si="7"/>
        <v>3.2558139534883721</v>
      </c>
      <c r="F20" s="33">
        <f t="shared" si="7"/>
        <v>4.6511627906976747</v>
      </c>
      <c r="G20" s="33">
        <f t="shared" si="7"/>
        <v>7.9069767441860463</v>
      </c>
      <c r="H20" s="33">
        <f t="shared" si="7"/>
        <v>100</v>
      </c>
      <c r="I20" s="37">
        <f>SUM(C20:G20)</f>
        <v>100</v>
      </c>
    </row>
    <row r="21" spans="1:9" s="50" customFormat="1" ht="11.25"/>
    <row r="22" spans="1:9" s="50" customFormat="1" ht="12" thickBot="1">
      <c r="A22" s="50" t="s">
        <v>10</v>
      </c>
    </row>
    <row r="23" spans="1:9" s="50" customFormat="1" ht="11.25">
      <c r="B23" s="50" t="s">
        <v>14</v>
      </c>
      <c r="C23" s="38">
        <f t="shared" ref="C23:H23" si="8">C7</f>
        <v>12</v>
      </c>
      <c r="D23" s="39">
        <f t="shared" si="8"/>
        <v>1</v>
      </c>
      <c r="E23" s="39">
        <f t="shared" si="8"/>
        <v>1</v>
      </c>
      <c r="F23" s="39">
        <f t="shared" si="8"/>
        <v>0</v>
      </c>
      <c r="G23" s="40">
        <f t="shared" si="8"/>
        <v>2</v>
      </c>
      <c r="H23" s="41">
        <f t="shared" si="8"/>
        <v>16</v>
      </c>
    </row>
    <row r="24" spans="1:9" s="50" customFormat="1" ht="11.25">
      <c r="C24" s="42">
        <f t="shared" ref="C24:H24" si="9">C9</f>
        <v>72</v>
      </c>
      <c r="D24" s="41">
        <f t="shared" si="9"/>
        <v>2</v>
      </c>
      <c r="E24" s="41">
        <f t="shared" si="9"/>
        <v>3</v>
      </c>
      <c r="F24" s="41">
        <f t="shared" si="9"/>
        <v>2</v>
      </c>
      <c r="G24" s="43">
        <f t="shared" si="9"/>
        <v>2</v>
      </c>
      <c r="H24" s="41">
        <f t="shared" si="9"/>
        <v>81</v>
      </c>
    </row>
    <row r="25" spans="1:9" s="50" customFormat="1" ht="11.25">
      <c r="C25" s="44">
        <f t="shared" ref="C25:H25" si="10">C11</f>
        <v>18</v>
      </c>
      <c r="D25" s="45">
        <f t="shared" si="10"/>
        <v>0</v>
      </c>
      <c r="E25" s="45">
        <f t="shared" si="10"/>
        <v>0</v>
      </c>
      <c r="F25" s="45">
        <f t="shared" si="10"/>
        <v>2</v>
      </c>
      <c r="G25" s="46">
        <f t="shared" si="10"/>
        <v>0</v>
      </c>
      <c r="H25" s="45">
        <f t="shared" si="10"/>
        <v>20</v>
      </c>
    </row>
    <row r="26" spans="1:9" s="50" customFormat="1" ht="11.25">
      <c r="C26" s="44">
        <f t="shared" ref="C26:H26" si="11">C13</f>
        <v>39</v>
      </c>
      <c r="D26" s="45">
        <f t="shared" si="11"/>
        <v>1</v>
      </c>
      <c r="E26" s="45">
        <f t="shared" si="11"/>
        <v>0</v>
      </c>
      <c r="F26" s="45">
        <f t="shared" si="11"/>
        <v>0</v>
      </c>
      <c r="G26" s="46">
        <f t="shared" si="11"/>
        <v>10</v>
      </c>
      <c r="H26" s="45">
        <f t="shared" si="11"/>
        <v>50</v>
      </c>
    </row>
    <row r="27" spans="1:9" s="50" customFormat="1" ht="11.25">
      <c r="C27" s="44">
        <f t="shared" ref="C27:H27" si="12">C15</f>
        <v>29</v>
      </c>
      <c r="D27" s="45">
        <f t="shared" si="12"/>
        <v>0</v>
      </c>
      <c r="E27" s="45">
        <f t="shared" si="12"/>
        <v>0</v>
      </c>
      <c r="F27" s="45">
        <f t="shared" si="12"/>
        <v>0</v>
      </c>
      <c r="G27" s="46">
        <f t="shared" si="12"/>
        <v>3</v>
      </c>
      <c r="H27" s="45">
        <f t="shared" si="12"/>
        <v>32</v>
      </c>
    </row>
    <row r="28" spans="1:9" s="50" customFormat="1" ht="12" thickBot="1">
      <c r="C28" s="47">
        <f t="shared" ref="C28:H28" si="13">C17</f>
        <v>7</v>
      </c>
      <c r="D28" s="48">
        <f t="shared" si="13"/>
        <v>0</v>
      </c>
      <c r="E28" s="48">
        <f t="shared" si="13"/>
        <v>3</v>
      </c>
      <c r="F28" s="48">
        <f t="shared" si="13"/>
        <v>6</v>
      </c>
      <c r="G28" s="49">
        <f t="shared" si="13"/>
        <v>0</v>
      </c>
      <c r="H28" s="45">
        <f t="shared" si="13"/>
        <v>16</v>
      </c>
    </row>
    <row r="29" spans="1:9" s="50" customFormat="1" ht="11.25">
      <c r="C29" s="50">
        <f t="shared" ref="C29:H29" si="14">C19</f>
        <v>177</v>
      </c>
      <c r="D29" s="50">
        <f t="shared" si="14"/>
        <v>4</v>
      </c>
      <c r="E29" s="50">
        <f t="shared" si="14"/>
        <v>7</v>
      </c>
      <c r="F29" s="50">
        <f t="shared" si="14"/>
        <v>10</v>
      </c>
      <c r="G29" s="50">
        <f t="shared" si="14"/>
        <v>17</v>
      </c>
      <c r="H29" s="50">
        <f t="shared" si="14"/>
        <v>215</v>
      </c>
    </row>
    <row r="30" spans="1:9" s="50" customFormat="1" ht="11.25"/>
    <row r="31" spans="1:9" s="50" customFormat="1" ht="12" thickBot="1">
      <c r="A31" s="50" t="s">
        <v>11</v>
      </c>
    </row>
    <row r="32" spans="1:9" s="50" customFormat="1" ht="11.25">
      <c r="B32" s="50" t="s">
        <v>15</v>
      </c>
      <c r="C32" s="53">
        <f>C29/H29*H23</f>
        <v>13.172093023255814</v>
      </c>
      <c r="D32" s="54">
        <f>D29/H29*H23</f>
        <v>0.29767441860465116</v>
      </c>
      <c r="E32" s="54">
        <f>E29/$H$29*$H$23</f>
        <v>0.52093023255813953</v>
      </c>
      <c r="F32" s="54">
        <f>F29/$H$29*$H$23</f>
        <v>0.7441860465116279</v>
      </c>
      <c r="G32" s="55">
        <f>G29/$H$29*$H$23</f>
        <v>1.2651162790697674</v>
      </c>
      <c r="H32" s="36">
        <f>H29/$H$29*$H$23</f>
        <v>16</v>
      </c>
    </row>
    <row r="33" spans="1:8" s="50" customFormat="1" ht="11.25">
      <c r="C33" s="56">
        <f>C29/H29*H24</f>
        <v>66.683720930232553</v>
      </c>
      <c r="D33" s="36">
        <f>D29/$H$29*$H$24</f>
        <v>1.5069767441860464</v>
      </c>
      <c r="E33" s="36">
        <f>E29/$H$29*$H$24</f>
        <v>2.6372093023255814</v>
      </c>
      <c r="F33" s="36">
        <f>F29/$H$29*$H$24</f>
        <v>3.7674418604651163</v>
      </c>
      <c r="G33" s="57">
        <f>G29/$H$29*$H$24</f>
        <v>6.4046511627906977</v>
      </c>
      <c r="H33" s="36">
        <f>H29/$H$29*$H$24</f>
        <v>81</v>
      </c>
    </row>
    <row r="34" spans="1:8" s="50" customFormat="1" ht="11.25">
      <c r="C34" s="56">
        <f t="shared" ref="C34:H34" si="15">C29/$H$29*$H$25</f>
        <v>16.465116279069768</v>
      </c>
      <c r="D34" s="36">
        <f t="shared" si="15"/>
        <v>0.37209302325581395</v>
      </c>
      <c r="E34" s="36">
        <f t="shared" si="15"/>
        <v>0.65116279069767447</v>
      </c>
      <c r="F34" s="36">
        <f t="shared" si="15"/>
        <v>0.93023255813953487</v>
      </c>
      <c r="G34" s="57">
        <f t="shared" si="15"/>
        <v>1.5813953488372092</v>
      </c>
      <c r="H34" s="36">
        <f t="shared" si="15"/>
        <v>20</v>
      </c>
    </row>
    <row r="35" spans="1:8" s="50" customFormat="1" ht="11.25">
      <c r="C35" s="56">
        <f t="shared" ref="C35:H35" si="16">C29/$H$29*$H$26</f>
        <v>41.162790697674417</v>
      </c>
      <c r="D35" s="36">
        <f t="shared" si="16"/>
        <v>0.93023255813953487</v>
      </c>
      <c r="E35" s="36">
        <f t="shared" si="16"/>
        <v>1.6279069767441861</v>
      </c>
      <c r="F35" s="36">
        <f t="shared" si="16"/>
        <v>2.3255813953488373</v>
      </c>
      <c r="G35" s="57">
        <f t="shared" si="16"/>
        <v>3.9534883720930232</v>
      </c>
      <c r="H35" s="36">
        <f t="shared" si="16"/>
        <v>50</v>
      </c>
    </row>
    <row r="36" spans="1:8" s="50" customFormat="1" ht="11.25">
      <c r="C36" s="56">
        <f t="shared" ref="C36:H36" si="17">C29/$H$29*$H$27</f>
        <v>26.344186046511627</v>
      </c>
      <c r="D36" s="36">
        <f t="shared" si="17"/>
        <v>0.59534883720930232</v>
      </c>
      <c r="E36" s="36">
        <f t="shared" si="17"/>
        <v>1.0418604651162791</v>
      </c>
      <c r="F36" s="36">
        <f t="shared" si="17"/>
        <v>1.4883720930232558</v>
      </c>
      <c r="G36" s="57">
        <f t="shared" si="17"/>
        <v>2.5302325581395348</v>
      </c>
      <c r="H36" s="36">
        <f t="shared" si="17"/>
        <v>32</v>
      </c>
    </row>
    <row r="37" spans="1:8" s="50" customFormat="1" ht="12" thickBot="1">
      <c r="C37" s="58">
        <f>C29/$H$29*$H$28</f>
        <v>13.172093023255814</v>
      </c>
      <c r="D37" s="59">
        <f>D29/$H$29*$H$28</f>
        <v>0.29767441860465116</v>
      </c>
      <c r="E37" s="59">
        <f>E29/$H$29*$H$28</f>
        <v>0.52093023255813953</v>
      </c>
      <c r="F37" s="59">
        <f>F29/$H$29*$H$28</f>
        <v>0.7441860465116279</v>
      </c>
      <c r="G37" s="60">
        <f>G29/$H$29*$H$28</f>
        <v>1.2651162790697674</v>
      </c>
      <c r="H37" s="36">
        <f>H29/$H$29*$H$27</f>
        <v>32</v>
      </c>
    </row>
    <row r="38" spans="1:8" s="50" customFormat="1" ht="11.25">
      <c r="C38" s="37">
        <f t="shared" ref="C38:H38" si="18">SUM(C32:C37)</f>
        <v>177</v>
      </c>
      <c r="D38" s="37">
        <f t="shared" si="18"/>
        <v>4</v>
      </c>
      <c r="E38" s="37">
        <f t="shared" si="18"/>
        <v>7</v>
      </c>
      <c r="F38" s="37">
        <f t="shared" si="18"/>
        <v>9.9999999999999982</v>
      </c>
      <c r="G38" s="37">
        <f t="shared" si="18"/>
        <v>17</v>
      </c>
      <c r="H38" s="37">
        <f t="shared" si="18"/>
        <v>231</v>
      </c>
    </row>
    <row r="39" spans="1:8" s="50" customFormat="1" ht="11.25"/>
    <row r="40" spans="1:8" s="50" customFormat="1" ht="11.25">
      <c r="A40" s="50" t="s">
        <v>12</v>
      </c>
      <c r="G40" s="82"/>
      <c r="H40" s="83">
        <f>CHITEST(C23:G28,C32:G37)</f>
        <v>1.7802346886691929E-9</v>
      </c>
    </row>
    <row r="41" spans="1:8" s="50" customFormat="1" ht="11.25">
      <c r="H41" s="72"/>
    </row>
    <row r="42" spans="1:8" s="50" customFormat="1" ht="12" thickBot="1">
      <c r="A42" s="50" t="s">
        <v>21</v>
      </c>
      <c r="C42" s="50">
        <v>1</v>
      </c>
      <c r="D42" s="50">
        <v>2</v>
      </c>
      <c r="E42" s="50">
        <v>3</v>
      </c>
      <c r="F42" s="50">
        <v>5</v>
      </c>
      <c r="G42" s="50">
        <v>6</v>
      </c>
    </row>
    <row r="43" spans="1:8" s="50" customFormat="1" ht="12" thickBot="1">
      <c r="B43" s="50">
        <v>1</v>
      </c>
      <c r="C43" s="41">
        <f t="shared" ref="C43:E47" si="19">(C23-C32)^2/C32</f>
        <v>0.10429641308632236</v>
      </c>
      <c r="D43" s="41">
        <f t="shared" si="19"/>
        <v>1.6570494186046512</v>
      </c>
      <c r="E43" s="41">
        <f t="shared" si="19"/>
        <v>0.44057308970099668</v>
      </c>
      <c r="F43" s="41">
        <f t="shared" ref="F43:G47" si="20">(F23-F32)^2/F32</f>
        <v>0.74418604651162779</v>
      </c>
      <c r="G43" s="41">
        <f t="shared" si="20"/>
        <v>0.42688098495212046</v>
      </c>
      <c r="H43" s="51">
        <f t="shared" ref="H43:H48" si="21">SUM(C43:G43)</f>
        <v>3.3729859528557187</v>
      </c>
    </row>
    <row r="44" spans="1:8" s="50" customFormat="1" ht="12" thickBot="1">
      <c r="B44" s="50">
        <v>2</v>
      </c>
      <c r="C44" s="41">
        <f t="shared" si="19"/>
        <v>0.42383392458284141</v>
      </c>
      <c r="D44" s="41">
        <f t="shared" si="19"/>
        <v>0.16129773184036755</v>
      </c>
      <c r="E44" s="41">
        <f t="shared" si="19"/>
        <v>4.9907715023994097E-2</v>
      </c>
      <c r="F44" s="41">
        <f t="shared" si="20"/>
        <v>0.82917025552684465</v>
      </c>
      <c r="G44" s="41">
        <f t="shared" si="20"/>
        <v>3.0291972775328908</v>
      </c>
      <c r="H44" s="51">
        <f t="shared" si="21"/>
        <v>4.4934069045069389</v>
      </c>
    </row>
    <row r="45" spans="1:8" s="50" customFormat="1" ht="12" thickBot="1">
      <c r="B45" s="50">
        <v>3</v>
      </c>
      <c r="C45" s="41">
        <f t="shared" si="19"/>
        <v>0.14308238076468252</v>
      </c>
      <c r="D45" s="41">
        <f t="shared" si="19"/>
        <v>0.37209302325581389</v>
      </c>
      <c r="E45" s="41">
        <f t="shared" si="19"/>
        <v>0.65116279069767447</v>
      </c>
      <c r="F45" s="41">
        <f t="shared" si="20"/>
        <v>1.2302325581395352</v>
      </c>
      <c r="G45" s="41">
        <f t="shared" si="20"/>
        <v>1.5813953488372092</v>
      </c>
      <c r="H45" s="51">
        <f t="shared" si="21"/>
        <v>3.9779661016949159</v>
      </c>
    </row>
    <row r="46" spans="1:8" s="50" customFormat="1" ht="12" thickBot="1">
      <c r="B46" s="50">
        <v>4</v>
      </c>
      <c r="C46" s="41">
        <f t="shared" si="19"/>
        <v>0.11363815530153709</v>
      </c>
      <c r="D46" s="41">
        <f t="shared" si="19"/>
        <v>5.2325581395348863E-3</v>
      </c>
      <c r="E46" s="41">
        <f t="shared" si="19"/>
        <v>1.6279069767441863</v>
      </c>
      <c r="F46" s="41">
        <f t="shared" si="20"/>
        <v>2.3255813953488373</v>
      </c>
      <c r="G46" s="41">
        <f t="shared" si="20"/>
        <v>9.2476060191518457</v>
      </c>
      <c r="H46" s="51">
        <f t="shared" si="21"/>
        <v>13.319965104685942</v>
      </c>
    </row>
    <row r="47" spans="1:8" s="50" customFormat="1" ht="12" thickBot="1">
      <c r="B47" s="50">
        <v>5</v>
      </c>
      <c r="C47" s="41">
        <f t="shared" si="19"/>
        <v>0.26773830639863372</v>
      </c>
      <c r="D47" s="41">
        <f t="shared" si="19"/>
        <v>0.59534883720930232</v>
      </c>
      <c r="E47" s="41">
        <f t="shared" si="19"/>
        <v>1.0418604651162791</v>
      </c>
      <c r="F47" s="41">
        <f t="shared" si="20"/>
        <v>1.4883720930232556</v>
      </c>
      <c r="G47" s="41">
        <f t="shared" si="20"/>
        <v>8.7217852257181955E-2</v>
      </c>
      <c r="H47" s="51">
        <f t="shared" si="21"/>
        <v>3.4805375540046528</v>
      </c>
    </row>
    <row r="48" spans="1:8" s="50" customFormat="1" ht="11.25">
      <c r="B48" s="50">
        <v>6</v>
      </c>
      <c r="C48" s="41">
        <f>(C28-C37)^2/C37</f>
        <v>2.8920788989620285</v>
      </c>
      <c r="D48" s="41">
        <f>(D28-D37)^2/D37</f>
        <v>0.29767441860465116</v>
      </c>
      <c r="E48" s="41">
        <f>(E28-E37)^2/E37</f>
        <v>11.797715946843853</v>
      </c>
      <c r="F48" s="41">
        <f>(F28-F37)^2/F37</f>
        <v>37.119186046511636</v>
      </c>
      <c r="G48" s="41">
        <f>(G28-G37)^2/G37</f>
        <v>1.2651162790697674</v>
      </c>
      <c r="H48" s="51">
        <f t="shared" si="21"/>
        <v>53.371771589991937</v>
      </c>
    </row>
    <row r="49" spans="8:8" ht="15.75" thickBot="1">
      <c r="H49" s="29">
        <f>SUM(H43:H48)</f>
        <v>82.016633207740099</v>
      </c>
    </row>
    <row r="51" spans="8:8">
      <c r="H51">
        <v>60.563000000000002</v>
      </c>
    </row>
  </sheetData>
  <mergeCells count="9">
    <mergeCell ref="A17:A18"/>
    <mergeCell ref="A19:B19"/>
    <mergeCell ref="A20:B20"/>
    <mergeCell ref="C5:H5"/>
    <mergeCell ref="A7:A8"/>
    <mergeCell ref="A9:A10"/>
    <mergeCell ref="A11:A12"/>
    <mergeCell ref="A13:A14"/>
    <mergeCell ref="A15:A16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2"/>
  <sheetViews>
    <sheetView topLeftCell="A4" workbookViewId="0">
      <selection activeCell="H53" sqref="H53"/>
    </sheetView>
  </sheetViews>
  <sheetFormatPr defaultRowHeight="14.25"/>
  <cols>
    <col min="1" max="1" width="23.7109375" style="84" customWidth="1"/>
    <col min="2" max="2" width="5.7109375" style="84" customWidth="1"/>
    <col min="3" max="7" width="7.7109375" style="84" customWidth="1"/>
    <col min="8" max="8" width="8.7109375" style="84" customWidth="1"/>
    <col min="9" max="9" width="9.140625" style="84"/>
    <col min="10" max="10" width="12.5703125" style="84" bestFit="1" customWidth="1"/>
    <col min="11" max="16384" width="9.140625" style="84"/>
  </cols>
  <sheetData>
    <row r="1" spans="1:9" ht="15">
      <c r="A1" s="30" t="s">
        <v>119</v>
      </c>
      <c r="B1" s="30"/>
    </row>
    <row r="2" spans="1:9">
      <c r="A2" s="84" t="s">
        <v>85</v>
      </c>
    </row>
    <row r="3" spans="1:9">
      <c r="A3" s="84" t="s">
        <v>86</v>
      </c>
    </row>
    <row r="4" spans="1:9" ht="15" thickBot="1"/>
    <row r="5" spans="1:9" ht="12" customHeight="1" thickBot="1">
      <c r="A5" s="541"/>
      <c r="B5" s="278"/>
      <c r="C5" s="290" t="s">
        <v>105</v>
      </c>
      <c r="D5" s="279"/>
      <c r="E5" s="279"/>
      <c r="F5" s="279"/>
      <c r="G5" s="279"/>
      <c r="H5" s="316"/>
    </row>
    <row r="6" spans="1:9" s="89" customFormat="1" ht="12" customHeight="1" thickBot="1">
      <c r="A6" s="542"/>
      <c r="B6" s="220"/>
      <c r="C6" s="556" t="s">
        <v>120</v>
      </c>
      <c r="D6" s="556"/>
      <c r="E6" s="556"/>
      <c r="F6" s="556"/>
      <c r="G6" s="556"/>
      <c r="H6" s="557"/>
    </row>
    <row r="7" spans="1:9" s="89" customFormat="1" ht="12" customHeight="1" thickBot="1">
      <c r="A7" s="159" t="s">
        <v>87</v>
      </c>
      <c r="B7" s="255"/>
      <c r="C7" s="430" t="s">
        <v>26</v>
      </c>
      <c r="D7" s="156" t="s">
        <v>27</v>
      </c>
      <c r="E7" s="157" t="s">
        <v>28</v>
      </c>
      <c r="F7" s="157" t="s">
        <v>15</v>
      </c>
      <c r="G7" s="295" t="s">
        <v>30</v>
      </c>
      <c r="H7" s="164" t="s">
        <v>98</v>
      </c>
    </row>
    <row r="8" spans="1:9" s="89" customFormat="1" ht="12" customHeight="1">
      <c r="A8" s="559" t="s">
        <v>88</v>
      </c>
      <c r="B8" s="324" t="s">
        <v>2</v>
      </c>
      <c r="C8" s="300">
        <v>12</v>
      </c>
      <c r="D8" s="274">
        <v>1</v>
      </c>
      <c r="E8" s="274">
        <v>1</v>
      </c>
      <c r="F8" s="274">
        <v>0</v>
      </c>
      <c r="G8" s="301">
        <v>2</v>
      </c>
      <c r="H8" s="165">
        <f>SUM(C8:G8)</f>
        <v>16</v>
      </c>
    </row>
    <row r="9" spans="1:9" s="89" customFormat="1" ht="12" customHeight="1" thickBot="1">
      <c r="A9" s="560"/>
      <c r="B9" s="303" t="s">
        <v>3</v>
      </c>
      <c r="C9" s="305">
        <f t="shared" ref="C9:H9" si="0">C8/$H$8*100</f>
        <v>75</v>
      </c>
      <c r="D9" s="306">
        <f t="shared" si="0"/>
        <v>6.25</v>
      </c>
      <c r="E9" s="306">
        <f t="shared" si="0"/>
        <v>6.25</v>
      </c>
      <c r="F9" s="306">
        <f t="shared" si="0"/>
        <v>0</v>
      </c>
      <c r="G9" s="307">
        <f t="shared" si="0"/>
        <v>12.5</v>
      </c>
      <c r="H9" s="308">
        <f t="shared" si="0"/>
        <v>100</v>
      </c>
      <c r="I9" s="103">
        <f>SUM(C9:G9)</f>
        <v>100</v>
      </c>
    </row>
    <row r="10" spans="1:9" s="89" customFormat="1" ht="12" customHeight="1">
      <c r="A10" s="561" t="s">
        <v>89</v>
      </c>
      <c r="B10" s="324" t="s">
        <v>2</v>
      </c>
      <c r="C10" s="170">
        <v>72</v>
      </c>
      <c r="D10" s="171">
        <v>2</v>
      </c>
      <c r="E10" s="171">
        <v>3</v>
      </c>
      <c r="F10" s="171">
        <v>2</v>
      </c>
      <c r="G10" s="200">
        <v>2</v>
      </c>
      <c r="H10" s="105">
        <f>SUM(C10:G10)</f>
        <v>81</v>
      </c>
    </row>
    <row r="11" spans="1:9" s="89" customFormat="1" ht="12" customHeight="1" thickBot="1">
      <c r="A11" s="560"/>
      <c r="B11" s="303" t="s">
        <v>3</v>
      </c>
      <c r="C11" s="267">
        <f t="shared" ref="C11:H11" si="1">C10/$H$10*100</f>
        <v>88.888888888888886</v>
      </c>
      <c r="D11" s="117">
        <f t="shared" si="1"/>
        <v>2.4691358024691357</v>
      </c>
      <c r="E11" s="117">
        <f t="shared" si="1"/>
        <v>3.7037037037037033</v>
      </c>
      <c r="F11" s="117">
        <f t="shared" si="1"/>
        <v>2.4691358024691357</v>
      </c>
      <c r="G11" s="163">
        <f t="shared" si="1"/>
        <v>2.4691358024691357</v>
      </c>
      <c r="H11" s="208">
        <f t="shared" si="1"/>
        <v>100</v>
      </c>
      <c r="I11" s="103">
        <f>SUM(C11:G11)</f>
        <v>100.00000000000001</v>
      </c>
    </row>
    <row r="12" spans="1:9" s="89" customFormat="1" ht="12" customHeight="1">
      <c r="A12" s="566" t="s">
        <v>90</v>
      </c>
      <c r="B12" s="324" t="s">
        <v>2</v>
      </c>
      <c r="C12" s="276">
        <v>18</v>
      </c>
      <c r="D12" s="277">
        <v>0</v>
      </c>
      <c r="E12" s="277">
        <v>0</v>
      </c>
      <c r="F12" s="277">
        <v>2</v>
      </c>
      <c r="G12" s="283">
        <v>0</v>
      </c>
      <c r="H12" s="105">
        <f>SUM(C12:G12)</f>
        <v>20</v>
      </c>
      <c r="I12" s="103"/>
    </row>
    <row r="13" spans="1:9" s="89" customFormat="1" ht="12" customHeight="1" thickBot="1">
      <c r="A13" s="566"/>
      <c r="B13" s="303" t="s">
        <v>3</v>
      </c>
      <c r="C13" s="267">
        <f t="shared" ref="C13:H13" si="2">C12/$H$12*100</f>
        <v>90</v>
      </c>
      <c r="D13" s="117">
        <f t="shared" si="2"/>
        <v>0</v>
      </c>
      <c r="E13" s="117">
        <f t="shared" si="2"/>
        <v>0</v>
      </c>
      <c r="F13" s="117">
        <f t="shared" si="2"/>
        <v>10</v>
      </c>
      <c r="G13" s="163">
        <f t="shared" si="2"/>
        <v>0</v>
      </c>
      <c r="H13" s="208">
        <f t="shared" si="2"/>
        <v>100</v>
      </c>
      <c r="I13" s="103">
        <f>SUM(C13:G13)</f>
        <v>100</v>
      </c>
    </row>
    <row r="14" spans="1:9" s="89" customFormat="1" ht="12" customHeight="1">
      <c r="A14" s="566" t="s">
        <v>91</v>
      </c>
      <c r="B14" s="324" t="s">
        <v>2</v>
      </c>
      <c r="C14" s="276">
        <v>39</v>
      </c>
      <c r="D14" s="277">
        <v>1</v>
      </c>
      <c r="E14" s="277">
        <v>0</v>
      </c>
      <c r="F14" s="277">
        <v>0</v>
      </c>
      <c r="G14" s="283">
        <v>10</v>
      </c>
      <c r="H14" s="105">
        <f>SUM(C14:G14)</f>
        <v>50</v>
      </c>
      <c r="I14" s="103"/>
    </row>
    <row r="15" spans="1:9" s="89" customFormat="1" ht="12" customHeight="1" thickBot="1">
      <c r="A15" s="566"/>
      <c r="B15" s="303" t="s">
        <v>3</v>
      </c>
      <c r="C15" s="267">
        <f t="shared" ref="C15:H15" si="3">C14/$H$14*100</f>
        <v>78</v>
      </c>
      <c r="D15" s="117">
        <f t="shared" si="3"/>
        <v>2</v>
      </c>
      <c r="E15" s="117">
        <f t="shared" si="3"/>
        <v>0</v>
      </c>
      <c r="F15" s="117">
        <f t="shared" si="3"/>
        <v>0</v>
      </c>
      <c r="G15" s="163">
        <f t="shared" si="3"/>
        <v>20</v>
      </c>
      <c r="H15" s="208">
        <f t="shared" si="3"/>
        <v>100</v>
      </c>
      <c r="I15" s="103">
        <f>SUM(C15:G15)</f>
        <v>100</v>
      </c>
    </row>
    <row r="16" spans="1:9" s="89" customFormat="1" ht="12" customHeight="1">
      <c r="A16" s="566" t="s">
        <v>92</v>
      </c>
      <c r="B16" s="324" t="s">
        <v>2</v>
      </c>
      <c r="C16" s="276">
        <v>29</v>
      </c>
      <c r="D16" s="277">
        <v>0</v>
      </c>
      <c r="E16" s="277">
        <v>0</v>
      </c>
      <c r="F16" s="277">
        <v>0</v>
      </c>
      <c r="G16" s="283">
        <v>3</v>
      </c>
      <c r="H16" s="105">
        <f>SUM(C16:G16)</f>
        <v>32</v>
      </c>
      <c r="I16" s="103"/>
    </row>
    <row r="17" spans="1:9" s="89" customFormat="1" ht="12" customHeight="1" thickBot="1">
      <c r="A17" s="566"/>
      <c r="B17" s="303" t="s">
        <v>3</v>
      </c>
      <c r="C17" s="267">
        <f t="shared" ref="C17:H17" si="4">C16/$H$16*100</f>
        <v>90.625</v>
      </c>
      <c r="D17" s="117">
        <f t="shared" si="4"/>
        <v>0</v>
      </c>
      <c r="E17" s="117">
        <f t="shared" si="4"/>
        <v>0</v>
      </c>
      <c r="F17" s="117">
        <f t="shared" si="4"/>
        <v>0</v>
      </c>
      <c r="G17" s="163">
        <f t="shared" si="4"/>
        <v>9.375</v>
      </c>
      <c r="H17" s="208">
        <f t="shared" si="4"/>
        <v>100</v>
      </c>
      <c r="I17" s="103">
        <f>SUM(C17:G17)</f>
        <v>100</v>
      </c>
    </row>
    <row r="18" spans="1:9" s="89" customFormat="1" ht="12" customHeight="1">
      <c r="A18" s="602" t="s">
        <v>93</v>
      </c>
      <c r="B18" s="324" t="s">
        <v>2</v>
      </c>
      <c r="C18" s="276">
        <v>7</v>
      </c>
      <c r="D18" s="277">
        <v>0</v>
      </c>
      <c r="E18" s="277">
        <v>3</v>
      </c>
      <c r="F18" s="277">
        <v>6</v>
      </c>
      <c r="G18" s="283">
        <v>0</v>
      </c>
      <c r="H18" s="105">
        <f>SUM(C18:G18)</f>
        <v>16</v>
      </c>
      <c r="I18" s="103"/>
    </row>
    <row r="19" spans="1:9" s="89" customFormat="1" ht="12" customHeight="1" thickBot="1">
      <c r="A19" s="603"/>
      <c r="B19" s="303" t="s">
        <v>3</v>
      </c>
      <c r="C19" s="267">
        <f t="shared" ref="C19:H19" si="5">C18/$H$16*100</f>
        <v>21.875</v>
      </c>
      <c r="D19" s="117">
        <f t="shared" si="5"/>
        <v>0</v>
      </c>
      <c r="E19" s="117">
        <f t="shared" si="5"/>
        <v>9.375</v>
      </c>
      <c r="F19" s="117">
        <f t="shared" si="5"/>
        <v>18.75</v>
      </c>
      <c r="G19" s="163">
        <f t="shared" si="5"/>
        <v>0</v>
      </c>
      <c r="H19" s="208">
        <f t="shared" si="5"/>
        <v>50</v>
      </c>
      <c r="I19" s="103"/>
    </row>
    <row r="20" spans="1:9" s="89" customFormat="1" ht="12" customHeight="1">
      <c r="A20" s="529" t="s">
        <v>8</v>
      </c>
      <c r="B20" s="563"/>
      <c r="C20" s="261">
        <f t="shared" ref="C20:H20" si="6">C8+C10+C12+C14+C16+C18</f>
        <v>177</v>
      </c>
      <c r="D20" s="262">
        <f t="shared" si="6"/>
        <v>4</v>
      </c>
      <c r="E20" s="262">
        <f t="shared" si="6"/>
        <v>7</v>
      </c>
      <c r="F20" s="262">
        <f t="shared" si="6"/>
        <v>10</v>
      </c>
      <c r="G20" s="263">
        <f t="shared" si="6"/>
        <v>17</v>
      </c>
      <c r="H20" s="285">
        <f t="shared" si="6"/>
        <v>215</v>
      </c>
      <c r="I20" s="154">
        <f>H8+H10+H12+H14+H16+H18</f>
        <v>215</v>
      </c>
    </row>
    <row r="21" spans="1:9" s="89" customFormat="1" ht="12" customHeight="1" thickBot="1">
      <c r="A21" s="536" t="s">
        <v>9</v>
      </c>
      <c r="B21" s="562"/>
      <c r="C21" s="269">
        <f t="shared" ref="C21:H21" si="7">C20/$H$20*100</f>
        <v>82.325581395348834</v>
      </c>
      <c r="D21" s="270">
        <f t="shared" si="7"/>
        <v>1.8604651162790697</v>
      </c>
      <c r="E21" s="270">
        <f t="shared" si="7"/>
        <v>3.2558139534883721</v>
      </c>
      <c r="F21" s="270">
        <f t="shared" si="7"/>
        <v>4.6511627906976747</v>
      </c>
      <c r="G21" s="271">
        <f t="shared" si="7"/>
        <v>7.9069767441860463</v>
      </c>
      <c r="H21" s="425">
        <f t="shared" si="7"/>
        <v>100</v>
      </c>
      <c r="I21" s="103">
        <f>SUM(C21:G21)</f>
        <v>100</v>
      </c>
    </row>
    <row r="22" spans="1:9" s="89" customFormat="1" ht="12" hidden="1" customHeight="1">
      <c r="A22" s="207"/>
      <c r="B22" s="90"/>
      <c r="C22" s="91"/>
      <c r="D22" s="91"/>
      <c r="E22" s="91"/>
      <c r="F22" s="91"/>
      <c r="G22" s="92"/>
      <c r="H22" s="160"/>
    </row>
    <row r="23" spans="1:9" s="89" customFormat="1" ht="12" hidden="1" customHeight="1" thickBot="1">
      <c r="A23" s="160"/>
      <c r="B23" s="134"/>
      <c r="C23" s="538" t="s">
        <v>105</v>
      </c>
      <c r="D23" s="538"/>
      <c r="E23" s="538"/>
      <c r="F23" s="538"/>
      <c r="G23" s="539"/>
      <c r="H23" s="160"/>
    </row>
    <row r="24" spans="1:9" s="89" customFormat="1" ht="12" hidden="1" customHeight="1">
      <c r="A24" s="160" t="s">
        <v>88</v>
      </c>
      <c r="B24" s="134"/>
      <c r="C24" s="170">
        <f t="shared" ref="C24:H24" si="8">C8</f>
        <v>12</v>
      </c>
      <c r="D24" s="171">
        <f t="shared" si="8"/>
        <v>1</v>
      </c>
      <c r="E24" s="171">
        <f t="shared" si="8"/>
        <v>1</v>
      </c>
      <c r="F24" s="171">
        <f t="shared" si="8"/>
        <v>0</v>
      </c>
      <c r="G24" s="172">
        <f t="shared" si="8"/>
        <v>2</v>
      </c>
      <c r="H24" s="160">
        <f t="shared" si="8"/>
        <v>16</v>
      </c>
    </row>
    <row r="25" spans="1:9" s="89" customFormat="1" ht="12" hidden="1" customHeight="1">
      <c r="A25" s="160" t="s">
        <v>89</v>
      </c>
      <c r="B25" s="134"/>
      <c r="C25" s="182">
        <f t="shared" ref="C25:H25" si="9">C10</f>
        <v>72</v>
      </c>
      <c r="D25" s="168">
        <f t="shared" si="9"/>
        <v>2</v>
      </c>
      <c r="E25" s="168">
        <f t="shared" si="9"/>
        <v>3</v>
      </c>
      <c r="F25" s="168">
        <f t="shared" si="9"/>
        <v>2</v>
      </c>
      <c r="G25" s="183">
        <f t="shared" si="9"/>
        <v>2</v>
      </c>
      <c r="H25" s="160">
        <f t="shared" si="9"/>
        <v>81</v>
      </c>
    </row>
    <row r="26" spans="1:9" s="89" customFormat="1" ht="12" hidden="1" customHeight="1">
      <c r="A26" s="160" t="s">
        <v>90</v>
      </c>
      <c r="B26" s="134"/>
      <c r="C26" s="184">
        <f t="shared" ref="C26:H26" si="10">C12</f>
        <v>18</v>
      </c>
      <c r="D26" s="185">
        <f t="shared" si="10"/>
        <v>0</v>
      </c>
      <c r="E26" s="185">
        <f t="shared" si="10"/>
        <v>0</v>
      </c>
      <c r="F26" s="185">
        <f t="shared" si="10"/>
        <v>2</v>
      </c>
      <c r="G26" s="186">
        <f t="shared" si="10"/>
        <v>0</v>
      </c>
      <c r="H26" s="166">
        <f t="shared" si="10"/>
        <v>20</v>
      </c>
    </row>
    <row r="27" spans="1:9" s="89" customFormat="1" ht="12" hidden="1" customHeight="1">
      <c r="A27" s="160" t="s">
        <v>91</v>
      </c>
      <c r="B27" s="134"/>
      <c r="C27" s="184">
        <f t="shared" ref="C27:H27" si="11">C14</f>
        <v>39</v>
      </c>
      <c r="D27" s="185">
        <f t="shared" si="11"/>
        <v>1</v>
      </c>
      <c r="E27" s="185">
        <f t="shared" si="11"/>
        <v>0</v>
      </c>
      <c r="F27" s="185">
        <f t="shared" si="11"/>
        <v>0</v>
      </c>
      <c r="G27" s="186">
        <f t="shared" si="11"/>
        <v>10</v>
      </c>
      <c r="H27" s="166">
        <f t="shared" si="11"/>
        <v>50</v>
      </c>
    </row>
    <row r="28" spans="1:9" s="89" customFormat="1" ht="12" hidden="1" customHeight="1">
      <c r="A28" s="160" t="s">
        <v>92</v>
      </c>
      <c r="B28" s="134"/>
      <c r="C28" s="184">
        <f t="shared" ref="C28:H28" si="12">C16</f>
        <v>29</v>
      </c>
      <c r="D28" s="185">
        <f t="shared" si="12"/>
        <v>0</v>
      </c>
      <c r="E28" s="185">
        <f t="shared" si="12"/>
        <v>0</v>
      </c>
      <c r="F28" s="185">
        <f t="shared" si="12"/>
        <v>0</v>
      </c>
      <c r="G28" s="186">
        <f t="shared" si="12"/>
        <v>3</v>
      </c>
      <c r="H28" s="166">
        <f t="shared" si="12"/>
        <v>32</v>
      </c>
    </row>
    <row r="29" spans="1:9" s="89" customFormat="1" ht="12" hidden="1" customHeight="1" thickBot="1">
      <c r="A29" s="432" t="s">
        <v>111</v>
      </c>
      <c r="B29" s="134"/>
      <c r="C29" s="187">
        <f t="shared" ref="C29:H29" si="13">C18</f>
        <v>7</v>
      </c>
      <c r="D29" s="188">
        <f t="shared" si="13"/>
        <v>0</v>
      </c>
      <c r="E29" s="188">
        <f t="shared" si="13"/>
        <v>3</v>
      </c>
      <c r="F29" s="188">
        <f t="shared" si="13"/>
        <v>6</v>
      </c>
      <c r="G29" s="189">
        <f t="shared" si="13"/>
        <v>0</v>
      </c>
      <c r="H29" s="166">
        <f t="shared" si="13"/>
        <v>16</v>
      </c>
    </row>
    <row r="30" spans="1:9" s="89" customFormat="1" ht="12" hidden="1" customHeight="1">
      <c r="A30" s="160"/>
      <c r="B30" s="134"/>
      <c r="C30" s="93">
        <f t="shared" ref="C30:H30" si="14">C20</f>
        <v>177</v>
      </c>
      <c r="D30" s="93">
        <f t="shared" si="14"/>
        <v>4</v>
      </c>
      <c r="E30" s="93">
        <f t="shared" si="14"/>
        <v>7</v>
      </c>
      <c r="F30" s="93">
        <f t="shared" si="14"/>
        <v>10</v>
      </c>
      <c r="G30" s="135">
        <f t="shared" si="14"/>
        <v>17</v>
      </c>
      <c r="H30" s="160">
        <f t="shared" si="14"/>
        <v>215</v>
      </c>
    </row>
    <row r="31" spans="1:9" s="89" customFormat="1" ht="12" customHeight="1">
      <c r="A31" s="160"/>
      <c r="B31" s="134"/>
      <c r="C31" s="93"/>
      <c r="D31" s="93"/>
      <c r="E31" s="93"/>
      <c r="F31" s="93"/>
      <c r="G31" s="135"/>
      <c r="H31" s="160"/>
    </row>
    <row r="32" spans="1:9" s="89" customFormat="1" ht="12" customHeight="1" thickBot="1">
      <c r="A32" s="160"/>
      <c r="B32" s="134"/>
      <c r="C32" s="538" t="s">
        <v>104</v>
      </c>
      <c r="D32" s="538"/>
      <c r="E32" s="538"/>
      <c r="F32" s="538"/>
      <c r="G32" s="539"/>
      <c r="H32" s="160"/>
    </row>
    <row r="33" spans="1:10" s="89" customFormat="1" ht="12" customHeight="1">
      <c r="A33" s="160" t="s">
        <v>88</v>
      </c>
      <c r="B33" s="134"/>
      <c r="C33" s="176">
        <f>C30/H30*H24</f>
        <v>13.172093023255814</v>
      </c>
      <c r="D33" s="177">
        <f>D30/H30*H24</f>
        <v>0.29767441860465116</v>
      </c>
      <c r="E33" s="177">
        <f>E30/$H$30*$H$24</f>
        <v>0.52093023255813953</v>
      </c>
      <c r="F33" s="177">
        <f>F30/$H$30*$H$24</f>
        <v>0.7441860465116279</v>
      </c>
      <c r="G33" s="178">
        <f>G30/$H$30*$H$24</f>
        <v>1.2651162790697674</v>
      </c>
      <c r="H33" s="166">
        <f>H30/$H$30*$H$24</f>
        <v>16</v>
      </c>
    </row>
    <row r="34" spans="1:10" s="89" customFormat="1" ht="12" customHeight="1">
      <c r="A34" s="160" t="s">
        <v>89</v>
      </c>
      <c r="B34" s="134"/>
      <c r="C34" s="190">
        <f>C30/H30*H25</f>
        <v>66.683720930232553</v>
      </c>
      <c r="D34" s="169">
        <f>D30/$H$30*$H$25</f>
        <v>1.5069767441860464</v>
      </c>
      <c r="E34" s="169">
        <f>E30/$H$30*$H$25</f>
        <v>2.6372093023255814</v>
      </c>
      <c r="F34" s="169">
        <f>F30/$H$30*$H$25</f>
        <v>3.7674418604651163</v>
      </c>
      <c r="G34" s="191">
        <f>G30/$H$30*$H$25</f>
        <v>6.4046511627906977</v>
      </c>
      <c r="H34" s="166">
        <f>H30/$H$30*$H$25</f>
        <v>81</v>
      </c>
    </row>
    <row r="35" spans="1:10" s="89" customFormat="1" ht="12" customHeight="1">
      <c r="A35" s="160" t="s">
        <v>90</v>
      </c>
      <c r="B35" s="134"/>
      <c r="C35" s="190">
        <f>C30/$H$30*$H$26</f>
        <v>16.465116279069768</v>
      </c>
      <c r="D35" s="169">
        <f>D30/$H$30*$H$26</f>
        <v>0.37209302325581395</v>
      </c>
      <c r="E35" s="169">
        <f>E30/$H$30*$H$26</f>
        <v>0.65116279069767447</v>
      </c>
      <c r="F35" s="169">
        <f>F30/$H$30*$H$26</f>
        <v>0.93023255813953487</v>
      </c>
      <c r="G35" s="191">
        <f>G30/$H$30*$H$26</f>
        <v>1.5813953488372092</v>
      </c>
      <c r="H35" s="166">
        <f t="shared" ref="H35" si="15">H30/$H$30*$H$26</f>
        <v>20</v>
      </c>
    </row>
    <row r="36" spans="1:10" s="89" customFormat="1" ht="12" customHeight="1">
      <c r="A36" s="160" t="s">
        <v>91</v>
      </c>
      <c r="B36" s="134"/>
      <c r="C36" s="190">
        <f>C30/$H$30*$H$27</f>
        <v>41.162790697674417</v>
      </c>
      <c r="D36" s="169">
        <f>D30/$H$30*$H$27</f>
        <v>0.93023255813953487</v>
      </c>
      <c r="E36" s="169">
        <f>E30/$H$30*$H$27</f>
        <v>1.6279069767441861</v>
      </c>
      <c r="F36" s="169">
        <f>F30/$H$30*$H$27</f>
        <v>2.3255813953488373</v>
      </c>
      <c r="G36" s="191">
        <f>G30/$H$30*$H$27</f>
        <v>3.9534883720930232</v>
      </c>
      <c r="H36" s="166">
        <f t="shared" ref="H36" si="16">H30/$H$30*$H$27</f>
        <v>50</v>
      </c>
    </row>
    <row r="37" spans="1:10" s="89" customFormat="1" ht="12" customHeight="1">
      <c r="A37" s="160" t="s">
        <v>92</v>
      </c>
      <c r="B37" s="134"/>
      <c r="C37" s="190">
        <f>C30/$H$30*$H$28</f>
        <v>26.344186046511627</v>
      </c>
      <c r="D37" s="169">
        <f>D30/$H$30*$H$28</f>
        <v>0.59534883720930232</v>
      </c>
      <c r="E37" s="169">
        <f>E30/$H$30*$H$28</f>
        <v>1.0418604651162791</v>
      </c>
      <c r="F37" s="169">
        <f>F30/$H$30*$H$28</f>
        <v>1.4883720930232558</v>
      </c>
      <c r="G37" s="191">
        <f>G30/$H$30*$H$28</f>
        <v>2.5302325581395348</v>
      </c>
      <c r="H37" s="166">
        <f t="shared" ref="H37" si="17">H30/$H$30*$H$28</f>
        <v>32</v>
      </c>
    </row>
    <row r="38" spans="1:10" s="89" customFormat="1" ht="12" customHeight="1" thickBot="1">
      <c r="A38" s="432" t="s">
        <v>110</v>
      </c>
      <c r="B38" s="134"/>
      <c r="C38" s="179">
        <f>C30/$H$30*$H$29</f>
        <v>13.172093023255814</v>
      </c>
      <c r="D38" s="180">
        <f>D30/$H$30*$H$29</f>
        <v>0.29767441860465116</v>
      </c>
      <c r="E38" s="180">
        <f>E30/$H$30*$H$29</f>
        <v>0.52093023255813953</v>
      </c>
      <c r="F38" s="180">
        <f>F30/$H$30*$H$29</f>
        <v>0.7441860465116279</v>
      </c>
      <c r="G38" s="181">
        <f>G30/$H$30*$H$29</f>
        <v>1.2651162790697674</v>
      </c>
      <c r="H38" s="166">
        <f>H30/$H$30*$H$28</f>
        <v>32</v>
      </c>
    </row>
    <row r="39" spans="1:10" s="89" customFormat="1" ht="12" customHeight="1" thickBot="1">
      <c r="A39" s="161"/>
      <c r="B39" s="94"/>
      <c r="C39" s="153">
        <f t="shared" ref="C39:H39" si="18">SUM(C33:C38)</f>
        <v>177</v>
      </c>
      <c r="D39" s="153">
        <f t="shared" si="18"/>
        <v>4</v>
      </c>
      <c r="E39" s="153">
        <f t="shared" si="18"/>
        <v>7</v>
      </c>
      <c r="F39" s="153">
        <f t="shared" si="18"/>
        <v>9.9999999999999982</v>
      </c>
      <c r="G39" s="431">
        <f t="shared" si="18"/>
        <v>17</v>
      </c>
      <c r="H39" s="167">
        <f t="shared" si="18"/>
        <v>231</v>
      </c>
    </row>
    <row r="40" spans="1:10" s="89" customFormat="1" ht="11.25"/>
    <row r="41" spans="1:10" s="89" customFormat="1" ht="11.25">
      <c r="A41" s="89" t="s">
        <v>12</v>
      </c>
      <c r="G41" s="252"/>
      <c r="H41" s="604">
        <f>CHITEST(C24:G29,C33:G38)</f>
        <v>1.7802346886691929E-9</v>
      </c>
      <c r="I41" s="604"/>
      <c r="J41" s="433">
        <v>1.7800000000000001E-9</v>
      </c>
    </row>
    <row r="42" spans="1:10" s="89" customFormat="1" ht="11.25">
      <c r="H42" s="104"/>
    </row>
    <row r="43" spans="1:10" s="89" customFormat="1" ht="12" thickBot="1">
      <c r="A43" s="89" t="s">
        <v>21</v>
      </c>
      <c r="C43" s="89">
        <v>1</v>
      </c>
      <c r="D43" s="89">
        <v>2</v>
      </c>
      <c r="E43" s="89">
        <v>3</v>
      </c>
      <c r="F43" s="89">
        <v>4</v>
      </c>
      <c r="G43" s="89">
        <v>5</v>
      </c>
    </row>
    <row r="44" spans="1:10" s="89" customFormat="1" ht="12" thickBot="1">
      <c r="B44" s="89">
        <v>1</v>
      </c>
      <c r="C44" s="93">
        <f t="shared" ref="C44:G49" si="19">(C24-C33)^2/C33</f>
        <v>0.10429641308632236</v>
      </c>
      <c r="D44" s="93">
        <f t="shared" si="19"/>
        <v>1.6570494186046512</v>
      </c>
      <c r="E44" s="93">
        <f t="shared" si="19"/>
        <v>0.44057308970099668</v>
      </c>
      <c r="F44" s="93">
        <f t="shared" si="19"/>
        <v>0.74418604651162779</v>
      </c>
      <c r="G44" s="93">
        <f t="shared" si="19"/>
        <v>0.42688098495212046</v>
      </c>
      <c r="H44" s="105">
        <f t="shared" ref="H44:H49" si="20">SUM(C44:G44)</f>
        <v>3.3729859528557187</v>
      </c>
    </row>
    <row r="45" spans="1:10" s="89" customFormat="1" ht="12" thickBot="1">
      <c r="B45" s="89">
        <v>2</v>
      </c>
      <c r="C45" s="93">
        <f t="shared" si="19"/>
        <v>0.42383392458284141</v>
      </c>
      <c r="D45" s="93">
        <f t="shared" si="19"/>
        <v>0.16129773184036755</v>
      </c>
      <c r="E45" s="93">
        <f t="shared" si="19"/>
        <v>4.9907715023994097E-2</v>
      </c>
      <c r="F45" s="93">
        <f t="shared" si="19"/>
        <v>0.82917025552684465</v>
      </c>
      <c r="G45" s="93">
        <f t="shared" si="19"/>
        <v>3.0291972775328908</v>
      </c>
      <c r="H45" s="105">
        <f t="shared" si="20"/>
        <v>4.4934069045069389</v>
      </c>
    </row>
    <row r="46" spans="1:10" s="89" customFormat="1" ht="12" thickBot="1">
      <c r="B46" s="89">
        <v>3</v>
      </c>
      <c r="C46" s="93">
        <f t="shared" si="19"/>
        <v>0.14308238076468252</v>
      </c>
      <c r="D46" s="93">
        <f t="shared" si="19"/>
        <v>0.37209302325581389</v>
      </c>
      <c r="E46" s="93">
        <f t="shared" si="19"/>
        <v>0.65116279069767447</v>
      </c>
      <c r="F46" s="93">
        <f t="shared" si="19"/>
        <v>1.2302325581395352</v>
      </c>
      <c r="G46" s="93">
        <f t="shared" si="19"/>
        <v>1.5813953488372092</v>
      </c>
      <c r="H46" s="105">
        <f t="shared" si="20"/>
        <v>3.9779661016949159</v>
      </c>
    </row>
    <row r="47" spans="1:10" s="89" customFormat="1" ht="12" thickBot="1">
      <c r="B47" s="89">
        <v>4</v>
      </c>
      <c r="C47" s="93">
        <f t="shared" si="19"/>
        <v>0.11363815530153709</v>
      </c>
      <c r="D47" s="93">
        <f t="shared" si="19"/>
        <v>5.2325581395348863E-3</v>
      </c>
      <c r="E47" s="93">
        <f t="shared" si="19"/>
        <v>1.6279069767441863</v>
      </c>
      <c r="F47" s="93">
        <f t="shared" si="19"/>
        <v>2.3255813953488373</v>
      </c>
      <c r="G47" s="93">
        <f t="shared" si="19"/>
        <v>9.2476060191518457</v>
      </c>
      <c r="H47" s="105">
        <f t="shared" si="20"/>
        <v>13.319965104685942</v>
      </c>
    </row>
    <row r="48" spans="1:10" s="89" customFormat="1" ht="12" thickBot="1">
      <c r="B48" s="89">
        <v>5</v>
      </c>
      <c r="C48" s="93">
        <f t="shared" si="19"/>
        <v>0.26773830639863372</v>
      </c>
      <c r="D48" s="93">
        <f t="shared" si="19"/>
        <v>0.59534883720930232</v>
      </c>
      <c r="E48" s="93">
        <f t="shared" si="19"/>
        <v>1.0418604651162791</v>
      </c>
      <c r="F48" s="93">
        <f t="shared" si="19"/>
        <v>1.4883720930232556</v>
      </c>
      <c r="G48" s="93">
        <f t="shared" si="19"/>
        <v>8.7217852257181955E-2</v>
      </c>
      <c r="H48" s="105">
        <f t="shared" si="20"/>
        <v>3.4805375540046528</v>
      </c>
    </row>
    <row r="49" spans="2:10" s="89" customFormat="1" ht="11.25">
      <c r="B49" s="89">
        <v>6</v>
      </c>
      <c r="C49" s="93">
        <f t="shared" si="19"/>
        <v>2.8920788989620285</v>
      </c>
      <c r="D49" s="93">
        <f t="shared" si="19"/>
        <v>0.29767441860465116</v>
      </c>
      <c r="E49" s="93">
        <f t="shared" si="19"/>
        <v>11.797715946843853</v>
      </c>
      <c r="F49" s="93">
        <f t="shared" si="19"/>
        <v>37.119186046511636</v>
      </c>
      <c r="G49" s="93">
        <f t="shared" si="19"/>
        <v>1.2651162790697674</v>
      </c>
      <c r="H49" s="105">
        <f t="shared" si="20"/>
        <v>53.371771589991937</v>
      </c>
    </row>
    <row r="50" spans="2:10" ht="15.75" thickBot="1">
      <c r="H50" s="211">
        <f>SUM(H44:H49)</f>
        <v>82.016633207740099</v>
      </c>
      <c r="J50" s="84">
        <v>82.016630000000006</v>
      </c>
    </row>
    <row r="52" spans="2:10">
      <c r="G52" s="84">
        <v>20</v>
      </c>
      <c r="H52" s="84">
        <v>31.41</v>
      </c>
    </row>
  </sheetData>
  <mergeCells count="13">
    <mergeCell ref="A18:A19"/>
    <mergeCell ref="C32:G32"/>
    <mergeCell ref="C23:G23"/>
    <mergeCell ref="H41:I41"/>
    <mergeCell ref="C6:H6"/>
    <mergeCell ref="A8:A9"/>
    <mergeCell ref="A10:A11"/>
    <mergeCell ref="A12:A13"/>
    <mergeCell ref="A14:A15"/>
    <mergeCell ref="A16:A17"/>
    <mergeCell ref="A20:B20"/>
    <mergeCell ref="A21:B21"/>
    <mergeCell ref="A5:A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opLeftCell="A16" workbookViewId="0">
      <selection activeCell="I29" sqref="I29"/>
    </sheetView>
  </sheetViews>
  <sheetFormatPr defaultRowHeight="14.25"/>
  <cols>
    <col min="1" max="1" width="14.7109375" style="84" customWidth="1"/>
    <col min="2" max="10" width="5.7109375" style="84" customWidth="1"/>
    <col min="11" max="11" width="6.7109375" style="84" customWidth="1"/>
    <col min="12" max="16384" width="9.140625" style="84"/>
  </cols>
  <sheetData>
    <row r="1" spans="1:11" ht="15">
      <c r="A1" s="30" t="s">
        <v>118</v>
      </c>
      <c r="B1" s="30"/>
    </row>
    <row r="2" spans="1:11">
      <c r="A2" s="84" t="s">
        <v>107</v>
      </c>
    </row>
    <row r="3" spans="1:11">
      <c r="A3" s="84" t="s">
        <v>108</v>
      </c>
    </row>
    <row r="4" spans="1:11" ht="15" thickBot="1"/>
    <row r="5" spans="1:11" ht="12" customHeight="1" thickBot="1">
      <c r="A5" s="541"/>
      <c r="B5" s="278"/>
      <c r="C5" s="280" t="s">
        <v>105</v>
      </c>
      <c r="D5" s="253"/>
      <c r="E5" s="253"/>
      <c r="F5" s="253"/>
      <c r="G5" s="253"/>
      <c r="H5" s="253"/>
      <c r="I5" s="253"/>
      <c r="J5" s="253"/>
      <c r="K5" s="254"/>
    </row>
    <row r="6" spans="1:11" s="89" customFormat="1" ht="12" customHeight="1" thickBot="1">
      <c r="A6" s="542"/>
      <c r="B6" s="543" t="s">
        <v>109</v>
      </c>
      <c r="C6" s="544"/>
      <c r="D6" s="544"/>
      <c r="E6" s="544"/>
      <c r="F6" s="544"/>
      <c r="G6" s="544"/>
      <c r="H6" s="544"/>
      <c r="I6" s="544"/>
      <c r="J6" s="544"/>
      <c r="K6" s="545"/>
    </row>
    <row r="7" spans="1:11" s="89" customFormat="1" ht="12" customHeight="1" thickBot="1">
      <c r="A7" s="159" t="s">
        <v>78</v>
      </c>
      <c r="B7" s="256"/>
      <c r="C7" s="258" t="s">
        <v>26</v>
      </c>
      <c r="D7" s="259" t="s">
        <v>27</v>
      </c>
      <c r="E7" s="260" t="s">
        <v>28</v>
      </c>
      <c r="F7" s="260" t="s">
        <v>29</v>
      </c>
      <c r="G7" s="260" t="s">
        <v>15</v>
      </c>
      <c r="H7" s="260" t="s">
        <v>30</v>
      </c>
      <c r="I7" s="260" t="s">
        <v>31</v>
      </c>
      <c r="J7" s="260" t="s">
        <v>32</v>
      </c>
      <c r="K7" s="164" t="s">
        <v>98</v>
      </c>
    </row>
    <row r="8" spans="1:11" s="89" customFormat="1" ht="12" customHeight="1">
      <c r="A8" s="546" t="s">
        <v>124</v>
      </c>
      <c r="B8" s="257" t="s">
        <v>2</v>
      </c>
      <c r="C8" s="170">
        <v>6</v>
      </c>
      <c r="D8" s="171">
        <v>12</v>
      </c>
      <c r="E8" s="171">
        <v>20</v>
      </c>
      <c r="F8" s="171">
        <v>7</v>
      </c>
      <c r="G8" s="171">
        <v>11</v>
      </c>
      <c r="H8" s="171">
        <v>1</v>
      </c>
      <c r="I8" s="171">
        <v>3</v>
      </c>
      <c r="J8" s="171">
        <v>6</v>
      </c>
      <c r="K8" s="105">
        <f>SUM(C8:J8)</f>
        <v>66</v>
      </c>
    </row>
    <row r="9" spans="1:11" s="89" customFormat="1" ht="12" customHeight="1" thickBot="1">
      <c r="A9" s="547"/>
      <c r="B9" s="266" t="s">
        <v>3</v>
      </c>
      <c r="C9" s="267">
        <f t="shared" ref="C9:K9" si="0">C8/$K$8*100</f>
        <v>9.0909090909090917</v>
      </c>
      <c r="D9" s="117">
        <f t="shared" si="0"/>
        <v>18.181818181818183</v>
      </c>
      <c r="E9" s="117">
        <f t="shared" si="0"/>
        <v>30.303030303030305</v>
      </c>
      <c r="F9" s="117">
        <f t="shared" si="0"/>
        <v>10.606060606060606</v>
      </c>
      <c r="G9" s="117">
        <f t="shared" si="0"/>
        <v>16.666666666666664</v>
      </c>
      <c r="H9" s="117">
        <f t="shared" si="0"/>
        <v>1.5151515151515151</v>
      </c>
      <c r="I9" s="117">
        <f t="shared" si="0"/>
        <v>4.5454545454545459</v>
      </c>
      <c r="J9" s="117">
        <f t="shared" si="0"/>
        <v>9.0909090909090917</v>
      </c>
      <c r="K9" s="208">
        <f t="shared" si="0"/>
        <v>100</v>
      </c>
    </row>
    <row r="10" spans="1:11" s="89" customFormat="1" ht="12" customHeight="1">
      <c r="A10" s="548" t="s">
        <v>125</v>
      </c>
      <c r="B10" s="257" t="s">
        <v>2</v>
      </c>
      <c r="C10" s="276">
        <v>32</v>
      </c>
      <c r="D10" s="277">
        <v>56</v>
      </c>
      <c r="E10" s="277">
        <v>84</v>
      </c>
      <c r="F10" s="277">
        <v>70</v>
      </c>
      <c r="G10" s="277">
        <v>55</v>
      </c>
      <c r="H10" s="277">
        <v>19</v>
      </c>
      <c r="I10" s="277">
        <v>4</v>
      </c>
      <c r="J10" s="277">
        <v>20</v>
      </c>
      <c r="K10" s="105">
        <f>SUM(C10:J10)</f>
        <v>340</v>
      </c>
    </row>
    <row r="11" spans="1:11" s="89" customFormat="1" ht="12" customHeight="1" thickBot="1">
      <c r="A11" s="549"/>
      <c r="B11" s="266" t="s">
        <v>3</v>
      </c>
      <c r="C11" s="267">
        <f t="shared" ref="C11:K11" si="1">C10/$K$10*100</f>
        <v>9.4117647058823533</v>
      </c>
      <c r="D11" s="117">
        <f t="shared" si="1"/>
        <v>16.470588235294116</v>
      </c>
      <c r="E11" s="117">
        <f t="shared" si="1"/>
        <v>24.705882352941178</v>
      </c>
      <c r="F11" s="117">
        <f t="shared" si="1"/>
        <v>20.588235294117645</v>
      </c>
      <c r="G11" s="117">
        <f t="shared" si="1"/>
        <v>16.176470588235293</v>
      </c>
      <c r="H11" s="117">
        <f t="shared" si="1"/>
        <v>5.5882352941176476</v>
      </c>
      <c r="I11" s="117">
        <f t="shared" si="1"/>
        <v>1.1764705882352942</v>
      </c>
      <c r="J11" s="117">
        <f t="shared" si="1"/>
        <v>5.8823529411764701</v>
      </c>
      <c r="K11" s="208">
        <f t="shared" si="1"/>
        <v>100</v>
      </c>
    </row>
    <row r="12" spans="1:11" s="89" customFormat="1" ht="12" customHeight="1">
      <c r="A12" s="550" t="s">
        <v>126</v>
      </c>
      <c r="B12" s="273" t="s">
        <v>2</v>
      </c>
      <c r="C12" s="276">
        <v>33</v>
      </c>
      <c r="D12" s="277">
        <v>38</v>
      </c>
      <c r="E12" s="277">
        <v>36</v>
      </c>
      <c r="F12" s="277">
        <v>35</v>
      </c>
      <c r="G12" s="277">
        <v>35</v>
      </c>
      <c r="H12" s="277">
        <v>13</v>
      </c>
      <c r="I12" s="277">
        <v>4</v>
      </c>
      <c r="J12" s="277">
        <v>10</v>
      </c>
      <c r="K12" s="105">
        <f>SUM(C12:J12)</f>
        <v>204</v>
      </c>
    </row>
    <row r="13" spans="1:11" s="89" customFormat="1" ht="12" customHeight="1" thickBot="1">
      <c r="A13" s="551"/>
      <c r="B13" s="266" t="s">
        <v>3</v>
      </c>
      <c r="C13" s="309">
        <f t="shared" ref="C13:K13" si="2">C12/$K$12*100</f>
        <v>16.176470588235293</v>
      </c>
      <c r="D13" s="306">
        <f t="shared" si="2"/>
        <v>18.627450980392158</v>
      </c>
      <c r="E13" s="306">
        <f t="shared" si="2"/>
        <v>17.647058823529413</v>
      </c>
      <c r="F13" s="306">
        <f t="shared" si="2"/>
        <v>17.156862745098039</v>
      </c>
      <c r="G13" s="306">
        <f t="shared" si="2"/>
        <v>17.156862745098039</v>
      </c>
      <c r="H13" s="306">
        <f t="shared" si="2"/>
        <v>6.3725490196078427</v>
      </c>
      <c r="I13" s="306">
        <f t="shared" si="2"/>
        <v>1.9607843137254901</v>
      </c>
      <c r="J13" s="306">
        <f t="shared" si="2"/>
        <v>4.9019607843137258</v>
      </c>
      <c r="K13" s="308">
        <f t="shared" si="2"/>
        <v>100</v>
      </c>
    </row>
    <row r="14" spans="1:11" s="89" customFormat="1" ht="12" customHeight="1">
      <c r="A14" s="529" t="s">
        <v>8</v>
      </c>
      <c r="B14" s="535"/>
      <c r="C14" s="286">
        <f>C8+C10+C12</f>
        <v>71</v>
      </c>
      <c r="D14" s="287">
        <f t="shared" ref="D14:K14" si="3">D8+D10+D12</f>
        <v>106</v>
      </c>
      <c r="E14" s="287">
        <f t="shared" si="3"/>
        <v>140</v>
      </c>
      <c r="F14" s="287">
        <f t="shared" si="3"/>
        <v>112</v>
      </c>
      <c r="G14" s="287">
        <f t="shared" si="3"/>
        <v>101</v>
      </c>
      <c r="H14" s="287">
        <f t="shared" si="3"/>
        <v>33</v>
      </c>
      <c r="I14" s="287">
        <f t="shared" si="3"/>
        <v>11</v>
      </c>
      <c r="J14" s="287">
        <f t="shared" si="3"/>
        <v>36</v>
      </c>
      <c r="K14" s="311">
        <f t="shared" si="3"/>
        <v>610</v>
      </c>
    </row>
    <row r="15" spans="1:11" s="89" customFormat="1" ht="12" customHeight="1" thickBot="1">
      <c r="A15" s="536" t="s">
        <v>127</v>
      </c>
      <c r="B15" s="537"/>
      <c r="C15" s="269">
        <f t="shared" ref="C15:K15" si="4">C14/$K$14*100</f>
        <v>11.639344262295081</v>
      </c>
      <c r="D15" s="270">
        <f t="shared" si="4"/>
        <v>17.377049180327869</v>
      </c>
      <c r="E15" s="270">
        <f t="shared" si="4"/>
        <v>22.950819672131146</v>
      </c>
      <c r="F15" s="270">
        <f t="shared" si="4"/>
        <v>18.360655737704917</v>
      </c>
      <c r="G15" s="270">
        <f t="shared" si="4"/>
        <v>16.557377049180328</v>
      </c>
      <c r="H15" s="270">
        <f t="shared" si="4"/>
        <v>5.4098360655737707</v>
      </c>
      <c r="I15" s="270">
        <f t="shared" si="4"/>
        <v>1.8032786885245904</v>
      </c>
      <c r="J15" s="270">
        <f t="shared" si="4"/>
        <v>5.9016393442622954</v>
      </c>
      <c r="K15" s="272">
        <f t="shared" si="4"/>
        <v>100</v>
      </c>
    </row>
    <row r="16" spans="1:11" s="89" customFormat="1" ht="12" customHeight="1">
      <c r="A16" s="160"/>
      <c r="B16" s="93"/>
      <c r="C16" s="93"/>
      <c r="D16" s="93"/>
      <c r="E16" s="93"/>
      <c r="F16" s="93"/>
      <c r="G16" s="93"/>
      <c r="H16" s="93"/>
      <c r="I16" s="93"/>
      <c r="J16" s="93"/>
      <c r="K16" s="160"/>
    </row>
    <row r="17" spans="1:11" s="89" customFormat="1" ht="12" customHeight="1" thickBot="1">
      <c r="A17" s="160"/>
      <c r="B17" s="93"/>
      <c r="C17" s="538" t="s">
        <v>105</v>
      </c>
      <c r="D17" s="538"/>
      <c r="E17" s="538"/>
      <c r="F17" s="538"/>
      <c r="G17" s="538"/>
      <c r="H17" s="538"/>
      <c r="I17" s="538"/>
      <c r="J17" s="539"/>
      <c r="K17" s="160"/>
    </row>
    <row r="18" spans="1:11" s="89" customFormat="1" ht="12" customHeight="1">
      <c r="A18" s="160" t="s">
        <v>124</v>
      </c>
      <c r="B18" s="134"/>
      <c r="C18" s="170">
        <f t="shared" ref="C18:K18" si="5">C8</f>
        <v>6</v>
      </c>
      <c r="D18" s="171">
        <f t="shared" si="5"/>
        <v>12</v>
      </c>
      <c r="E18" s="171">
        <f t="shared" si="5"/>
        <v>20</v>
      </c>
      <c r="F18" s="171">
        <f t="shared" si="5"/>
        <v>7</v>
      </c>
      <c r="G18" s="171">
        <f t="shared" si="5"/>
        <v>11</v>
      </c>
      <c r="H18" s="171">
        <f t="shared" si="5"/>
        <v>1</v>
      </c>
      <c r="I18" s="171">
        <f t="shared" si="5"/>
        <v>3</v>
      </c>
      <c r="J18" s="172">
        <f t="shared" si="5"/>
        <v>6</v>
      </c>
      <c r="K18" s="160">
        <f t="shared" si="5"/>
        <v>66</v>
      </c>
    </row>
    <row r="19" spans="1:11" s="89" customFormat="1" ht="12" customHeight="1">
      <c r="A19" s="160" t="s">
        <v>125</v>
      </c>
      <c r="B19" s="134"/>
      <c r="C19" s="184">
        <f t="shared" ref="C19:K19" si="6">C10</f>
        <v>32</v>
      </c>
      <c r="D19" s="185">
        <f t="shared" si="6"/>
        <v>56</v>
      </c>
      <c r="E19" s="185">
        <f t="shared" si="6"/>
        <v>84</v>
      </c>
      <c r="F19" s="185">
        <f t="shared" si="6"/>
        <v>70</v>
      </c>
      <c r="G19" s="185">
        <f t="shared" si="6"/>
        <v>55</v>
      </c>
      <c r="H19" s="185">
        <f t="shared" si="6"/>
        <v>19</v>
      </c>
      <c r="I19" s="185">
        <f t="shared" si="6"/>
        <v>4</v>
      </c>
      <c r="J19" s="186">
        <f t="shared" si="6"/>
        <v>20</v>
      </c>
      <c r="K19" s="166">
        <f t="shared" si="6"/>
        <v>340</v>
      </c>
    </row>
    <row r="20" spans="1:11" s="89" customFormat="1" ht="12" customHeight="1" thickBot="1">
      <c r="A20" s="160" t="s">
        <v>126</v>
      </c>
      <c r="B20" s="134"/>
      <c r="C20" s="187">
        <f t="shared" ref="C20:K20" si="7">C12</f>
        <v>33</v>
      </c>
      <c r="D20" s="188">
        <f t="shared" si="7"/>
        <v>38</v>
      </c>
      <c r="E20" s="188">
        <f t="shared" si="7"/>
        <v>36</v>
      </c>
      <c r="F20" s="188">
        <f t="shared" si="7"/>
        <v>35</v>
      </c>
      <c r="G20" s="188">
        <f t="shared" si="7"/>
        <v>35</v>
      </c>
      <c r="H20" s="188">
        <f t="shared" si="7"/>
        <v>13</v>
      </c>
      <c r="I20" s="188">
        <f t="shared" si="7"/>
        <v>4</v>
      </c>
      <c r="J20" s="189">
        <f t="shared" si="7"/>
        <v>10</v>
      </c>
      <c r="K20" s="166">
        <f t="shared" si="7"/>
        <v>204</v>
      </c>
    </row>
    <row r="21" spans="1:11" s="89" customFormat="1" ht="12" customHeight="1" thickBot="1">
      <c r="A21" s="160"/>
      <c r="B21" s="93"/>
      <c r="C21" s="93">
        <f t="shared" ref="C21:K21" si="8">C14</f>
        <v>71</v>
      </c>
      <c r="D21" s="93">
        <f t="shared" si="8"/>
        <v>106</v>
      </c>
      <c r="E21" s="93">
        <f t="shared" si="8"/>
        <v>140</v>
      </c>
      <c r="F21" s="93">
        <f t="shared" si="8"/>
        <v>112</v>
      </c>
      <c r="G21" s="93">
        <f t="shared" si="8"/>
        <v>101</v>
      </c>
      <c r="H21" s="93">
        <f t="shared" si="8"/>
        <v>33</v>
      </c>
      <c r="I21" s="93">
        <f t="shared" si="8"/>
        <v>11</v>
      </c>
      <c r="J21" s="93">
        <f t="shared" si="8"/>
        <v>36</v>
      </c>
      <c r="K21" s="160">
        <f t="shared" si="8"/>
        <v>610</v>
      </c>
    </row>
    <row r="22" spans="1:11" s="89" customFormat="1" ht="12" customHeight="1">
      <c r="A22" s="160"/>
      <c r="B22" s="93"/>
      <c r="C22" s="93"/>
      <c r="D22" s="93"/>
      <c r="E22" s="93"/>
      <c r="F22" s="93"/>
      <c r="G22" s="93"/>
      <c r="H22" s="93"/>
      <c r="I22" s="93"/>
      <c r="J22" s="93"/>
      <c r="K22" s="207"/>
    </row>
    <row r="23" spans="1:11" s="89" customFormat="1" ht="12" customHeight="1" thickBot="1">
      <c r="A23" s="160"/>
      <c r="B23" s="93"/>
      <c r="C23" s="538" t="s">
        <v>104</v>
      </c>
      <c r="D23" s="540"/>
      <c r="E23" s="540"/>
      <c r="F23" s="540"/>
      <c r="G23" s="540"/>
      <c r="H23" s="540"/>
      <c r="I23" s="540"/>
      <c r="J23" s="540"/>
      <c r="K23" s="160"/>
    </row>
    <row r="24" spans="1:11" s="89" customFormat="1" ht="12" customHeight="1">
      <c r="A24" s="160" t="s">
        <v>124</v>
      </c>
      <c r="B24" s="134"/>
      <c r="C24" s="190">
        <f>C21/K21*K18</f>
        <v>7.6819672131147536</v>
      </c>
      <c r="D24" s="169">
        <f t="shared" ref="D24:K24" si="9">D21/$K$21*$K$18</f>
        <v>11.468852459016393</v>
      </c>
      <c r="E24" s="169">
        <f t="shared" si="9"/>
        <v>15.147540983606557</v>
      </c>
      <c r="F24" s="169">
        <f t="shared" si="9"/>
        <v>12.118032786885246</v>
      </c>
      <c r="G24" s="169">
        <f t="shared" si="9"/>
        <v>10.927868852459016</v>
      </c>
      <c r="H24" s="169">
        <f t="shared" si="9"/>
        <v>3.5704918032786885</v>
      </c>
      <c r="I24" s="169">
        <f t="shared" si="9"/>
        <v>1.1901639344262296</v>
      </c>
      <c r="J24" s="205">
        <f t="shared" si="9"/>
        <v>3.8950819672131147</v>
      </c>
      <c r="K24" s="166">
        <f t="shared" si="9"/>
        <v>66</v>
      </c>
    </row>
    <row r="25" spans="1:11" s="89" customFormat="1" ht="12" customHeight="1">
      <c r="A25" s="160" t="s">
        <v>125</v>
      </c>
      <c r="B25" s="134"/>
      <c r="C25" s="190">
        <f t="shared" ref="C25:K25" si="10">C21/$K$21*$K$19</f>
        <v>39.57377049180328</v>
      </c>
      <c r="D25" s="169">
        <f t="shared" si="10"/>
        <v>59.081967213114758</v>
      </c>
      <c r="E25" s="169">
        <f t="shared" si="10"/>
        <v>78.032786885245898</v>
      </c>
      <c r="F25" s="169">
        <f t="shared" si="10"/>
        <v>62.42622950819672</v>
      </c>
      <c r="G25" s="169">
        <f t="shared" si="10"/>
        <v>56.295081967213115</v>
      </c>
      <c r="H25" s="169">
        <f t="shared" si="10"/>
        <v>18.393442622950818</v>
      </c>
      <c r="I25" s="169">
        <f t="shared" si="10"/>
        <v>6.1311475409836067</v>
      </c>
      <c r="J25" s="205">
        <f t="shared" si="10"/>
        <v>20.065573770491802</v>
      </c>
      <c r="K25" s="166">
        <f t="shared" si="10"/>
        <v>340</v>
      </c>
    </row>
    <row r="26" spans="1:11" s="89" customFormat="1" ht="12" customHeight="1" thickBot="1">
      <c r="A26" s="160" t="s">
        <v>126</v>
      </c>
      <c r="B26" s="134"/>
      <c r="C26" s="179">
        <f t="shared" ref="C26:K26" si="11">C21/$K$21*$K$20</f>
        <v>23.744262295081967</v>
      </c>
      <c r="D26" s="180">
        <f t="shared" si="11"/>
        <v>35.449180327868852</v>
      </c>
      <c r="E26" s="180">
        <f t="shared" si="11"/>
        <v>46.819672131147541</v>
      </c>
      <c r="F26" s="180">
        <f t="shared" si="11"/>
        <v>37.455737704918029</v>
      </c>
      <c r="G26" s="180">
        <f t="shared" si="11"/>
        <v>33.777049180327865</v>
      </c>
      <c r="H26" s="180">
        <f t="shared" si="11"/>
        <v>11.036065573770491</v>
      </c>
      <c r="I26" s="180">
        <f t="shared" si="11"/>
        <v>3.6786885245901644</v>
      </c>
      <c r="J26" s="206">
        <f t="shared" si="11"/>
        <v>12.039344262295081</v>
      </c>
      <c r="K26" s="449">
        <f t="shared" si="11"/>
        <v>204</v>
      </c>
    </row>
    <row r="27" spans="1:11" s="89" customFormat="1" ht="12" customHeight="1" thickBot="1">
      <c r="A27" s="161"/>
      <c r="B27" s="95"/>
      <c r="C27" s="153">
        <f t="shared" ref="C27:K27" si="12">SUM(C24:C26)</f>
        <v>71</v>
      </c>
      <c r="D27" s="153">
        <f t="shared" si="12"/>
        <v>106</v>
      </c>
      <c r="E27" s="153">
        <f t="shared" si="12"/>
        <v>140</v>
      </c>
      <c r="F27" s="153">
        <f t="shared" si="12"/>
        <v>112</v>
      </c>
      <c r="G27" s="153">
        <f t="shared" si="12"/>
        <v>101</v>
      </c>
      <c r="H27" s="153">
        <f t="shared" si="12"/>
        <v>33</v>
      </c>
      <c r="I27" s="153">
        <f t="shared" si="12"/>
        <v>11</v>
      </c>
      <c r="J27" s="153">
        <f t="shared" si="12"/>
        <v>36</v>
      </c>
      <c r="K27" s="167">
        <f t="shared" si="12"/>
        <v>610</v>
      </c>
    </row>
    <row r="28" spans="1:11" s="89" customFormat="1" ht="12" thickBot="1"/>
    <row r="29" spans="1:11" s="89" customFormat="1" ht="12" thickBot="1">
      <c r="A29" s="89" t="s">
        <v>12</v>
      </c>
      <c r="H29" s="89" t="s">
        <v>133</v>
      </c>
      <c r="K29" s="480">
        <f>CHITEST(C18:J20,C24:J26)</f>
        <v>0.10564403205447993</v>
      </c>
    </row>
    <row r="30" spans="1:11" s="89" customFormat="1" ht="11.25"/>
    <row r="31" spans="1:11" s="89" customFormat="1" ht="11.25">
      <c r="A31" s="89" t="s">
        <v>21</v>
      </c>
      <c r="K31" s="104"/>
    </row>
    <row r="32" spans="1:11" s="89" customFormat="1" ht="12" thickBot="1">
      <c r="B32" s="482" t="s">
        <v>129</v>
      </c>
      <c r="C32" s="89">
        <v>1</v>
      </c>
      <c r="D32" s="89">
        <v>2</v>
      </c>
      <c r="E32" s="89">
        <v>3</v>
      </c>
      <c r="F32" s="89">
        <v>4</v>
      </c>
      <c r="G32" s="89">
        <v>5</v>
      </c>
      <c r="H32" s="89">
        <v>6</v>
      </c>
      <c r="I32" s="89">
        <v>7</v>
      </c>
      <c r="J32" s="89">
        <v>8</v>
      </c>
    </row>
    <row r="33" spans="1:11" s="89" customFormat="1" ht="12" thickBot="1">
      <c r="A33" s="482" t="s">
        <v>128</v>
      </c>
      <c r="B33" s="89">
        <v>1</v>
      </c>
      <c r="C33" s="302">
        <f t="shared" ref="C33:J35" si="13">(C18-C24)^2/C24</f>
        <v>0.36826682899183455</v>
      </c>
      <c r="D33" s="114">
        <f t="shared" si="13"/>
        <v>2.4598599668194519E-2</v>
      </c>
      <c r="E33" s="114">
        <f t="shared" si="13"/>
        <v>1.5544673905329642</v>
      </c>
      <c r="F33" s="114">
        <f t="shared" si="13"/>
        <v>2.1615933929458522</v>
      </c>
      <c r="G33" s="114">
        <f t="shared" si="13"/>
        <v>4.7611318508901233E-4</v>
      </c>
      <c r="H33" s="114">
        <f t="shared" si="13"/>
        <v>1.8505652651703322</v>
      </c>
      <c r="I33" s="114">
        <f t="shared" si="13"/>
        <v>2.7521474055006094</v>
      </c>
      <c r="J33" s="115">
        <f t="shared" si="13"/>
        <v>1.1375062096373572</v>
      </c>
      <c r="K33" s="105">
        <f>SUM(C33:J33)</f>
        <v>9.8496212056322321</v>
      </c>
    </row>
    <row r="34" spans="1:11" s="89" customFormat="1" ht="12" thickBot="1">
      <c r="B34" s="89">
        <v>2</v>
      </c>
      <c r="C34" s="483">
        <f t="shared" si="13"/>
        <v>1.4494954296657483</v>
      </c>
      <c r="D34" s="85">
        <f t="shared" si="13"/>
        <v>0.16076854496825066</v>
      </c>
      <c r="E34" s="85">
        <f t="shared" si="13"/>
        <v>0.45631629701060816</v>
      </c>
      <c r="F34" s="85">
        <f t="shared" si="13"/>
        <v>0.91887656702025122</v>
      </c>
      <c r="G34" s="85">
        <f t="shared" si="13"/>
        <v>2.9793673677878871E-2</v>
      </c>
      <c r="H34" s="85">
        <f t="shared" si="13"/>
        <v>2.0002337745828675E-2</v>
      </c>
      <c r="I34" s="85">
        <f t="shared" si="13"/>
        <v>0.74077320943280445</v>
      </c>
      <c r="J34" s="150">
        <f t="shared" si="13"/>
        <v>2.1429336762026683E-4</v>
      </c>
      <c r="K34" s="105">
        <f>SUM(C34:J34)</f>
        <v>3.7762403528889905</v>
      </c>
    </row>
    <row r="35" spans="1:11" s="89" customFormat="1" ht="12" thickBot="1">
      <c r="B35" s="89">
        <v>3</v>
      </c>
      <c r="C35" s="484">
        <f t="shared" si="13"/>
        <v>3.6079739769378083</v>
      </c>
      <c r="D35" s="485">
        <f t="shared" si="13"/>
        <v>0.18354954725472006</v>
      </c>
      <c r="E35" s="485">
        <f t="shared" si="13"/>
        <v>2.5003444000551043</v>
      </c>
      <c r="F35" s="485">
        <f t="shared" si="13"/>
        <v>0.16100731276116956</v>
      </c>
      <c r="G35" s="485">
        <f t="shared" si="13"/>
        <v>4.4278844470754052E-2</v>
      </c>
      <c r="H35" s="485">
        <f t="shared" si="13"/>
        <v>0.34949397543418775</v>
      </c>
      <c r="I35" s="485">
        <f t="shared" si="13"/>
        <v>2.8064638672160289E-2</v>
      </c>
      <c r="J35" s="486">
        <f t="shared" si="13"/>
        <v>0.34544448016000556</v>
      </c>
      <c r="K35" s="245">
        <f>SUM(C35:J35)</f>
        <v>7.2201571757459098</v>
      </c>
    </row>
    <row r="36" spans="1:11" ht="12" customHeight="1" thickBot="1">
      <c r="K36" s="479">
        <f>SUM(K33:K35)</f>
        <v>20.846018734267133</v>
      </c>
    </row>
    <row r="37" spans="1:11" ht="12" customHeight="1" thickBot="1"/>
    <row r="38" spans="1:11" ht="12" customHeight="1" thickBot="1">
      <c r="C38" s="89" t="s">
        <v>130</v>
      </c>
      <c r="D38" s="89"/>
      <c r="E38" s="89"/>
      <c r="F38" s="89"/>
      <c r="G38" s="89" t="s">
        <v>131</v>
      </c>
      <c r="H38" s="89"/>
      <c r="I38" s="89"/>
      <c r="J38" s="89"/>
      <c r="K38" s="481">
        <v>23.684999999999999</v>
      </c>
    </row>
  </sheetData>
  <mergeCells count="9">
    <mergeCell ref="A14:B14"/>
    <mergeCell ref="A15:B15"/>
    <mergeCell ref="C17:J17"/>
    <mergeCell ref="C23:J23"/>
    <mergeCell ref="A5:A6"/>
    <mergeCell ref="B6:K6"/>
    <mergeCell ref="A8:A9"/>
    <mergeCell ref="A10:A11"/>
    <mergeCell ref="A12:A1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6"/>
  <sheetViews>
    <sheetView topLeftCell="A19" workbookViewId="0">
      <selection activeCell="H41" sqref="H41:I41"/>
    </sheetView>
  </sheetViews>
  <sheetFormatPr defaultRowHeight="14.25"/>
  <cols>
    <col min="1" max="1" width="23.7109375" style="84" customWidth="1"/>
    <col min="2" max="2" width="5.7109375" style="84" customWidth="1"/>
    <col min="3" max="7" width="7.7109375" style="84" customWidth="1"/>
    <col min="8" max="8" width="8.7109375" style="84" customWidth="1"/>
    <col min="9" max="16384" width="9.140625" style="84"/>
  </cols>
  <sheetData>
    <row r="1" spans="1:8" ht="15">
      <c r="A1" s="30" t="s">
        <v>119</v>
      </c>
      <c r="B1" s="30"/>
    </row>
    <row r="2" spans="1:8">
      <c r="A2" s="84" t="s">
        <v>85</v>
      </c>
    </row>
    <row r="3" spans="1:8">
      <c r="A3" s="84" t="s">
        <v>86</v>
      </c>
    </row>
    <row r="4" spans="1:8" ht="15" thickBot="1"/>
    <row r="5" spans="1:8" ht="12" customHeight="1" thickBot="1">
      <c r="A5" s="541"/>
      <c r="B5" s="278"/>
      <c r="C5" s="290" t="s">
        <v>105</v>
      </c>
      <c r="D5" s="279"/>
      <c r="E5" s="279"/>
      <c r="F5" s="279"/>
      <c r="G5" s="279"/>
      <c r="H5" s="316"/>
    </row>
    <row r="6" spans="1:8" s="89" customFormat="1" ht="12" customHeight="1" thickBot="1">
      <c r="A6" s="542"/>
      <c r="B6" s="220"/>
      <c r="C6" s="556" t="s">
        <v>120</v>
      </c>
      <c r="D6" s="556"/>
      <c r="E6" s="556"/>
      <c r="F6" s="556"/>
      <c r="G6" s="556"/>
      <c r="H6" s="557"/>
    </row>
    <row r="7" spans="1:8" s="89" customFormat="1" ht="12" customHeight="1" thickBot="1">
      <c r="A7" s="159" t="s">
        <v>87</v>
      </c>
      <c r="B7" s="255"/>
      <c r="C7" s="430" t="s">
        <v>26</v>
      </c>
      <c r="D7" s="156" t="s">
        <v>27</v>
      </c>
      <c r="E7" s="157" t="s">
        <v>28</v>
      </c>
      <c r="F7" s="157" t="s">
        <v>15</v>
      </c>
      <c r="G7" s="295" t="s">
        <v>30</v>
      </c>
      <c r="H7" s="164" t="s">
        <v>98</v>
      </c>
    </row>
    <row r="8" spans="1:8" s="89" customFormat="1" ht="12" customHeight="1">
      <c r="A8" s="559" t="s">
        <v>88</v>
      </c>
      <c r="B8" s="325" t="s">
        <v>2</v>
      </c>
      <c r="C8" s="300">
        <v>12</v>
      </c>
      <c r="D8" s="274">
        <v>1</v>
      </c>
      <c r="E8" s="274">
        <v>1</v>
      </c>
      <c r="F8" s="274">
        <v>0</v>
      </c>
      <c r="G8" s="301">
        <v>2</v>
      </c>
      <c r="H8" s="165">
        <f>SUM(C8:G8)</f>
        <v>16</v>
      </c>
    </row>
    <row r="9" spans="1:8" s="89" customFormat="1" ht="12" customHeight="1" thickBot="1">
      <c r="A9" s="560"/>
      <c r="B9" s="303" t="s">
        <v>3</v>
      </c>
      <c r="C9" s="305">
        <f t="shared" ref="C9:H9" si="0">C8/$H$8*100</f>
        <v>75</v>
      </c>
      <c r="D9" s="306">
        <f t="shared" si="0"/>
        <v>6.25</v>
      </c>
      <c r="E9" s="306">
        <f t="shared" si="0"/>
        <v>6.25</v>
      </c>
      <c r="F9" s="306">
        <f t="shared" si="0"/>
        <v>0</v>
      </c>
      <c r="G9" s="307">
        <f t="shared" si="0"/>
        <v>12.5</v>
      </c>
      <c r="H9" s="308">
        <f t="shared" si="0"/>
        <v>100</v>
      </c>
    </row>
    <row r="10" spans="1:8" s="89" customFormat="1" ht="12" customHeight="1">
      <c r="A10" s="561" t="s">
        <v>89</v>
      </c>
      <c r="B10" s="325" t="s">
        <v>2</v>
      </c>
      <c r="C10" s="170">
        <v>72</v>
      </c>
      <c r="D10" s="171">
        <v>2</v>
      </c>
      <c r="E10" s="171">
        <v>3</v>
      </c>
      <c r="F10" s="171">
        <v>2</v>
      </c>
      <c r="G10" s="200">
        <v>2</v>
      </c>
      <c r="H10" s="105">
        <f>SUM(C10:G10)</f>
        <v>81</v>
      </c>
    </row>
    <row r="11" spans="1:8" s="89" customFormat="1" ht="12" customHeight="1" thickBot="1">
      <c r="A11" s="560"/>
      <c r="B11" s="303" t="s">
        <v>3</v>
      </c>
      <c r="C11" s="267">
        <f t="shared" ref="C11:H11" si="1">C10/$H$10*100</f>
        <v>88.888888888888886</v>
      </c>
      <c r="D11" s="117">
        <f t="shared" si="1"/>
        <v>2.4691358024691357</v>
      </c>
      <c r="E11" s="117">
        <f t="shared" si="1"/>
        <v>3.7037037037037033</v>
      </c>
      <c r="F11" s="117">
        <f t="shared" si="1"/>
        <v>2.4691358024691357</v>
      </c>
      <c r="G11" s="163">
        <f t="shared" si="1"/>
        <v>2.4691358024691357</v>
      </c>
      <c r="H11" s="208">
        <f t="shared" si="1"/>
        <v>100</v>
      </c>
    </row>
    <row r="12" spans="1:8" s="89" customFormat="1" ht="12" customHeight="1">
      <c r="A12" s="566" t="s">
        <v>90</v>
      </c>
      <c r="B12" s="325" t="s">
        <v>2</v>
      </c>
      <c r="C12" s="276">
        <v>18</v>
      </c>
      <c r="D12" s="277">
        <v>0</v>
      </c>
      <c r="E12" s="277">
        <v>0</v>
      </c>
      <c r="F12" s="277">
        <v>2</v>
      </c>
      <c r="G12" s="283">
        <v>0</v>
      </c>
      <c r="H12" s="105">
        <f>SUM(C12:G12)</f>
        <v>20</v>
      </c>
    </row>
    <row r="13" spans="1:8" s="89" customFormat="1" ht="12" customHeight="1" thickBot="1">
      <c r="A13" s="566"/>
      <c r="B13" s="303" t="s">
        <v>3</v>
      </c>
      <c r="C13" s="267">
        <f t="shared" ref="C13:H13" si="2">C12/$H$12*100</f>
        <v>90</v>
      </c>
      <c r="D13" s="117">
        <f t="shared" si="2"/>
        <v>0</v>
      </c>
      <c r="E13" s="117">
        <f t="shared" si="2"/>
        <v>0</v>
      </c>
      <c r="F13" s="117">
        <f t="shared" si="2"/>
        <v>10</v>
      </c>
      <c r="G13" s="163">
        <f t="shared" si="2"/>
        <v>0</v>
      </c>
      <c r="H13" s="208">
        <f t="shared" si="2"/>
        <v>100</v>
      </c>
    </row>
    <row r="14" spans="1:8" s="89" customFormat="1" ht="12" customHeight="1">
      <c r="A14" s="566" t="s">
        <v>91</v>
      </c>
      <c r="B14" s="325" t="s">
        <v>2</v>
      </c>
      <c r="C14" s="276">
        <v>39</v>
      </c>
      <c r="D14" s="277">
        <v>1</v>
      </c>
      <c r="E14" s="277">
        <v>0</v>
      </c>
      <c r="F14" s="277">
        <v>0</v>
      </c>
      <c r="G14" s="283">
        <v>10</v>
      </c>
      <c r="H14" s="105">
        <f>SUM(C14:G14)</f>
        <v>50</v>
      </c>
    </row>
    <row r="15" spans="1:8" s="89" customFormat="1" ht="12" customHeight="1" thickBot="1">
      <c r="A15" s="566"/>
      <c r="B15" s="303" t="s">
        <v>3</v>
      </c>
      <c r="C15" s="267">
        <f t="shared" ref="C15:H15" si="3">C14/$H$14*100</f>
        <v>78</v>
      </c>
      <c r="D15" s="117">
        <f t="shared" si="3"/>
        <v>2</v>
      </c>
      <c r="E15" s="117">
        <f t="shared" si="3"/>
        <v>0</v>
      </c>
      <c r="F15" s="117">
        <f t="shared" si="3"/>
        <v>0</v>
      </c>
      <c r="G15" s="163">
        <f t="shared" si="3"/>
        <v>20</v>
      </c>
      <c r="H15" s="208">
        <f t="shared" si="3"/>
        <v>100</v>
      </c>
    </row>
    <row r="16" spans="1:8" s="89" customFormat="1" ht="12" customHeight="1">
      <c r="A16" s="566" t="s">
        <v>92</v>
      </c>
      <c r="B16" s="325" t="s">
        <v>2</v>
      </c>
      <c r="C16" s="276">
        <v>29</v>
      </c>
      <c r="D16" s="277">
        <v>0</v>
      </c>
      <c r="E16" s="277">
        <v>0</v>
      </c>
      <c r="F16" s="277">
        <v>0</v>
      </c>
      <c r="G16" s="283">
        <v>3</v>
      </c>
      <c r="H16" s="105">
        <f>SUM(C16:G16)</f>
        <v>32</v>
      </c>
    </row>
    <row r="17" spans="1:8" s="89" customFormat="1" ht="12" customHeight="1" thickBot="1">
      <c r="A17" s="566"/>
      <c r="B17" s="303" t="s">
        <v>3</v>
      </c>
      <c r="C17" s="267">
        <f t="shared" ref="C17:H17" si="4">C16/$H$16*100</f>
        <v>90.625</v>
      </c>
      <c r="D17" s="117">
        <f t="shared" si="4"/>
        <v>0</v>
      </c>
      <c r="E17" s="117">
        <f t="shared" si="4"/>
        <v>0</v>
      </c>
      <c r="F17" s="117">
        <f t="shared" si="4"/>
        <v>0</v>
      </c>
      <c r="G17" s="163">
        <f t="shared" si="4"/>
        <v>9.375</v>
      </c>
      <c r="H17" s="208">
        <f t="shared" si="4"/>
        <v>100</v>
      </c>
    </row>
    <row r="18" spans="1:8" s="89" customFormat="1" ht="12" customHeight="1">
      <c r="A18" s="602" t="s">
        <v>93</v>
      </c>
      <c r="B18" s="325" t="s">
        <v>2</v>
      </c>
      <c r="C18" s="276">
        <v>7</v>
      </c>
      <c r="D18" s="277">
        <v>0</v>
      </c>
      <c r="E18" s="277">
        <v>3</v>
      </c>
      <c r="F18" s="277">
        <v>6</v>
      </c>
      <c r="G18" s="283">
        <v>0</v>
      </c>
      <c r="H18" s="105">
        <f>SUM(C18:G18)</f>
        <v>16</v>
      </c>
    </row>
    <row r="19" spans="1:8" s="89" customFormat="1" ht="12" customHeight="1" thickBot="1">
      <c r="A19" s="603"/>
      <c r="B19" s="303" t="s">
        <v>3</v>
      </c>
      <c r="C19" s="267">
        <f t="shared" ref="C19:H19" si="5">C18/$H$16*100</f>
        <v>21.875</v>
      </c>
      <c r="D19" s="117">
        <f t="shared" si="5"/>
        <v>0</v>
      </c>
      <c r="E19" s="117">
        <f t="shared" si="5"/>
        <v>9.375</v>
      </c>
      <c r="F19" s="117">
        <f t="shared" si="5"/>
        <v>18.75</v>
      </c>
      <c r="G19" s="163">
        <f t="shared" si="5"/>
        <v>0</v>
      </c>
      <c r="H19" s="208">
        <f t="shared" si="5"/>
        <v>50</v>
      </c>
    </row>
    <row r="20" spans="1:8" s="89" customFormat="1" ht="12" customHeight="1">
      <c r="A20" s="529" t="s">
        <v>8</v>
      </c>
      <c r="B20" s="563"/>
      <c r="C20" s="261">
        <f t="shared" ref="C20:H20" si="6">C8+C10+C12+C14+C16+C18</f>
        <v>177</v>
      </c>
      <c r="D20" s="262">
        <f t="shared" si="6"/>
        <v>4</v>
      </c>
      <c r="E20" s="262">
        <f t="shared" si="6"/>
        <v>7</v>
      </c>
      <c r="F20" s="262">
        <f t="shared" si="6"/>
        <v>10</v>
      </c>
      <c r="G20" s="263">
        <f t="shared" si="6"/>
        <v>17</v>
      </c>
      <c r="H20" s="285">
        <f t="shared" si="6"/>
        <v>215</v>
      </c>
    </row>
    <row r="21" spans="1:8" s="89" customFormat="1" ht="12" customHeight="1" thickBot="1">
      <c r="A21" s="536" t="s">
        <v>9</v>
      </c>
      <c r="B21" s="562"/>
      <c r="C21" s="269">
        <f t="shared" ref="C21:H21" si="7">C20/$H$20*100</f>
        <v>82.325581395348834</v>
      </c>
      <c r="D21" s="270">
        <f t="shared" si="7"/>
        <v>1.8604651162790697</v>
      </c>
      <c r="E21" s="270">
        <f t="shared" si="7"/>
        <v>3.2558139534883721</v>
      </c>
      <c r="F21" s="270">
        <f t="shared" si="7"/>
        <v>4.6511627906976747</v>
      </c>
      <c r="G21" s="271">
        <f t="shared" si="7"/>
        <v>7.9069767441860463</v>
      </c>
      <c r="H21" s="425">
        <f t="shared" si="7"/>
        <v>100</v>
      </c>
    </row>
    <row r="22" spans="1:8" s="89" customFormat="1" ht="12" customHeight="1">
      <c r="A22" s="207"/>
      <c r="B22" s="90"/>
      <c r="C22" s="91"/>
      <c r="D22" s="91"/>
      <c r="E22" s="91"/>
      <c r="F22" s="91"/>
      <c r="G22" s="92"/>
      <c r="H22" s="160"/>
    </row>
    <row r="23" spans="1:8" s="89" customFormat="1" ht="12" customHeight="1" thickBot="1">
      <c r="A23" s="160"/>
      <c r="B23" s="134"/>
      <c r="C23" s="538" t="s">
        <v>105</v>
      </c>
      <c r="D23" s="538"/>
      <c r="E23" s="538"/>
      <c r="F23" s="538"/>
      <c r="G23" s="539"/>
      <c r="H23" s="160"/>
    </row>
    <row r="24" spans="1:8" s="89" customFormat="1" ht="12" customHeight="1">
      <c r="A24" s="160" t="s">
        <v>88</v>
      </c>
      <c r="B24" s="134"/>
      <c r="C24" s="170">
        <f t="shared" ref="C24:H24" si="8">C8</f>
        <v>12</v>
      </c>
      <c r="D24" s="171">
        <f t="shared" si="8"/>
        <v>1</v>
      </c>
      <c r="E24" s="171">
        <f t="shared" si="8"/>
        <v>1</v>
      </c>
      <c r="F24" s="171">
        <f t="shared" si="8"/>
        <v>0</v>
      </c>
      <c r="G24" s="172">
        <f t="shared" si="8"/>
        <v>2</v>
      </c>
      <c r="H24" s="160">
        <f t="shared" si="8"/>
        <v>16</v>
      </c>
    </row>
    <row r="25" spans="1:8" s="89" customFormat="1" ht="12" customHeight="1">
      <c r="A25" s="160" t="s">
        <v>89</v>
      </c>
      <c r="B25" s="134"/>
      <c r="C25" s="182">
        <f t="shared" ref="C25:H25" si="9">C10</f>
        <v>72</v>
      </c>
      <c r="D25" s="168">
        <f t="shared" si="9"/>
        <v>2</v>
      </c>
      <c r="E25" s="168">
        <f t="shared" si="9"/>
        <v>3</v>
      </c>
      <c r="F25" s="168">
        <f t="shared" si="9"/>
        <v>2</v>
      </c>
      <c r="G25" s="183">
        <f t="shared" si="9"/>
        <v>2</v>
      </c>
      <c r="H25" s="160">
        <f t="shared" si="9"/>
        <v>81</v>
      </c>
    </row>
    <row r="26" spans="1:8" s="89" customFormat="1" ht="12" customHeight="1">
      <c r="A26" s="160" t="s">
        <v>90</v>
      </c>
      <c r="B26" s="134"/>
      <c r="C26" s="184">
        <f t="shared" ref="C26:H26" si="10">C12</f>
        <v>18</v>
      </c>
      <c r="D26" s="185">
        <f t="shared" si="10"/>
        <v>0</v>
      </c>
      <c r="E26" s="185">
        <f t="shared" si="10"/>
        <v>0</v>
      </c>
      <c r="F26" s="185">
        <f t="shared" si="10"/>
        <v>2</v>
      </c>
      <c r="G26" s="186">
        <f t="shared" si="10"/>
        <v>0</v>
      </c>
      <c r="H26" s="166">
        <f t="shared" si="10"/>
        <v>20</v>
      </c>
    </row>
    <row r="27" spans="1:8" s="89" customFormat="1" ht="12" customHeight="1">
      <c r="A27" s="160" t="s">
        <v>91</v>
      </c>
      <c r="B27" s="134"/>
      <c r="C27" s="184">
        <f t="shared" ref="C27:H27" si="11">C14</f>
        <v>39</v>
      </c>
      <c r="D27" s="185">
        <f t="shared" si="11"/>
        <v>1</v>
      </c>
      <c r="E27" s="185">
        <f t="shared" si="11"/>
        <v>0</v>
      </c>
      <c r="F27" s="185">
        <f t="shared" si="11"/>
        <v>0</v>
      </c>
      <c r="G27" s="186">
        <f t="shared" si="11"/>
        <v>10</v>
      </c>
      <c r="H27" s="166">
        <f t="shared" si="11"/>
        <v>50</v>
      </c>
    </row>
    <row r="28" spans="1:8" s="89" customFormat="1" ht="12" customHeight="1">
      <c r="A28" s="160" t="s">
        <v>92</v>
      </c>
      <c r="B28" s="134"/>
      <c r="C28" s="184">
        <f t="shared" ref="C28:H28" si="12">C16</f>
        <v>29</v>
      </c>
      <c r="D28" s="185">
        <f t="shared" si="12"/>
        <v>0</v>
      </c>
      <c r="E28" s="185">
        <f t="shared" si="12"/>
        <v>0</v>
      </c>
      <c r="F28" s="185">
        <f t="shared" si="12"/>
        <v>0</v>
      </c>
      <c r="G28" s="186">
        <f t="shared" si="12"/>
        <v>3</v>
      </c>
      <c r="H28" s="166">
        <f t="shared" si="12"/>
        <v>32</v>
      </c>
    </row>
    <row r="29" spans="1:8" s="89" customFormat="1" ht="12" customHeight="1" thickBot="1">
      <c r="A29" s="432" t="s">
        <v>111</v>
      </c>
      <c r="B29" s="134"/>
      <c r="C29" s="187">
        <f t="shared" ref="C29:H29" si="13">C18</f>
        <v>7</v>
      </c>
      <c r="D29" s="188">
        <f t="shared" si="13"/>
        <v>0</v>
      </c>
      <c r="E29" s="188">
        <f t="shared" si="13"/>
        <v>3</v>
      </c>
      <c r="F29" s="188">
        <f t="shared" si="13"/>
        <v>6</v>
      </c>
      <c r="G29" s="189">
        <f t="shared" si="13"/>
        <v>0</v>
      </c>
      <c r="H29" s="166">
        <f t="shared" si="13"/>
        <v>16</v>
      </c>
    </row>
    <row r="30" spans="1:8" s="89" customFormat="1" ht="12" customHeight="1" thickBot="1">
      <c r="A30" s="160"/>
      <c r="B30" s="134"/>
      <c r="C30" s="93">
        <f t="shared" ref="C30:H30" si="14">C20</f>
        <v>177</v>
      </c>
      <c r="D30" s="93">
        <f t="shared" si="14"/>
        <v>4</v>
      </c>
      <c r="E30" s="93">
        <f t="shared" si="14"/>
        <v>7</v>
      </c>
      <c r="F30" s="93">
        <f t="shared" si="14"/>
        <v>10</v>
      </c>
      <c r="G30" s="135">
        <f t="shared" si="14"/>
        <v>17</v>
      </c>
      <c r="H30" s="160">
        <f t="shared" si="14"/>
        <v>215</v>
      </c>
    </row>
    <row r="31" spans="1:8" s="89" customFormat="1" ht="12" customHeight="1">
      <c r="A31" s="160"/>
      <c r="B31" s="134"/>
      <c r="C31" s="93"/>
      <c r="D31" s="93"/>
      <c r="E31" s="93"/>
      <c r="F31" s="93"/>
      <c r="G31" s="93"/>
      <c r="H31" s="207"/>
    </row>
    <row r="32" spans="1:8" s="89" customFormat="1" ht="12" customHeight="1" thickBot="1">
      <c r="A32" s="160"/>
      <c r="B32" s="134"/>
      <c r="C32" s="538" t="s">
        <v>104</v>
      </c>
      <c r="D32" s="538"/>
      <c r="E32" s="538"/>
      <c r="F32" s="538"/>
      <c r="G32" s="538"/>
      <c r="H32" s="160"/>
    </row>
    <row r="33" spans="1:9" s="89" customFormat="1" ht="12" customHeight="1">
      <c r="A33" s="160" t="s">
        <v>88</v>
      </c>
      <c r="B33" s="134"/>
      <c r="C33" s="176">
        <f>C30/H30*H24</f>
        <v>13.172093023255814</v>
      </c>
      <c r="D33" s="177">
        <f>D30/H30*H24</f>
        <v>0.29767441860465116</v>
      </c>
      <c r="E33" s="177">
        <f>E30/$H$30*$H$24</f>
        <v>0.52093023255813953</v>
      </c>
      <c r="F33" s="177">
        <f>F30/$H$30*$H$24</f>
        <v>0.7441860465116279</v>
      </c>
      <c r="G33" s="204">
        <f>G30/$H$30*$H$24</f>
        <v>1.2651162790697674</v>
      </c>
      <c r="H33" s="166">
        <f>H30/$H$30*$H$24</f>
        <v>16</v>
      </c>
    </row>
    <row r="34" spans="1:9" s="89" customFormat="1" ht="12" customHeight="1">
      <c r="A34" s="160" t="s">
        <v>89</v>
      </c>
      <c r="B34" s="134"/>
      <c r="C34" s="190">
        <f>C30/H30*H25</f>
        <v>66.683720930232553</v>
      </c>
      <c r="D34" s="169">
        <f>D30/$H$30*$H$25</f>
        <v>1.5069767441860464</v>
      </c>
      <c r="E34" s="169">
        <f>E30/$H$30*$H$25</f>
        <v>2.6372093023255814</v>
      </c>
      <c r="F34" s="169">
        <f>F30/$H$30*$H$25</f>
        <v>3.7674418604651163</v>
      </c>
      <c r="G34" s="205">
        <f>G30/$H$30*$H$25</f>
        <v>6.4046511627906977</v>
      </c>
      <c r="H34" s="166">
        <f>H30/$H$30*$H$25</f>
        <v>81</v>
      </c>
    </row>
    <row r="35" spans="1:9" s="89" customFormat="1" ht="12" customHeight="1">
      <c r="A35" s="160" t="s">
        <v>90</v>
      </c>
      <c r="B35" s="134"/>
      <c r="C35" s="190">
        <f>C30/$H$30*$H$26</f>
        <v>16.465116279069768</v>
      </c>
      <c r="D35" s="169">
        <f>D30/$H$30*$H$26</f>
        <v>0.37209302325581395</v>
      </c>
      <c r="E35" s="169">
        <f>E30/$H$30*$H$26</f>
        <v>0.65116279069767447</v>
      </c>
      <c r="F35" s="169">
        <f>F30/$H$30*$H$26</f>
        <v>0.93023255813953487</v>
      </c>
      <c r="G35" s="205">
        <f>G30/$H$30*$H$26</f>
        <v>1.5813953488372092</v>
      </c>
      <c r="H35" s="166">
        <f t="shared" ref="H35" si="15">H30/$H$30*$H$26</f>
        <v>20</v>
      </c>
    </row>
    <row r="36" spans="1:9" s="89" customFormat="1" ht="12" customHeight="1">
      <c r="A36" s="160" t="s">
        <v>91</v>
      </c>
      <c r="B36" s="134"/>
      <c r="C36" s="190">
        <f>C30/$H$30*$H$27</f>
        <v>41.162790697674417</v>
      </c>
      <c r="D36" s="169">
        <f>D30/$H$30*$H$27</f>
        <v>0.93023255813953487</v>
      </c>
      <c r="E36" s="169">
        <f>E30/$H$30*$H$27</f>
        <v>1.6279069767441861</v>
      </c>
      <c r="F36" s="169">
        <f>F30/$H$30*$H$27</f>
        <v>2.3255813953488373</v>
      </c>
      <c r="G36" s="205">
        <f>G30/$H$30*$H$27</f>
        <v>3.9534883720930232</v>
      </c>
      <c r="H36" s="166">
        <f t="shared" ref="H36" si="16">H30/$H$30*$H$27</f>
        <v>50</v>
      </c>
    </row>
    <row r="37" spans="1:9" s="89" customFormat="1" ht="12" customHeight="1">
      <c r="A37" s="160" t="s">
        <v>92</v>
      </c>
      <c r="B37" s="134"/>
      <c r="C37" s="190">
        <f>C30/$H$30*$H$28</f>
        <v>26.344186046511627</v>
      </c>
      <c r="D37" s="169">
        <f>D30/$H$30*$H$28</f>
        <v>0.59534883720930232</v>
      </c>
      <c r="E37" s="169">
        <f>E30/$H$30*$H$28</f>
        <v>1.0418604651162791</v>
      </c>
      <c r="F37" s="169">
        <f>F30/$H$30*$H$28</f>
        <v>1.4883720930232558</v>
      </c>
      <c r="G37" s="205">
        <f>G30/$H$30*$H$28</f>
        <v>2.5302325581395348</v>
      </c>
      <c r="H37" s="166">
        <f t="shared" ref="H37" si="17">H30/$H$30*$H$28</f>
        <v>32</v>
      </c>
    </row>
    <row r="38" spans="1:9" s="89" customFormat="1" ht="12" customHeight="1" thickBot="1">
      <c r="A38" s="432" t="s">
        <v>110</v>
      </c>
      <c r="B38" s="134"/>
      <c r="C38" s="179">
        <f t="shared" ref="C38:H38" si="18">C30/$H$30*$H$29</f>
        <v>13.172093023255814</v>
      </c>
      <c r="D38" s="180">
        <f t="shared" si="18"/>
        <v>0.29767441860465116</v>
      </c>
      <c r="E38" s="180">
        <f t="shared" si="18"/>
        <v>0.52093023255813953</v>
      </c>
      <c r="F38" s="180">
        <f t="shared" si="18"/>
        <v>0.7441860465116279</v>
      </c>
      <c r="G38" s="206">
        <f t="shared" si="18"/>
        <v>1.2651162790697674</v>
      </c>
      <c r="H38" s="449">
        <f t="shared" si="18"/>
        <v>16</v>
      </c>
    </row>
    <row r="39" spans="1:9" s="89" customFormat="1" ht="12" customHeight="1" thickBot="1">
      <c r="A39" s="161"/>
      <c r="B39" s="94"/>
      <c r="C39" s="153">
        <f t="shared" ref="C39:H39" si="19">SUM(C33:C38)</f>
        <v>177</v>
      </c>
      <c r="D39" s="153">
        <f t="shared" si="19"/>
        <v>4</v>
      </c>
      <c r="E39" s="153">
        <f t="shared" si="19"/>
        <v>7</v>
      </c>
      <c r="F39" s="153">
        <f t="shared" si="19"/>
        <v>9.9999999999999982</v>
      </c>
      <c r="G39" s="153">
        <f t="shared" si="19"/>
        <v>17</v>
      </c>
      <c r="H39" s="167">
        <f t="shared" si="19"/>
        <v>215</v>
      </c>
    </row>
    <row r="40" spans="1:9" s="89" customFormat="1" ht="12" customHeight="1"/>
    <row r="41" spans="1:9" s="89" customFormat="1" ht="12" customHeight="1">
      <c r="A41" s="89" t="s">
        <v>12</v>
      </c>
      <c r="G41" s="252"/>
      <c r="H41" s="605">
        <f>CHITEST(C24:G29,C33:G38)</f>
        <v>1.7802346886691929E-9</v>
      </c>
      <c r="I41" s="605"/>
    </row>
    <row r="42" spans="1:9" s="89" customFormat="1" ht="12" customHeight="1">
      <c r="H42" s="104"/>
    </row>
    <row r="43" spans="1:9" s="89" customFormat="1" ht="12" customHeight="1">
      <c r="A43" s="89" t="s">
        <v>21</v>
      </c>
    </row>
    <row r="44" spans="1:9" s="89" customFormat="1" ht="12" customHeight="1" thickBot="1">
      <c r="C44" s="89">
        <v>1</v>
      </c>
      <c r="D44" s="89">
        <v>2</v>
      </c>
      <c r="E44" s="89">
        <v>3</v>
      </c>
      <c r="F44" s="89">
        <v>4</v>
      </c>
      <c r="G44" s="89">
        <v>5</v>
      </c>
    </row>
    <row r="45" spans="1:9" s="89" customFormat="1" ht="12" customHeight="1" thickBot="1">
      <c r="B45" s="89">
        <v>1</v>
      </c>
      <c r="C45" s="302">
        <f t="shared" ref="C45:G50" si="20">(C24-C33)^2/C33</f>
        <v>0.10429641308632236</v>
      </c>
      <c r="D45" s="114">
        <f t="shared" si="20"/>
        <v>1.6570494186046512</v>
      </c>
      <c r="E45" s="114">
        <f t="shared" si="20"/>
        <v>0.44057308970099668</v>
      </c>
      <c r="F45" s="114">
        <f t="shared" si="20"/>
        <v>0.74418604651162779</v>
      </c>
      <c r="G45" s="115">
        <f t="shared" si="20"/>
        <v>0.42688098495212046</v>
      </c>
      <c r="H45" s="275">
        <f t="shared" ref="H45:H50" si="21">SUM(C45:G45)</f>
        <v>3.3729859528557187</v>
      </c>
    </row>
    <row r="46" spans="1:9" s="89" customFormat="1" ht="12" customHeight="1" thickBot="1">
      <c r="B46" s="89">
        <v>2</v>
      </c>
      <c r="C46" s="483">
        <f t="shared" si="20"/>
        <v>0.42383392458284141</v>
      </c>
      <c r="D46" s="85">
        <f t="shared" si="20"/>
        <v>0.16129773184036755</v>
      </c>
      <c r="E46" s="85">
        <f t="shared" si="20"/>
        <v>4.9907715023994097E-2</v>
      </c>
      <c r="F46" s="85">
        <f t="shared" si="20"/>
        <v>0.82917025552684465</v>
      </c>
      <c r="G46" s="150">
        <f t="shared" si="20"/>
        <v>3.0291972775328908</v>
      </c>
      <c r="H46" s="275">
        <f t="shared" si="21"/>
        <v>4.4934069045069389</v>
      </c>
    </row>
    <row r="47" spans="1:9" s="89" customFormat="1" ht="12" customHeight="1" thickBot="1">
      <c r="B47" s="89">
        <v>3</v>
      </c>
      <c r="C47" s="483">
        <f t="shared" si="20"/>
        <v>0.14308238076468252</v>
      </c>
      <c r="D47" s="85">
        <f t="shared" si="20"/>
        <v>0.37209302325581389</v>
      </c>
      <c r="E47" s="85">
        <f t="shared" si="20"/>
        <v>0.65116279069767447</v>
      </c>
      <c r="F47" s="85">
        <f t="shared" si="20"/>
        <v>1.2302325581395352</v>
      </c>
      <c r="G47" s="150">
        <f t="shared" si="20"/>
        <v>1.5813953488372092</v>
      </c>
      <c r="H47" s="275">
        <f t="shared" si="21"/>
        <v>3.9779661016949159</v>
      </c>
    </row>
    <row r="48" spans="1:9" s="89" customFormat="1" ht="12" customHeight="1" thickBot="1">
      <c r="B48" s="89">
        <v>4</v>
      </c>
      <c r="C48" s="483">
        <f t="shared" si="20"/>
        <v>0.11363815530153709</v>
      </c>
      <c r="D48" s="85">
        <f t="shared" si="20"/>
        <v>5.2325581395348863E-3</v>
      </c>
      <c r="E48" s="85">
        <f t="shared" si="20"/>
        <v>1.6279069767441863</v>
      </c>
      <c r="F48" s="85">
        <f t="shared" si="20"/>
        <v>2.3255813953488373</v>
      </c>
      <c r="G48" s="150">
        <f t="shared" si="20"/>
        <v>9.2476060191518457</v>
      </c>
      <c r="H48" s="275">
        <f t="shared" si="21"/>
        <v>13.319965104685942</v>
      </c>
    </row>
    <row r="49" spans="2:8" s="89" customFormat="1" ht="12" customHeight="1" thickBot="1">
      <c r="B49" s="89">
        <v>5</v>
      </c>
      <c r="C49" s="483">
        <f t="shared" si="20"/>
        <v>0.26773830639863372</v>
      </c>
      <c r="D49" s="85">
        <f t="shared" si="20"/>
        <v>0.59534883720930232</v>
      </c>
      <c r="E49" s="85">
        <f t="shared" si="20"/>
        <v>1.0418604651162791</v>
      </c>
      <c r="F49" s="85">
        <f t="shared" si="20"/>
        <v>1.4883720930232556</v>
      </c>
      <c r="G49" s="150">
        <f t="shared" si="20"/>
        <v>8.7217852257181955E-2</v>
      </c>
      <c r="H49" s="275">
        <f t="shared" si="21"/>
        <v>3.4805375540046528</v>
      </c>
    </row>
    <row r="50" spans="2:8" s="89" customFormat="1" ht="12" customHeight="1" thickBot="1">
      <c r="B50" s="89">
        <v>6</v>
      </c>
      <c r="C50" s="484">
        <f t="shared" si="20"/>
        <v>2.8920788989620285</v>
      </c>
      <c r="D50" s="485">
        <f t="shared" si="20"/>
        <v>0.29767441860465116</v>
      </c>
      <c r="E50" s="485">
        <f t="shared" si="20"/>
        <v>11.797715946843853</v>
      </c>
      <c r="F50" s="485">
        <f t="shared" si="20"/>
        <v>37.119186046511636</v>
      </c>
      <c r="G50" s="486">
        <f t="shared" si="20"/>
        <v>1.2651162790697674</v>
      </c>
      <c r="H50" s="245">
        <f t="shared" si="21"/>
        <v>53.371771589991937</v>
      </c>
    </row>
    <row r="51" spans="2:8" ht="12" customHeight="1" thickBot="1">
      <c r="H51" s="232">
        <f>SUM(H45:H50)</f>
        <v>82.016633207740099</v>
      </c>
    </row>
    <row r="52" spans="2:8" ht="12" customHeight="1"/>
    <row r="53" spans="2:8" ht="12" customHeight="1">
      <c r="G53" s="84">
        <v>20</v>
      </c>
      <c r="H53" s="84">
        <v>31.41</v>
      </c>
    </row>
    <row r="54" spans="2:8" ht="12" customHeight="1"/>
    <row r="55" spans="2:8" ht="12" customHeight="1"/>
    <row r="56" spans="2:8" ht="12" customHeight="1"/>
  </sheetData>
  <mergeCells count="13">
    <mergeCell ref="H41:I41"/>
    <mergeCell ref="A16:A17"/>
    <mergeCell ref="A18:A19"/>
    <mergeCell ref="A20:B20"/>
    <mergeCell ref="A21:B21"/>
    <mergeCell ref="C23:G23"/>
    <mergeCell ref="C32:G32"/>
    <mergeCell ref="A14:A15"/>
    <mergeCell ref="A5:A6"/>
    <mergeCell ref="C6:H6"/>
    <mergeCell ref="A8:A9"/>
    <mergeCell ref="A10:A11"/>
    <mergeCell ref="A12:A13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defaultRowHeight="15"/>
  <cols>
    <col min="1" max="1" width="25.42578125" customWidth="1"/>
    <col min="3" max="3" width="14.85546875" customWidth="1"/>
    <col min="4" max="4" width="13.85546875" customWidth="1"/>
    <col min="5" max="6" width="14.28515625" customWidth="1"/>
    <col min="7" max="7" width="16.28515625" customWidth="1"/>
  </cols>
  <sheetData>
    <row r="1" spans="1:8">
      <c r="A1" s="30" t="s">
        <v>116</v>
      </c>
    </row>
    <row r="2" spans="1:8">
      <c r="A2" t="s">
        <v>71</v>
      </c>
    </row>
    <row r="3" spans="1:8">
      <c r="A3" t="s">
        <v>72</v>
      </c>
    </row>
    <row r="5" spans="1:8" ht="30" customHeight="1">
      <c r="A5" s="23"/>
      <c r="B5" s="24"/>
      <c r="C5" s="606" t="s">
        <v>73</v>
      </c>
      <c r="D5" s="607"/>
      <c r="E5" s="607"/>
      <c r="F5" s="607"/>
      <c r="G5" s="608"/>
    </row>
    <row r="6" spans="1:8" ht="30" customHeight="1">
      <c r="A6" s="25" t="s">
        <v>0</v>
      </c>
      <c r="B6" s="26" t="s">
        <v>4</v>
      </c>
      <c r="C6" s="19" t="s">
        <v>74</v>
      </c>
      <c r="D6" s="20" t="s">
        <v>75</v>
      </c>
      <c r="E6" s="21" t="s">
        <v>76</v>
      </c>
      <c r="F6" s="21" t="s">
        <v>77</v>
      </c>
      <c r="G6" s="22" t="s">
        <v>7</v>
      </c>
    </row>
    <row r="7" spans="1:8">
      <c r="A7" s="569" t="s">
        <v>19</v>
      </c>
      <c r="B7" s="2" t="s">
        <v>2</v>
      </c>
      <c r="C7" s="2">
        <v>10</v>
      </c>
      <c r="D7" s="2">
        <v>33</v>
      </c>
      <c r="E7" s="2">
        <v>44</v>
      </c>
      <c r="F7" s="2">
        <v>17</v>
      </c>
      <c r="G7" s="2">
        <f>SUM(C7:F7)</f>
        <v>104</v>
      </c>
    </row>
    <row r="8" spans="1:8">
      <c r="A8" s="570"/>
      <c r="B8" s="2" t="s">
        <v>3</v>
      </c>
      <c r="C8" s="3">
        <f>C7/$G$7*100</f>
        <v>9.6153846153846168</v>
      </c>
      <c r="D8" s="3">
        <f>D7/$G$7*100</f>
        <v>31.73076923076923</v>
      </c>
      <c r="E8" s="3">
        <f>E7/$G$7*100</f>
        <v>42.307692307692307</v>
      </c>
      <c r="F8" s="3">
        <f>F7/$G$7*100</f>
        <v>16.346153846153847</v>
      </c>
      <c r="G8" s="3">
        <f>G7/$G$7*100</f>
        <v>100</v>
      </c>
      <c r="H8" s="1">
        <f>SUM(C8:F8)</f>
        <v>100</v>
      </c>
    </row>
    <row r="9" spans="1:8">
      <c r="A9" s="569" t="s">
        <v>18</v>
      </c>
      <c r="B9" s="2" t="s">
        <v>2</v>
      </c>
      <c r="C9" s="2">
        <v>8</v>
      </c>
      <c r="D9" s="2">
        <v>26</v>
      </c>
      <c r="E9" s="2">
        <v>25</v>
      </c>
      <c r="F9" s="2">
        <v>15</v>
      </c>
      <c r="G9" s="2">
        <f>SUM(C9:F9)</f>
        <v>74</v>
      </c>
    </row>
    <row r="10" spans="1:8">
      <c r="A10" s="570"/>
      <c r="B10" s="2" t="s">
        <v>3</v>
      </c>
      <c r="C10" s="3">
        <f>C9/$G$9*100</f>
        <v>10.810810810810811</v>
      </c>
      <c r="D10" s="3">
        <f>D9/$G$9*100</f>
        <v>35.135135135135137</v>
      </c>
      <c r="E10" s="3">
        <f>E9/$G$9*100</f>
        <v>33.783783783783782</v>
      </c>
      <c r="F10" s="3">
        <f>F9/$G$9*100</f>
        <v>20.27027027027027</v>
      </c>
      <c r="G10" s="3">
        <f>G9/$G$9*100</f>
        <v>100</v>
      </c>
      <c r="H10" s="1">
        <f>SUM(C10:F10)</f>
        <v>100.00000000000001</v>
      </c>
    </row>
    <row r="11" spans="1:8">
      <c r="A11" s="571" t="s">
        <v>8</v>
      </c>
      <c r="B11" s="572"/>
      <c r="C11" s="2">
        <f>C7+C9</f>
        <v>18</v>
      </c>
      <c r="D11" s="2">
        <f>D7+D9</f>
        <v>59</v>
      </c>
      <c r="E11" s="2">
        <f>E7+E9</f>
        <v>69</v>
      </c>
      <c r="F11" s="2">
        <f>F7+F9</f>
        <v>32</v>
      </c>
      <c r="G11" s="2">
        <f>G7+G9</f>
        <v>178</v>
      </c>
    </row>
    <row r="12" spans="1:8">
      <c r="A12" s="571" t="s">
        <v>9</v>
      </c>
      <c r="B12" s="572"/>
      <c r="C12" s="3">
        <f>C11/$G$11*100</f>
        <v>10.112359550561797</v>
      </c>
      <c r="D12" s="3">
        <f>D11/$G$11*100</f>
        <v>33.146067415730336</v>
      </c>
      <c r="E12" s="3">
        <f>E11/$G$11*100</f>
        <v>38.764044943820224</v>
      </c>
      <c r="F12" s="3">
        <f>F11/$G$11*100</f>
        <v>17.977528089887642</v>
      </c>
      <c r="G12" s="3">
        <f>G11/$G$11*100</f>
        <v>100</v>
      </c>
      <c r="H12" s="1">
        <f>SUM(C12:F12)</f>
        <v>100</v>
      </c>
    </row>
    <row r="14" spans="1:8" ht="15.75" thickBot="1">
      <c r="A14" t="s">
        <v>10</v>
      </c>
    </row>
    <row r="15" spans="1:8">
      <c r="B15" t="s">
        <v>14</v>
      </c>
      <c r="C15" s="4">
        <f>C7</f>
        <v>10</v>
      </c>
      <c r="D15" s="5">
        <f>D7</f>
        <v>33</v>
      </c>
      <c r="E15" s="5">
        <f>E7</f>
        <v>44</v>
      </c>
      <c r="F15" s="6">
        <f>F7</f>
        <v>17</v>
      </c>
      <c r="G15" s="17">
        <f>G7</f>
        <v>104</v>
      </c>
    </row>
    <row r="16" spans="1:8" ht="15.75" thickBot="1">
      <c r="C16" s="7">
        <f>C9</f>
        <v>8</v>
      </c>
      <c r="D16" s="8">
        <f>D9</f>
        <v>26</v>
      </c>
      <c r="E16" s="8">
        <f>E9</f>
        <v>25</v>
      </c>
      <c r="F16" s="9">
        <f>F9</f>
        <v>15</v>
      </c>
      <c r="G16" s="17">
        <f>G9</f>
        <v>74</v>
      </c>
    </row>
    <row r="17" spans="1:7">
      <c r="C17">
        <f>C11</f>
        <v>18</v>
      </c>
      <c r="D17">
        <f>D11</f>
        <v>59</v>
      </c>
      <c r="E17">
        <f>E11</f>
        <v>69</v>
      </c>
      <c r="F17">
        <f>F11</f>
        <v>32</v>
      </c>
      <c r="G17">
        <f>G11</f>
        <v>178</v>
      </c>
    </row>
    <row r="19" spans="1:7" ht="15.75" thickBot="1">
      <c r="A19" t="s">
        <v>11</v>
      </c>
    </row>
    <row r="20" spans="1:7">
      <c r="B20" t="s">
        <v>15</v>
      </c>
      <c r="C20" s="10">
        <f>C17/G17*G15</f>
        <v>10.516853932584269</v>
      </c>
      <c r="D20" s="11">
        <f>D17/G17*G15</f>
        <v>34.471910112359545</v>
      </c>
      <c r="E20" s="11">
        <f>E17/$G$17*$G$15</f>
        <v>40.314606741573037</v>
      </c>
      <c r="F20" s="12">
        <f>F17/$G$17*$G$15</f>
        <v>18.696629213483146</v>
      </c>
      <c r="G20" s="18">
        <f>G17/$G$17*$G$15</f>
        <v>104</v>
      </c>
    </row>
    <row r="21" spans="1:7" ht="15.75" thickBot="1">
      <c r="C21" s="13">
        <f>C17/G17*G16</f>
        <v>7.4831460674157304</v>
      </c>
      <c r="D21" s="14">
        <f>D17/G17*G16</f>
        <v>24.528089887640448</v>
      </c>
      <c r="E21" s="14">
        <f>E17/$G$17*$G$16</f>
        <v>28.685393258426966</v>
      </c>
      <c r="F21" s="15">
        <f>F17/$G$17*$G$16</f>
        <v>13.303370786516854</v>
      </c>
      <c r="G21" s="18">
        <f>G17/$G$17*$G$16</f>
        <v>74</v>
      </c>
    </row>
    <row r="22" spans="1:7">
      <c r="C22" s="1">
        <f>SUM(C20:C21)</f>
        <v>18</v>
      </c>
      <c r="D22" s="1">
        <f>SUM(D20:D21)</f>
        <v>58.999999999999993</v>
      </c>
      <c r="E22" s="1">
        <f>SUM(E20:E21)</f>
        <v>69</v>
      </c>
      <c r="F22" s="1">
        <f>SUM(F20:F21)</f>
        <v>32</v>
      </c>
      <c r="G22" s="1">
        <f>SUM(G20:G21)</f>
        <v>178</v>
      </c>
    </row>
    <row r="24" spans="1:7">
      <c r="A24" t="s">
        <v>12</v>
      </c>
      <c r="G24" s="16">
        <f>CHITEST(C15:F16,C20:F21)</f>
        <v>0.70717545945179539</v>
      </c>
    </row>
    <row r="25" spans="1:7">
      <c r="G25" s="16"/>
    </row>
    <row r="26" spans="1:7" ht="15.75" thickBot="1">
      <c r="A26" t="s">
        <v>21</v>
      </c>
    </row>
    <row r="27" spans="1:7">
      <c r="C27" s="17">
        <f>(C15-C20)^2/C20</f>
        <v>2.5400941131278117E-2</v>
      </c>
      <c r="D27" s="17">
        <f t="shared" ref="D27:F28" si="0">(D15-D20)^2/D20</f>
        <v>6.2848834654204599E-2</v>
      </c>
      <c r="E27" s="17">
        <f t="shared" si="0"/>
        <v>0.33690328560870753</v>
      </c>
      <c r="F27" s="17">
        <f t="shared" si="0"/>
        <v>0.15396094425237675</v>
      </c>
      <c r="G27" s="27">
        <f>SUM(C27:F27)</f>
        <v>0.57911400564656701</v>
      </c>
    </row>
    <row r="28" spans="1:7">
      <c r="C28" s="17">
        <f>(C16-C21)^2/C21</f>
        <v>3.5698619968282878E-2</v>
      </c>
      <c r="D28" s="17">
        <f t="shared" si="0"/>
        <v>8.8328091946450554E-2</v>
      </c>
      <c r="E28" s="17">
        <f t="shared" si="0"/>
        <v>0.47348569869331963</v>
      </c>
      <c r="F28" s="17">
        <f t="shared" si="0"/>
        <v>0.21637754327361056</v>
      </c>
      <c r="G28" s="28">
        <f>SUM(C28:F28)</f>
        <v>0.81388995388166363</v>
      </c>
    </row>
    <row r="29" spans="1:7" ht="15.75" thickBot="1">
      <c r="G29" s="29">
        <f>SUM(G27:G28)</f>
        <v>1.3930039595282306</v>
      </c>
    </row>
    <row r="31" spans="1:7">
      <c r="G31">
        <v>7.81</v>
      </c>
    </row>
  </sheetData>
  <mergeCells count="5">
    <mergeCell ref="A9:A10"/>
    <mergeCell ref="A11:B11"/>
    <mergeCell ref="A12:B12"/>
    <mergeCell ref="C5:G5"/>
    <mergeCell ref="A7:A8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topLeftCell="A13" workbookViewId="0">
      <selection activeCell="B33" sqref="B33:E33"/>
    </sheetView>
  </sheetViews>
  <sheetFormatPr defaultRowHeight="14.25"/>
  <cols>
    <col min="1" max="1" width="10.7109375" style="84" customWidth="1"/>
    <col min="2" max="2" width="5.7109375" style="84" customWidth="1"/>
    <col min="3" max="6" width="8.7109375" style="84" customWidth="1"/>
    <col min="7" max="7" width="10.7109375" style="84" customWidth="1"/>
    <col min="8" max="16384" width="9.140625" style="84"/>
  </cols>
  <sheetData>
    <row r="1" spans="1:7" ht="15">
      <c r="A1" s="30" t="s">
        <v>144</v>
      </c>
      <c r="B1" s="30"/>
    </row>
    <row r="2" spans="1:7">
      <c r="A2" s="84" t="s">
        <v>71</v>
      </c>
    </row>
    <row r="3" spans="1:7">
      <c r="A3" s="84" t="s">
        <v>72</v>
      </c>
    </row>
    <row r="4" spans="1:7" ht="15" thickBot="1"/>
    <row r="5" spans="1:7" ht="12" customHeight="1" thickBot="1">
      <c r="A5" s="541"/>
      <c r="B5" s="278"/>
      <c r="C5" s="290" t="s">
        <v>105</v>
      </c>
      <c r="D5" s="279"/>
      <c r="E5" s="279"/>
      <c r="F5" s="279"/>
      <c r="G5" s="316"/>
    </row>
    <row r="6" spans="1:7" ht="36" customHeight="1" thickBot="1">
      <c r="A6" s="542"/>
      <c r="B6" s="284"/>
      <c r="C6" s="578" t="s">
        <v>73</v>
      </c>
      <c r="D6" s="578"/>
      <c r="E6" s="578"/>
      <c r="F6" s="578"/>
      <c r="G6" s="579"/>
    </row>
    <row r="7" spans="1:7" ht="12" customHeight="1" thickBot="1">
      <c r="A7" s="159" t="s">
        <v>0</v>
      </c>
      <c r="B7" s="255"/>
      <c r="C7" s="430" t="s">
        <v>26</v>
      </c>
      <c r="D7" s="156" t="s">
        <v>27</v>
      </c>
      <c r="E7" s="157" t="s">
        <v>28</v>
      </c>
      <c r="F7" s="295" t="s">
        <v>77</v>
      </c>
      <c r="G7" s="164" t="s">
        <v>98</v>
      </c>
    </row>
    <row r="8" spans="1:7" ht="12" customHeight="1">
      <c r="A8" s="559" t="s">
        <v>19</v>
      </c>
      <c r="B8" s="324" t="s">
        <v>2</v>
      </c>
      <c r="C8" s="170">
        <v>10</v>
      </c>
      <c r="D8" s="171">
        <v>33</v>
      </c>
      <c r="E8" s="171">
        <v>44</v>
      </c>
      <c r="F8" s="200">
        <v>17</v>
      </c>
      <c r="G8" s="105">
        <f>SUM(C8:F8)</f>
        <v>104</v>
      </c>
    </row>
    <row r="9" spans="1:7" ht="12" customHeight="1" thickBot="1">
      <c r="A9" s="560"/>
      <c r="B9" s="303" t="s">
        <v>3</v>
      </c>
      <c r="C9" s="267">
        <f>C8/$G$8*100</f>
        <v>9.6153846153846168</v>
      </c>
      <c r="D9" s="117">
        <f>D8/$G$8*100</f>
        <v>31.73076923076923</v>
      </c>
      <c r="E9" s="117">
        <f>E8/$G$8*100</f>
        <v>42.307692307692307</v>
      </c>
      <c r="F9" s="163">
        <f>F8/$G$8*100</f>
        <v>16.346153846153847</v>
      </c>
      <c r="G9" s="208">
        <f>G8/$G$8*100</f>
        <v>100</v>
      </c>
    </row>
    <row r="10" spans="1:7" ht="12" customHeight="1">
      <c r="A10" s="561" t="s">
        <v>18</v>
      </c>
      <c r="B10" s="324" t="s">
        <v>2</v>
      </c>
      <c r="C10" s="300">
        <v>8</v>
      </c>
      <c r="D10" s="274">
        <v>26</v>
      </c>
      <c r="E10" s="274">
        <v>25</v>
      </c>
      <c r="F10" s="301">
        <v>15</v>
      </c>
      <c r="G10" s="165">
        <f>SUM(C10:F10)</f>
        <v>74</v>
      </c>
    </row>
    <row r="11" spans="1:7" ht="12" customHeight="1" thickBot="1">
      <c r="A11" s="559"/>
      <c r="B11" s="303" t="s">
        <v>3</v>
      </c>
      <c r="C11" s="305">
        <f>C10/$G$10*100</f>
        <v>10.810810810810811</v>
      </c>
      <c r="D11" s="306">
        <f>D10/$G$10*100</f>
        <v>35.135135135135137</v>
      </c>
      <c r="E11" s="306">
        <f>E10/$G$10*100</f>
        <v>33.783783783783782</v>
      </c>
      <c r="F11" s="307">
        <f>F10/$G$10*100</f>
        <v>20.27027027027027</v>
      </c>
      <c r="G11" s="308">
        <f>G10/$G$10*100</f>
        <v>100</v>
      </c>
    </row>
    <row r="12" spans="1:7" ht="12" customHeight="1">
      <c r="A12" s="529" t="s">
        <v>8</v>
      </c>
      <c r="B12" s="563"/>
      <c r="C12" s="318">
        <f>C8+C10</f>
        <v>18</v>
      </c>
      <c r="D12" s="319">
        <f>D8+D10</f>
        <v>59</v>
      </c>
      <c r="E12" s="319">
        <f>E8+E10</f>
        <v>69</v>
      </c>
      <c r="F12" s="434">
        <f>F8+F10</f>
        <v>32</v>
      </c>
      <c r="G12" s="321">
        <f>G8+G10</f>
        <v>178</v>
      </c>
    </row>
    <row r="13" spans="1:7" ht="12" customHeight="1" thickBot="1">
      <c r="A13" s="536" t="s">
        <v>127</v>
      </c>
      <c r="B13" s="562"/>
      <c r="C13" s="269">
        <f>C12/$G$12*100</f>
        <v>10.112359550561797</v>
      </c>
      <c r="D13" s="270">
        <f>D12/$G$12*100</f>
        <v>33.146067415730336</v>
      </c>
      <c r="E13" s="270">
        <f>E12/$G$12*100</f>
        <v>38.764044943820224</v>
      </c>
      <c r="F13" s="435">
        <f>F12/$G$12*100</f>
        <v>17.977528089887642</v>
      </c>
      <c r="G13" s="272">
        <f>G12/$G$12*100</f>
        <v>100</v>
      </c>
    </row>
    <row r="14" spans="1:7" ht="12" customHeight="1">
      <c r="A14" s="160"/>
      <c r="B14" s="90"/>
      <c r="C14" s="91"/>
      <c r="D14" s="91"/>
      <c r="E14" s="91"/>
      <c r="F14" s="92"/>
      <c r="G14" s="135"/>
    </row>
    <row r="15" spans="1:7" ht="12" customHeight="1" thickBot="1">
      <c r="A15" s="160"/>
      <c r="B15" s="134"/>
      <c r="C15" s="589" t="s">
        <v>105</v>
      </c>
      <c r="D15" s="589"/>
      <c r="E15" s="589"/>
      <c r="F15" s="609"/>
      <c r="G15" s="135"/>
    </row>
    <row r="16" spans="1:7" ht="12" customHeight="1">
      <c r="A16" s="160" t="s">
        <v>19</v>
      </c>
      <c r="B16" s="146"/>
      <c r="C16" s="170">
        <f>C8</f>
        <v>10</v>
      </c>
      <c r="D16" s="171">
        <f>D8</f>
        <v>33</v>
      </c>
      <c r="E16" s="171">
        <f>E8</f>
        <v>44</v>
      </c>
      <c r="F16" s="172">
        <f>F8</f>
        <v>17</v>
      </c>
      <c r="G16" s="135">
        <f>G8</f>
        <v>104</v>
      </c>
    </row>
    <row r="17" spans="1:7" ht="12" customHeight="1" thickBot="1">
      <c r="A17" s="160" t="s">
        <v>18</v>
      </c>
      <c r="B17" s="146"/>
      <c r="C17" s="173">
        <f>C10</f>
        <v>8</v>
      </c>
      <c r="D17" s="174">
        <f>D10</f>
        <v>26</v>
      </c>
      <c r="E17" s="174">
        <f>E10</f>
        <v>25</v>
      </c>
      <c r="F17" s="175">
        <f>F10</f>
        <v>15</v>
      </c>
      <c r="G17" s="135">
        <f>G10</f>
        <v>74</v>
      </c>
    </row>
    <row r="18" spans="1:7" ht="12" customHeight="1">
      <c r="A18" s="160"/>
      <c r="B18" s="134"/>
      <c r="C18" s="93">
        <f>C12</f>
        <v>18</v>
      </c>
      <c r="D18" s="93">
        <f>D12</f>
        <v>59</v>
      </c>
      <c r="E18" s="93">
        <f>E12</f>
        <v>69</v>
      </c>
      <c r="F18" s="135">
        <f>F12</f>
        <v>32</v>
      </c>
      <c r="G18" s="135">
        <f>G12</f>
        <v>178</v>
      </c>
    </row>
    <row r="19" spans="1:7" ht="12" customHeight="1">
      <c r="A19" s="160"/>
      <c r="B19" s="134"/>
      <c r="C19" s="93"/>
      <c r="D19" s="93"/>
      <c r="E19" s="93"/>
      <c r="F19" s="135"/>
      <c r="G19" s="135"/>
    </row>
    <row r="20" spans="1:7" ht="12" customHeight="1" thickBot="1">
      <c r="A20" s="214"/>
      <c r="B20" s="419"/>
      <c r="C20" s="589" t="s">
        <v>104</v>
      </c>
      <c r="D20" s="589"/>
      <c r="E20" s="589"/>
      <c r="F20" s="609"/>
      <c r="G20" s="135"/>
    </row>
    <row r="21" spans="1:7" ht="12" customHeight="1">
      <c r="A21" s="160" t="s">
        <v>19</v>
      </c>
      <c r="B21" s="146"/>
      <c r="C21" s="176">
        <f>C18/G18*G16</f>
        <v>10.516853932584269</v>
      </c>
      <c r="D21" s="177">
        <f>D18/G18*G16</f>
        <v>34.471910112359545</v>
      </c>
      <c r="E21" s="177">
        <f>E18/$G$18*$G$16</f>
        <v>40.314606741573037</v>
      </c>
      <c r="F21" s="178">
        <f>F18/$G$18*$G$16</f>
        <v>18.696629213483146</v>
      </c>
      <c r="G21" s="137">
        <f>G18/$G$18*$G$16</f>
        <v>104</v>
      </c>
    </row>
    <row r="22" spans="1:7" ht="12" customHeight="1" thickBot="1">
      <c r="A22" s="160" t="s">
        <v>18</v>
      </c>
      <c r="B22" s="146"/>
      <c r="C22" s="179">
        <f>C18/G18*G17</f>
        <v>7.4831460674157304</v>
      </c>
      <c r="D22" s="180">
        <f>D18/G18*G17</f>
        <v>24.528089887640448</v>
      </c>
      <c r="E22" s="180">
        <f>E18/$G$18*$G$17</f>
        <v>28.685393258426966</v>
      </c>
      <c r="F22" s="181">
        <f>F18/$G$18*$G$17</f>
        <v>13.303370786516854</v>
      </c>
      <c r="G22" s="137">
        <f>G18/$G$18*$G$17</f>
        <v>74</v>
      </c>
    </row>
    <row r="23" spans="1:7" ht="12" customHeight="1" thickBot="1">
      <c r="A23" s="161"/>
      <c r="B23" s="94"/>
      <c r="C23" s="153">
        <f>SUM(C21:C22)</f>
        <v>18</v>
      </c>
      <c r="D23" s="153">
        <f>SUM(D21:D22)</f>
        <v>58.999999999999993</v>
      </c>
      <c r="E23" s="153">
        <f>SUM(E21:E22)</f>
        <v>69</v>
      </c>
      <c r="F23" s="431">
        <f>SUM(F21:F22)</f>
        <v>32</v>
      </c>
      <c r="G23" s="431">
        <f>SUM(G21:G22)</f>
        <v>178</v>
      </c>
    </row>
    <row r="24" spans="1:7" ht="12" customHeight="1" thickBot="1">
      <c r="A24" s="89"/>
      <c r="B24" s="89"/>
      <c r="C24" s="89"/>
      <c r="D24" s="89"/>
      <c r="E24" s="89"/>
      <c r="F24" s="89"/>
      <c r="G24" s="89"/>
    </row>
    <row r="25" spans="1:7" ht="12" customHeight="1" thickBot="1">
      <c r="A25" s="89" t="s">
        <v>12</v>
      </c>
      <c r="B25" s="89"/>
      <c r="C25" s="89"/>
      <c r="D25" s="89"/>
      <c r="E25" s="89" t="s">
        <v>133</v>
      </c>
      <c r="F25" s="89"/>
      <c r="G25" s="489">
        <f>CHITEST(C16:F17,C21:F22)</f>
        <v>0.70717545945179539</v>
      </c>
    </row>
    <row r="26" spans="1:7" ht="12" customHeight="1">
      <c r="A26" s="89"/>
      <c r="B26" s="89"/>
      <c r="C26" s="89"/>
      <c r="D26" s="89"/>
      <c r="E26" s="89"/>
      <c r="F26" s="89"/>
      <c r="G26" s="104"/>
    </row>
    <row r="27" spans="1:7" ht="12" customHeight="1">
      <c r="A27" s="89" t="s">
        <v>21</v>
      </c>
      <c r="B27" s="89"/>
      <c r="C27" s="89"/>
      <c r="D27" s="89"/>
      <c r="E27" s="89"/>
      <c r="F27" s="89"/>
      <c r="G27" s="89"/>
    </row>
    <row r="28" spans="1:7" ht="12" customHeight="1" thickBot="1">
      <c r="A28" s="89"/>
      <c r="B28" s="482" t="s">
        <v>129</v>
      </c>
      <c r="C28" s="89">
        <v>1</v>
      </c>
      <c r="D28" s="89">
        <v>2</v>
      </c>
      <c r="E28" s="89">
        <v>3</v>
      </c>
      <c r="F28" s="89">
        <v>4</v>
      </c>
      <c r="G28" s="89"/>
    </row>
    <row r="29" spans="1:7" ht="12" customHeight="1" thickBot="1">
      <c r="A29" s="482" t="s">
        <v>128</v>
      </c>
      <c r="B29" s="89">
        <v>1</v>
      </c>
      <c r="C29" s="302">
        <f>(C16-C21)^2/C21</f>
        <v>2.5400941131278117E-2</v>
      </c>
      <c r="D29" s="114">
        <f t="shared" ref="D29:F30" si="0">(D16-D21)^2/D21</f>
        <v>6.2848834654204599E-2</v>
      </c>
      <c r="E29" s="114">
        <f t="shared" si="0"/>
        <v>0.33690328560870753</v>
      </c>
      <c r="F29" s="115">
        <f t="shared" si="0"/>
        <v>0.15396094425237675</v>
      </c>
      <c r="G29" s="245">
        <f>SUM(C29:F29)</f>
        <v>0.57911400564656701</v>
      </c>
    </row>
    <row r="30" spans="1:7" ht="12" customHeight="1" thickBot="1">
      <c r="A30" s="89"/>
      <c r="B30" s="89">
        <v>2</v>
      </c>
      <c r="C30" s="484">
        <f>(C17-C22)^2/C22</f>
        <v>3.5698619968282878E-2</v>
      </c>
      <c r="D30" s="485">
        <f t="shared" si="0"/>
        <v>8.8328091946450554E-2</v>
      </c>
      <c r="E30" s="485">
        <f t="shared" si="0"/>
        <v>0.47348569869331963</v>
      </c>
      <c r="F30" s="486">
        <f t="shared" si="0"/>
        <v>0.21637754327361056</v>
      </c>
      <c r="G30" s="135">
        <f>SUM(C30:F30)</f>
        <v>0.81388995388166363</v>
      </c>
    </row>
    <row r="31" spans="1:7" ht="12" customHeight="1" thickBot="1">
      <c r="A31" s="89"/>
      <c r="B31" s="89"/>
      <c r="C31" s="89"/>
      <c r="D31" s="89"/>
      <c r="E31" s="89"/>
      <c r="F31" s="89"/>
      <c r="G31" s="491">
        <f>SUM(G29:G30)</f>
        <v>1.3930039595282306</v>
      </c>
    </row>
    <row r="32" spans="1:7" ht="12" customHeight="1">
      <c r="A32" s="89"/>
      <c r="B32" s="89"/>
      <c r="C32" s="89"/>
      <c r="D32" s="89"/>
      <c r="E32" s="89"/>
      <c r="F32" s="89"/>
      <c r="G32" s="89"/>
    </row>
    <row r="33" spans="1:9" ht="12" customHeight="1">
      <c r="A33" s="89"/>
      <c r="B33" s="89" t="s">
        <v>137</v>
      </c>
      <c r="C33" s="89"/>
      <c r="D33" s="89" t="s">
        <v>131</v>
      </c>
      <c r="E33" s="89"/>
      <c r="F33" s="89"/>
      <c r="G33" s="89">
        <v>7.8150000000000004</v>
      </c>
    </row>
    <row r="34" spans="1:9" ht="12" customHeight="1">
      <c r="A34" s="89"/>
      <c r="B34" s="89"/>
      <c r="D34" s="89"/>
      <c r="E34" s="89"/>
      <c r="F34" s="89"/>
      <c r="H34" s="89"/>
      <c r="I34" s="89"/>
    </row>
  </sheetData>
  <mergeCells count="8">
    <mergeCell ref="A10:A11"/>
    <mergeCell ref="C15:F15"/>
    <mergeCell ref="C20:F20"/>
    <mergeCell ref="C6:G6"/>
    <mergeCell ref="A8:A9"/>
    <mergeCell ref="A12:B12"/>
    <mergeCell ref="A13:B13"/>
    <mergeCell ref="A5:A6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1"/>
  <sheetViews>
    <sheetView workbookViewId="0"/>
  </sheetViews>
  <sheetFormatPr defaultRowHeight="15"/>
  <cols>
    <col min="1" max="1" width="25.42578125" customWidth="1"/>
    <col min="3" max="3" width="14.85546875" customWidth="1"/>
    <col min="4" max="4" width="13.85546875" customWidth="1"/>
    <col min="5" max="5" width="16.28515625" customWidth="1"/>
  </cols>
  <sheetData>
    <row r="1" spans="1:6">
      <c r="A1" s="30" t="s">
        <v>117</v>
      </c>
    </row>
    <row r="2" spans="1:6">
      <c r="A2" t="s">
        <v>79</v>
      </c>
    </row>
    <row r="3" spans="1:6">
      <c r="A3" t="s">
        <v>80</v>
      </c>
    </row>
    <row r="5" spans="1:6">
      <c r="A5" s="65"/>
      <c r="B5" s="66"/>
      <c r="C5" s="592" t="s">
        <v>81</v>
      </c>
      <c r="D5" s="593"/>
      <c r="E5" s="594"/>
      <c r="F5" s="50"/>
    </row>
    <row r="6" spans="1:6" ht="30" customHeight="1">
      <c r="A6" s="67" t="s">
        <v>0</v>
      </c>
      <c r="B6" s="68" t="s">
        <v>4</v>
      </c>
      <c r="C6" s="69" t="s">
        <v>6</v>
      </c>
      <c r="D6" s="70" t="s">
        <v>5</v>
      </c>
      <c r="E6" s="70" t="s">
        <v>7</v>
      </c>
      <c r="F6" s="50"/>
    </row>
    <row r="7" spans="1:6">
      <c r="A7" s="595" t="s">
        <v>19</v>
      </c>
      <c r="B7" s="32" t="s">
        <v>2</v>
      </c>
      <c r="C7" s="32">
        <v>6</v>
      </c>
      <c r="D7" s="32">
        <v>107</v>
      </c>
      <c r="E7" s="32">
        <f>SUM(C7:D7)</f>
        <v>113</v>
      </c>
      <c r="F7" s="50"/>
    </row>
    <row r="8" spans="1:6">
      <c r="A8" s="596"/>
      <c r="B8" s="32" t="s">
        <v>3</v>
      </c>
      <c r="C8" s="33">
        <f>C7/$E$7*100</f>
        <v>5.3097345132743365</v>
      </c>
      <c r="D8" s="33">
        <f>D7/$E$7*100</f>
        <v>94.690265486725664</v>
      </c>
      <c r="E8" s="33">
        <f>E7/$E$7*100</f>
        <v>100</v>
      </c>
      <c r="F8" s="37">
        <f>SUM(C8:D8)</f>
        <v>100</v>
      </c>
    </row>
    <row r="9" spans="1:6">
      <c r="A9" s="595" t="s">
        <v>18</v>
      </c>
      <c r="B9" s="32" t="s">
        <v>2</v>
      </c>
      <c r="C9" s="32">
        <v>6</v>
      </c>
      <c r="D9" s="32">
        <v>96</v>
      </c>
      <c r="E9" s="32">
        <f>SUM(C9:D9)</f>
        <v>102</v>
      </c>
      <c r="F9" s="50"/>
    </row>
    <row r="10" spans="1:6">
      <c r="A10" s="596"/>
      <c r="B10" s="32" t="s">
        <v>3</v>
      </c>
      <c r="C10" s="33">
        <f>C9/$E$9*100</f>
        <v>5.8823529411764701</v>
      </c>
      <c r="D10" s="33">
        <f>D9/$E$9*100</f>
        <v>94.117647058823522</v>
      </c>
      <c r="E10" s="33">
        <f>E9/$E$9*100</f>
        <v>100</v>
      </c>
      <c r="F10" s="37">
        <f>SUM(C10:D10)</f>
        <v>99.999999999999986</v>
      </c>
    </row>
    <row r="11" spans="1:6">
      <c r="A11" s="590" t="s">
        <v>8</v>
      </c>
      <c r="B11" s="591"/>
      <c r="C11" s="32">
        <f>C7+C9</f>
        <v>12</v>
      </c>
      <c r="D11" s="32">
        <f>D7+D9</f>
        <v>203</v>
      </c>
      <c r="E11" s="32">
        <f>E7+E9</f>
        <v>215</v>
      </c>
      <c r="F11" s="50"/>
    </row>
    <row r="12" spans="1:6">
      <c r="A12" s="590" t="s">
        <v>9</v>
      </c>
      <c r="B12" s="591"/>
      <c r="C12" s="33">
        <f>C11/$E$11*100</f>
        <v>5.5813953488372094</v>
      </c>
      <c r="D12" s="33">
        <f>D11/$E$11*100</f>
        <v>94.418604651162781</v>
      </c>
      <c r="E12" s="33">
        <f>E11/$E$11*100</f>
        <v>100</v>
      </c>
      <c r="F12" s="37">
        <f>SUM(C12:D12)</f>
        <v>99.999999999999986</v>
      </c>
    </row>
    <row r="13" spans="1:6">
      <c r="A13" s="50"/>
      <c r="B13" s="50"/>
      <c r="C13" s="50"/>
      <c r="D13" s="50"/>
      <c r="E13" s="50"/>
      <c r="F13" s="50"/>
    </row>
    <row r="14" spans="1:6" ht="15.75" thickBot="1">
      <c r="A14" s="50" t="s">
        <v>10</v>
      </c>
      <c r="B14" s="50"/>
      <c r="C14" s="50"/>
      <c r="D14" s="50"/>
      <c r="E14" s="50"/>
      <c r="F14" s="50"/>
    </row>
    <row r="15" spans="1:6">
      <c r="A15" s="50"/>
      <c r="B15" s="50" t="s">
        <v>14</v>
      </c>
      <c r="C15" s="38">
        <f>C7</f>
        <v>6</v>
      </c>
      <c r="D15" s="40">
        <f>D7</f>
        <v>107</v>
      </c>
      <c r="E15" s="41">
        <f>E7</f>
        <v>113</v>
      </c>
      <c r="F15" s="50"/>
    </row>
    <row r="16" spans="1:6" ht="15.75" thickBot="1">
      <c r="A16" s="50"/>
      <c r="B16" s="50"/>
      <c r="C16" s="73">
        <f>C9</f>
        <v>6</v>
      </c>
      <c r="D16" s="75">
        <f>D9</f>
        <v>96</v>
      </c>
      <c r="E16" s="41">
        <f>E9</f>
        <v>102</v>
      </c>
      <c r="F16" s="50"/>
    </row>
    <row r="17" spans="1:6">
      <c r="A17" s="50"/>
      <c r="B17" s="50"/>
      <c r="C17" s="50">
        <f>C11</f>
        <v>12</v>
      </c>
      <c r="D17" s="50">
        <f>D11</f>
        <v>203</v>
      </c>
      <c r="E17" s="50">
        <f>E11</f>
        <v>215</v>
      </c>
      <c r="F17" s="50"/>
    </row>
    <row r="18" spans="1:6">
      <c r="A18" s="50"/>
      <c r="B18" s="50"/>
      <c r="C18" s="50"/>
      <c r="D18" s="50"/>
      <c r="E18" s="50"/>
      <c r="F18" s="50"/>
    </row>
    <row r="19" spans="1:6" ht="15.75" thickBot="1">
      <c r="A19" s="50" t="s">
        <v>11</v>
      </c>
      <c r="B19" s="50"/>
      <c r="C19" s="50"/>
      <c r="D19" s="50"/>
      <c r="E19" s="50"/>
      <c r="F19" s="50"/>
    </row>
    <row r="20" spans="1:6">
      <c r="A20" s="50"/>
      <c r="B20" s="50" t="s">
        <v>15</v>
      </c>
      <c r="C20" s="53">
        <f>C17/E17*E15</f>
        <v>6.3069767441860467</v>
      </c>
      <c r="D20" s="55">
        <f>D17/E17*E15</f>
        <v>106.69302325581394</v>
      </c>
      <c r="E20" s="36">
        <f>E17/$E$17*$E$15</f>
        <v>113</v>
      </c>
      <c r="F20" s="50"/>
    </row>
    <row r="21" spans="1:6" ht="15.75" thickBot="1">
      <c r="A21" s="50"/>
      <c r="B21" s="50"/>
      <c r="C21" s="58">
        <f>C17/E17*E16</f>
        <v>5.6930232558139533</v>
      </c>
      <c r="D21" s="60">
        <f>D17/E17*E16</f>
        <v>96.306976744186045</v>
      </c>
      <c r="E21" s="36">
        <f>E17/$E$17*$E$16</f>
        <v>102</v>
      </c>
      <c r="F21" s="50"/>
    </row>
    <row r="22" spans="1:6">
      <c r="A22" s="50"/>
      <c r="B22" s="50"/>
      <c r="C22" s="37">
        <f>SUM(C20:C21)</f>
        <v>12</v>
      </c>
      <c r="D22" s="37">
        <f>SUM(D20:D21)</f>
        <v>203</v>
      </c>
      <c r="E22" s="37">
        <f>SUM(E20:E21)</f>
        <v>215</v>
      </c>
      <c r="F22" s="50"/>
    </row>
    <row r="23" spans="1:6">
      <c r="A23" s="50"/>
      <c r="B23" s="50"/>
      <c r="C23" s="50"/>
      <c r="D23" s="50"/>
      <c r="E23" s="50"/>
      <c r="F23" s="50"/>
    </row>
    <row r="24" spans="1:6">
      <c r="A24" s="50" t="s">
        <v>12</v>
      </c>
      <c r="B24" s="50"/>
      <c r="C24" s="50"/>
      <c r="D24" s="50"/>
      <c r="E24" s="72">
        <f>CHITEST(C15:D16,C20:D21)</f>
        <v>0.85508402191231792</v>
      </c>
      <c r="F24" s="50"/>
    </row>
    <row r="25" spans="1:6">
      <c r="A25" s="50"/>
      <c r="B25" s="50"/>
      <c r="C25" s="50"/>
      <c r="D25" s="50"/>
      <c r="E25" s="72"/>
      <c r="F25" s="50"/>
    </row>
    <row r="26" spans="1:6" ht="15.75" thickBot="1">
      <c r="A26" s="50" t="s">
        <v>21</v>
      </c>
      <c r="B26" s="50"/>
      <c r="C26" s="50"/>
      <c r="D26" s="50"/>
      <c r="E26" s="50"/>
      <c r="F26" s="50"/>
    </row>
    <row r="27" spans="1:6">
      <c r="A27" s="50"/>
      <c r="B27" s="50"/>
      <c r="C27" s="41">
        <f>(C15-C20)^2/C20</f>
        <v>1.4941345955958033E-2</v>
      </c>
      <c r="D27" s="41">
        <f>(D15-D20)^2/D20</f>
        <v>8.8323227325867466E-4</v>
      </c>
      <c r="E27" s="51">
        <f>SUM(C27:D27)</f>
        <v>1.5824578229216707E-2</v>
      </c>
      <c r="F27" s="50"/>
    </row>
    <row r="28" spans="1:6">
      <c r="A28" s="50"/>
      <c r="B28" s="50"/>
      <c r="C28" s="41">
        <f>(C16-C21)^2/C21</f>
        <v>1.6552667578659391E-2</v>
      </c>
      <c r="D28" s="41">
        <f>(D16-D21)^2/D21</f>
        <v>9.784828125315784E-4</v>
      </c>
      <c r="E28" s="80">
        <f>SUM(C28:D28)</f>
        <v>1.7531150391190971E-2</v>
      </c>
      <c r="F28" s="50"/>
    </row>
    <row r="29" spans="1:6" ht="15.75" thickBot="1">
      <c r="A29" s="50"/>
      <c r="B29" s="50"/>
      <c r="C29" s="50"/>
      <c r="D29" s="50"/>
      <c r="E29" s="52">
        <f>SUM(E27:E28)</f>
        <v>3.3355728620407678E-2</v>
      </c>
      <c r="F29" s="50"/>
    </row>
    <row r="30" spans="1:6">
      <c r="A30" s="50"/>
      <c r="B30" s="50"/>
      <c r="C30" s="50"/>
      <c r="D30" s="50"/>
      <c r="E30" s="50"/>
      <c r="F30" s="50"/>
    </row>
    <row r="31" spans="1:6">
      <c r="A31" s="50"/>
      <c r="B31" s="50"/>
      <c r="C31" s="50"/>
      <c r="D31" s="50">
        <v>1</v>
      </c>
      <c r="E31" s="50">
        <v>3.8410000000000002</v>
      </c>
      <c r="F31" s="50"/>
    </row>
  </sheetData>
  <mergeCells count="5">
    <mergeCell ref="A9:A10"/>
    <mergeCell ref="A11:B11"/>
    <mergeCell ref="A12:B12"/>
    <mergeCell ref="C5:E5"/>
    <mergeCell ref="A7:A8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B8" sqref="B8:B11"/>
    </sheetView>
  </sheetViews>
  <sheetFormatPr defaultRowHeight="14.25"/>
  <cols>
    <col min="1" max="5" width="10.7109375" style="84" customWidth="1"/>
    <col min="6" max="16384" width="9.140625" style="84"/>
  </cols>
  <sheetData>
    <row r="1" spans="1:6" ht="15">
      <c r="A1" s="30" t="s">
        <v>117</v>
      </c>
      <c r="B1" s="30"/>
    </row>
    <row r="2" spans="1:6">
      <c r="A2" s="84" t="s">
        <v>79</v>
      </c>
    </row>
    <row r="3" spans="1:6">
      <c r="A3" s="84" t="s">
        <v>80</v>
      </c>
    </row>
    <row r="4" spans="1:6" ht="15" thickBot="1"/>
    <row r="5" spans="1:6" ht="12" customHeight="1" thickBot="1">
      <c r="A5" s="541"/>
      <c r="B5" s="278"/>
      <c r="C5" s="290" t="s">
        <v>105</v>
      </c>
      <c r="D5" s="279"/>
      <c r="E5" s="316"/>
    </row>
    <row r="6" spans="1:6" ht="12" customHeight="1" thickBot="1">
      <c r="A6" s="542"/>
      <c r="B6" s="284"/>
      <c r="C6" s="556" t="s">
        <v>81</v>
      </c>
      <c r="D6" s="556"/>
      <c r="E6" s="557"/>
      <c r="F6" s="89"/>
    </row>
    <row r="7" spans="1:6" ht="12" customHeight="1" thickBot="1">
      <c r="A7" s="159" t="s">
        <v>0</v>
      </c>
      <c r="B7" s="255"/>
      <c r="C7" s="430" t="s">
        <v>6</v>
      </c>
      <c r="D7" s="436" t="s">
        <v>5</v>
      </c>
      <c r="E7" s="164" t="s">
        <v>98</v>
      </c>
      <c r="F7" s="89"/>
    </row>
    <row r="8" spans="1:6" ht="12" customHeight="1">
      <c r="A8" s="559" t="s">
        <v>19</v>
      </c>
      <c r="B8" s="324" t="s">
        <v>2</v>
      </c>
      <c r="C8" s="170">
        <v>6</v>
      </c>
      <c r="D8" s="200">
        <v>107</v>
      </c>
      <c r="E8" s="105">
        <f>SUM(C8:D8)</f>
        <v>113</v>
      </c>
      <c r="F8" s="89"/>
    </row>
    <row r="9" spans="1:6" ht="12" customHeight="1" thickBot="1">
      <c r="A9" s="560"/>
      <c r="B9" s="303" t="s">
        <v>3</v>
      </c>
      <c r="C9" s="267">
        <f>C8/$E$8*100</f>
        <v>5.3097345132743365</v>
      </c>
      <c r="D9" s="163">
        <f>D8/$E$8*100</f>
        <v>94.690265486725664</v>
      </c>
      <c r="E9" s="208">
        <f>E8/$E$8*100</f>
        <v>100</v>
      </c>
      <c r="F9" s="103">
        <f>SUM(C9:D9)</f>
        <v>100</v>
      </c>
    </row>
    <row r="10" spans="1:6" ht="12" customHeight="1">
      <c r="A10" s="561" t="s">
        <v>18</v>
      </c>
      <c r="B10" s="324" t="s">
        <v>2</v>
      </c>
      <c r="C10" s="170">
        <v>6</v>
      </c>
      <c r="D10" s="200">
        <v>96</v>
      </c>
      <c r="E10" s="105">
        <f>SUM(C10:D10)</f>
        <v>102</v>
      </c>
      <c r="F10" s="89"/>
    </row>
    <row r="11" spans="1:6" ht="12" customHeight="1" thickBot="1">
      <c r="A11" s="559"/>
      <c r="B11" s="303" t="s">
        <v>3</v>
      </c>
      <c r="C11" s="267">
        <f>C10/$E$10*100</f>
        <v>5.8823529411764701</v>
      </c>
      <c r="D11" s="163">
        <f>D10/$E$10*100</f>
        <v>94.117647058823522</v>
      </c>
      <c r="E11" s="208">
        <f>E10/$E$10*100</f>
        <v>100</v>
      </c>
      <c r="F11" s="103">
        <f>SUM(C11:D11)</f>
        <v>99.999999999999986</v>
      </c>
    </row>
    <row r="12" spans="1:6" ht="12" customHeight="1">
      <c r="A12" s="529" t="s">
        <v>8</v>
      </c>
      <c r="B12" s="563"/>
      <c r="C12" s="318">
        <f>C8+C10</f>
        <v>12</v>
      </c>
      <c r="D12" s="434">
        <f>D8+D10</f>
        <v>203</v>
      </c>
      <c r="E12" s="321">
        <f>E8+E10</f>
        <v>215</v>
      </c>
      <c r="F12" s="89"/>
    </row>
    <row r="13" spans="1:6" ht="12" customHeight="1" thickBot="1">
      <c r="A13" s="536" t="s">
        <v>9</v>
      </c>
      <c r="B13" s="562"/>
      <c r="C13" s="269">
        <f>C12/$E$12*100</f>
        <v>5.5813953488372094</v>
      </c>
      <c r="D13" s="435">
        <f>D12/$E$12*100</f>
        <v>94.418604651162781</v>
      </c>
      <c r="E13" s="272">
        <f>E12/$E$12*100</f>
        <v>100</v>
      </c>
      <c r="F13" s="103">
        <f>SUM(C13:D13)</f>
        <v>99.999999999999986</v>
      </c>
    </row>
    <row r="14" spans="1:6" ht="12" hidden="1" customHeight="1">
      <c r="A14" s="160"/>
      <c r="B14" s="90"/>
      <c r="C14" s="91"/>
      <c r="D14" s="92"/>
      <c r="E14" s="135"/>
      <c r="F14" s="89"/>
    </row>
    <row r="15" spans="1:6" ht="12" hidden="1" customHeight="1" thickBot="1">
      <c r="A15" s="214"/>
      <c r="B15" s="419"/>
      <c r="C15" s="589" t="s">
        <v>105</v>
      </c>
      <c r="D15" s="609"/>
      <c r="E15" s="135"/>
      <c r="F15" s="89"/>
    </row>
    <row r="16" spans="1:6" ht="12" hidden="1" customHeight="1">
      <c r="A16" s="160" t="s">
        <v>19</v>
      </c>
      <c r="B16" s="134"/>
      <c r="C16" s="170">
        <f>C8</f>
        <v>6</v>
      </c>
      <c r="D16" s="172">
        <f>D8</f>
        <v>107</v>
      </c>
      <c r="E16" s="135">
        <f>E8</f>
        <v>113</v>
      </c>
      <c r="F16" s="89"/>
    </row>
    <row r="17" spans="1:6" ht="12" hidden="1" customHeight="1" thickBot="1">
      <c r="A17" s="160" t="s">
        <v>18</v>
      </c>
      <c r="B17" s="134"/>
      <c r="C17" s="173">
        <f>C10</f>
        <v>6</v>
      </c>
      <c r="D17" s="175">
        <f>D10</f>
        <v>96</v>
      </c>
      <c r="E17" s="135">
        <f>E10</f>
        <v>102</v>
      </c>
      <c r="F17" s="89"/>
    </row>
    <row r="18" spans="1:6" ht="12" hidden="1" customHeight="1">
      <c r="A18" s="160"/>
      <c r="B18" s="134"/>
      <c r="C18" s="93">
        <f>C12</f>
        <v>12</v>
      </c>
      <c r="D18" s="135">
        <f>D12</f>
        <v>203</v>
      </c>
      <c r="E18" s="135">
        <f>E12</f>
        <v>215</v>
      </c>
      <c r="F18" s="89"/>
    </row>
    <row r="19" spans="1:6" ht="12" customHeight="1">
      <c r="A19" s="207"/>
      <c r="B19" s="90"/>
      <c r="C19" s="91"/>
      <c r="D19" s="92"/>
      <c r="E19" s="135"/>
      <c r="F19" s="89"/>
    </row>
    <row r="20" spans="1:6" ht="12" customHeight="1" thickBot="1">
      <c r="A20" s="214"/>
      <c r="B20" s="419"/>
      <c r="C20" s="589" t="s">
        <v>104</v>
      </c>
      <c r="D20" s="609"/>
      <c r="E20" s="135"/>
      <c r="F20" s="89"/>
    </row>
    <row r="21" spans="1:6" ht="12" customHeight="1">
      <c r="A21" s="160" t="s">
        <v>19</v>
      </c>
      <c r="B21" s="134"/>
      <c r="C21" s="176">
        <f>C18/E18*E16</f>
        <v>6.3069767441860467</v>
      </c>
      <c r="D21" s="178">
        <f>D18/E18*E16</f>
        <v>106.69302325581394</v>
      </c>
      <c r="E21" s="137">
        <f>E18/$E$18*$E$16</f>
        <v>113</v>
      </c>
      <c r="F21" s="89"/>
    </row>
    <row r="22" spans="1:6" ht="12" customHeight="1" thickBot="1">
      <c r="A22" s="160" t="s">
        <v>18</v>
      </c>
      <c r="B22" s="134"/>
      <c r="C22" s="179">
        <f>C18/E18*E17</f>
        <v>5.6930232558139533</v>
      </c>
      <c r="D22" s="181">
        <f>D18/E18*E17</f>
        <v>96.306976744186045</v>
      </c>
      <c r="E22" s="137">
        <f>E18/$E$18*$E$17</f>
        <v>102</v>
      </c>
      <c r="F22" s="89"/>
    </row>
    <row r="23" spans="1:6" ht="12" customHeight="1" thickBot="1">
      <c r="A23" s="161"/>
      <c r="B23" s="94"/>
      <c r="C23" s="153">
        <f>SUM(C21:C22)</f>
        <v>12</v>
      </c>
      <c r="D23" s="431">
        <f>SUM(D21:D22)</f>
        <v>203</v>
      </c>
      <c r="E23" s="431">
        <f>SUM(E21:E22)</f>
        <v>215</v>
      </c>
      <c r="F23" s="89"/>
    </row>
    <row r="24" spans="1:6">
      <c r="A24" s="89"/>
      <c r="B24" s="89"/>
      <c r="C24" s="89"/>
      <c r="D24" s="89"/>
      <c r="E24" s="89"/>
      <c r="F24" s="89"/>
    </row>
    <row r="25" spans="1:6">
      <c r="A25" s="89" t="s">
        <v>12</v>
      </c>
      <c r="B25" s="89"/>
      <c r="C25" s="89"/>
      <c r="D25" s="89"/>
      <c r="E25" s="104">
        <f>CHITEST(C16:D17,C21:D22)</f>
        <v>0.85508402191231792</v>
      </c>
      <c r="F25" s="89">
        <v>0.85499999999999998</v>
      </c>
    </row>
    <row r="26" spans="1:6">
      <c r="A26" s="89"/>
      <c r="B26" s="89"/>
      <c r="C26" s="89"/>
      <c r="D26" s="89"/>
      <c r="E26" s="104"/>
      <c r="F26" s="89"/>
    </row>
    <row r="27" spans="1:6" ht="15" thickBot="1">
      <c r="A27" s="89" t="s">
        <v>21</v>
      </c>
      <c r="B27" s="89"/>
      <c r="C27" s="89"/>
      <c r="D27" s="89"/>
      <c r="E27" s="89"/>
      <c r="F27" s="89"/>
    </row>
    <row r="28" spans="1:6">
      <c r="A28" s="89"/>
      <c r="B28" s="89"/>
      <c r="C28" s="93">
        <f>(C16-C21)^2/C21</f>
        <v>1.4941345955958033E-2</v>
      </c>
      <c r="D28" s="93">
        <f>(D16-D21)^2/D21</f>
        <v>8.8323227325867466E-4</v>
      </c>
      <c r="E28" s="105">
        <f>SUM(C28:D28)</f>
        <v>1.5824578229216707E-2</v>
      </c>
      <c r="F28" s="89"/>
    </row>
    <row r="29" spans="1:6">
      <c r="A29" s="89"/>
      <c r="B29" s="89"/>
      <c r="C29" s="93">
        <f>(C17-C22)^2/C22</f>
        <v>1.6552667578659391E-2</v>
      </c>
      <c r="D29" s="93">
        <f>(D17-D22)^2/D22</f>
        <v>9.784828125315784E-4</v>
      </c>
      <c r="E29" s="106">
        <f>SUM(C29:D29)</f>
        <v>1.7531150391190971E-2</v>
      </c>
      <c r="F29" s="89"/>
    </row>
    <row r="30" spans="1:6" ht="15" thickBot="1">
      <c r="A30" s="89"/>
      <c r="B30" s="89"/>
      <c r="C30" s="89"/>
      <c r="D30" s="89"/>
      <c r="E30" s="107">
        <f>SUM(E28:E29)</f>
        <v>3.3355728620407678E-2</v>
      </c>
      <c r="F30" s="89">
        <v>3.3300000000000003E-2</v>
      </c>
    </row>
    <row r="31" spans="1:6">
      <c r="A31" s="89"/>
      <c r="B31" s="89"/>
      <c r="C31" s="89"/>
      <c r="D31" s="89"/>
      <c r="E31" s="89"/>
      <c r="F31" s="89"/>
    </row>
    <row r="32" spans="1:6">
      <c r="A32" s="89"/>
      <c r="B32" s="89"/>
      <c r="C32" s="89"/>
      <c r="D32" s="89">
        <v>1</v>
      </c>
      <c r="E32" s="89">
        <v>3.8410000000000002</v>
      </c>
      <c r="F32" s="89"/>
    </row>
  </sheetData>
  <mergeCells count="8">
    <mergeCell ref="C20:D20"/>
    <mergeCell ref="C6:E6"/>
    <mergeCell ref="A8:A9"/>
    <mergeCell ref="A10:A11"/>
    <mergeCell ref="C15:D15"/>
    <mergeCell ref="A12:B12"/>
    <mergeCell ref="A13:B13"/>
    <mergeCell ref="A5:A6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5"/>
  <sheetViews>
    <sheetView topLeftCell="A16" workbookViewId="0">
      <selection activeCell="I10" sqref="I10:I11"/>
    </sheetView>
  </sheetViews>
  <sheetFormatPr defaultRowHeight="14.25"/>
  <cols>
    <col min="1" max="5" width="10.7109375" style="84" customWidth="1"/>
    <col min="6" max="16384" width="9.140625" style="84"/>
  </cols>
  <sheetData>
    <row r="1" spans="1:5" ht="15">
      <c r="A1" s="30" t="s">
        <v>147</v>
      </c>
      <c r="B1" s="30"/>
    </row>
    <row r="2" spans="1:5">
      <c r="A2" s="84" t="s">
        <v>79</v>
      </c>
    </row>
    <row r="3" spans="1:5">
      <c r="A3" s="84" t="s">
        <v>80</v>
      </c>
    </row>
    <row r="4" spans="1:5" ht="15" thickBot="1"/>
    <row r="5" spans="1:5" ht="12" customHeight="1" thickBot="1">
      <c r="A5" s="541"/>
      <c r="B5" s="278"/>
      <c r="C5" s="290" t="s">
        <v>105</v>
      </c>
      <c r="D5" s="279"/>
      <c r="E5" s="316"/>
    </row>
    <row r="6" spans="1:5" ht="12" customHeight="1" thickBot="1">
      <c r="A6" s="542"/>
      <c r="B6" s="284"/>
      <c r="C6" s="556" t="s">
        <v>81</v>
      </c>
      <c r="D6" s="556"/>
      <c r="E6" s="557"/>
    </row>
    <row r="7" spans="1:5" ht="12" customHeight="1" thickBot="1">
      <c r="A7" s="159" t="s">
        <v>0</v>
      </c>
      <c r="B7" s="255"/>
      <c r="C7" s="430" t="s">
        <v>6</v>
      </c>
      <c r="D7" s="436" t="s">
        <v>5</v>
      </c>
      <c r="E7" s="164" t="s">
        <v>98</v>
      </c>
    </row>
    <row r="8" spans="1:5" ht="12" customHeight="1">
      <c r="A8" s="559" t="s">
        <v>19</v>
      </c>
      <c r="B8" s="476" t="s">
        <v>2</v>
      </c>
      <c r="C8" s="170">
        <v>6</v>
      </c>
      <c r="D8" s="200">
        <v>107</v>
      </c>
      <c r="E8" s="105">
        <f>SUM(C8:D8)</f>
        <v>113</v>
      </c>
    </row>
    <row r="9" spans="1:5" ht="12" customHeight="1" thickBot="1">
      <c r="A9" s="560"/>
      <c r="B9" s="303" t="s">
        <v>3</v>
      </c>
      <c r="C9" s="267">
        <f>C8/$E$8*100</f>
        <v>5.3097345132743365</v>
      </c>
      <c r="D9" s="163">
        <f>D8/$E$8*100</f>
        <v>94.690265486725664</v>
      </c>
      <c r="E9" s="208">
        <f>E8/$E$8*100</f>
        <v>100</v>
      </c>
    </row>
    <row r="10" spans="1:5" ht="12" customHeight="1">
      <c r="A10" s="561" t="s">
        <v>18</v>
      </c>
      <c r="B10" s="476" t="s">
        <v>2</v>
      </c>
      <c r="C10" s="170">
        <v>6</v>
      </c>
      <c r="D10" s="200">
        <v>96</v>
      </c>
      <c r="E10" s="105">
        <f>SUM(C10:D10)</f>
        <v>102</v>
      </c>
    </row>
    <row r="11" spans="1:5" ht="12" customHeight="1" thickBot="1">
      <c r="A11" s="559"/>
      <c r="B11" s="303" t="s">
        <v>3</v>
      </c>
      <c r="C11" s="267">
        <f>C10/$E$10*100</f>
        <v>5.8823529411764701</v>
      </c>
      <c r="D11" s="163">
        <f>D10/$E$10*100</f>
        <v>94.117647058823522</v>
      </c>
      <c r="E11" s="208">
        <f>E10/$E$10*100</f>
        <v>100</v>
      </c>
    </row>
    <row r="12" spans="1:5" ht="12" customHeight="1">
      <c r="A12" s="529" t="s">
        <v>8</v>
      </c>
      <c r="B12" s="563"/>
      <c r="C12" s="318">
        <f>C8+C10</f>
        <v>12</v>
      </c>
      <c r="D12" s="434">
        <f>D8+D10</f>
        <v>203</v>
      </c>
      <c r="E12" s="321">
        <f>E8+E10</f>
        <v>215</v>
      </c>
    </row>
    <row r="13" spans="1:5" ht="12" customHeight="1" thickBot="1">
      <c r="A13" s="536" t="s">
        <v>127</v>
      </c>
      <c r="B13" s="562"/>
      <c r="C13" s="269">
        <f>C12/$E$12*100</f>
        <v>5.5813953488372094</v>
      </c>
      <c r="D13" s="435">
        <f>D12/$E$12*100</f>
        <v>94.418604651162781</v>
      </c>
      <c r="E13" s="272">
        <f>E12/$E$12*100</f>
        <v>100</v>
      </c>
    </row>
    <row r="14" spans="1:5" ht="12" customHeight="1">
      <c r="A14" s="160"/>
      <c r="B14" s="90"/>
      <c r="C14" s="91"/>
      <c r="D14" s="92"/>
      <c r="E14" s="135"/>
    </row>
    <row r="15" spans="1:5" ht="12" customHeight="1" thickBot="1">
      <c r="A15" s="214"/>
      <c r="B15" s="419"/>
      <c r="C15" s="589" t="s">
        <v>105</v>
      </c>
      <c r="D15" s="609"/>
      <c r="E15" s="135"/>
    </row>
    <row r="16" spans="1:5" ht="12" customHeight="1">
      <c r="A16" s="160" t="s">
        <v>19</v>
      </c>
      <c r="B16" s="134"/>
      <c r="C16" s="170">
        <f>C8</f>
        <v>6</v>
      </c>
      <c r="D16" s="172">
        <f>D8</f>
        <v>107</v>
      </c>
      <c r="E16" s="135">
        <f>E8</f>
        <v>113</v>
      </c>
    </row>
    <row r="17" spans="1:5" ht="12" customHeight="1" thickBot="1">
      <c r="A17" s="160" t="s">
        <v>18</v>
      </c>
      <c r="B17" s="134"/>
      <c r="C17" s="173">
        <f>C10</f>
        <v>6</v>
      </c>
      <c r="D17" s="175">
        <f>D10</f>
        <v>96</v>
      </c>
      <c r="E17" s="135">
        <f>E10</f>
        <v>102</v>
      </c>
    </row>
    <row r="18" spans="1:5" ht="12" customHeight="1" thickBot="1">
      <c r="A18" s="160"/>
      <c r="B18" s="134"/>
      <c r="C18" s="93">
        <f>C12</f>
        <v>12</v>
      </c>
      <c r="D18" s="135">
        <f>D12</f>
        <v>203</v>
      </c>
      <c r="E18" s="135">
        <f>E12</f>
        <v>215</v>
      </c>
    </row>
    <row r="19" spans="1:5" ht="12" customHeight="1">
      <c r="A19" s="207"/>
      <c r="B19" s="90"/>
      <c r="C19" s="91"/>
      <c r="D19" s="92"/>
      <c r="E19" s="135"/>
    </row>
    <row r="20" spans="1:5" ht="12" customHeight="1" thickBot="1">
      <c r="A20" s="214"/>
      <c r="B20" s="419"/>
      <c r="C20" s="589" t="s">
        <v>104</v>
      </c>
      <c r="D20" s="609"/>
      <c r="E20" s="135"/>
    </row>
    <row r="21" spans="1:5" ht="12" customHeight="1">
      <c r="A21" s="160" t="s">
        <v>19</v>
      </c>
      <c r="B21" s="134"/>
      <c r="C21" s="176">
        <f>C18/E18*E16</f>
        <v>6.3069767441860467</v>
      </c>
      <c r="D21" s="178">
        <f>D18/E18*E16</f>
        <v>106.69302325581394</v>
      </c>
      <c r="E21" s="137">
        <f>E18/$E$18*$E$16</f>
        <v>113</v>
      </c>
    </row>
    <row r="22" spans="1:5" ht="12" customHeight="1" thickBot="1">
      <c r="A22" s="160" t="s">
        <v>18</v>
      </c>
      <c r="B22" s="134"/>
      <c r="C22" s="179">
        <f>C18/E18*E17</f>
        <v>5.6930232558139533</v>
      </c>
      <c r="D22" s="181">
        <f>D18/E18*E17</f>
        <v>96.306976744186045</v>
      </c>
      <c r="E22" s="137">
        <f>E18/$E$18*$E$17</f>
        <v>102</v>
      </c>
    </row>
    <row r="23" spans="1:5" ht="12" customHeight="1" thickBot="1">
      <c r="A23" s="161"/>
      <c r="B23" s="94"/>
      <c r="C23" s="153">
        <f>SUM(C21:C22)</f>
        <v>12</v>
      </c>
      <c r="D23" s="431">
        <f>SUM(D21:D22)</f>
        <v>203</v>
      </c>
      <c r="E23" s="431">
        <f>SUM(E21:E22)</f>
        <v>215</v>
      </c>
    </row>
    <row r="24" spans="1:5" ht="12" customHeight="1" thickBot="1">
      <c r="A24" s="89"/>
      <c r="B24" s="89"/>
      <c r="C24" s="89"/>
      <c r="D24" s="89"/>
      <c r="E24" s="89"/>
    </row>
    <row r="25" spans="1:5" ht="12" customHeight="1" thickBot="1">
      <c r="A25" s="89" t="s">
        <v>12</v>
      </c>
      <c r="B25" s="89"/>
      <c r="C25" s="89"/>
      <c r="D25" s="89" t="s">
        <v>133</v>
      </c>
      <c r="E25" s="489">
        <f>CHITEST(C16:D17,C21:D22)</f>
        <v>0.85508402191231792</v>
      </c>
    </row>
    <row r="26" spans="1:5" ht="12" customHeight="1">
      <c r="A26" s="89"/>
      <c r="B26" s="89"/>
      <c r="C26" s="89"/>
      <c r="D26" s="89"/>
      <c r="E26" s="104"/>
    </row>
    <row r="27" spans="1:5" ht="12" customHeight="1">
      <c r="A27" s="89" t="s">
        <v>21</v>
      </c>
      <c r="B27" s="89"/>
      <c r="C27" s="89"/>
      <c r="D27" s="89"/>
      <c r="E27" s="89"/>
    </row>
    <row r="28" spans="1:5" ht="12" customHeight="1" thickBot="1">
      <c r="A28" s="89"/>
      <c r="B28" s="482" t="s">
        <v>129</v>
      </c>
      <c r="C28" s="89">
        <v>1</v>
      </c>
      <c r="D28" s="89">
        <v>2</v>
      </c>
      <c r="E28" s="89"/>
    </row>
    <row r="29" spans="1:5" ht="12" customHeight="1" thickBot="1">
      <c r="A29" s="482" t="s">
        <v>128</v>
      </c>
      <c r="B29" s="89">
        <v>1</v>
      </c>
      <c r="C29" s="510">
        <f>(C16-C21)^2/C21</f>
        <v>1.4941345955958033E-2</v>
      </c>
      <c r="D29" s="511">
        <f>(D16-D21)^2/D21</f>
        <v>8.8323227325867466E-4</v>
      </c>
      <c r="E29" s="514">
        <f>SUM(C29:D29)</f>
        <v>1.5824578229216707E-2</v>
      </c>
    </row>
    <row r="30" spans="1:5" ht="12" customHeight="1" thickBot="1">
      <c r="A30" s="89"/>
      <c r="B30" s="89">
        <v>2</v>
      </c>
      <c r="C30" s="512">
        <f>(C17-C22)^2/C22</f>
        <v>1.6552667578659391E-2</v>
      </c>
      <c r="D30" s="513">
        <f>(D17-D22)^2/D22</f>
        <v>9.784828125315784E-4</v>
      </c>
      <c r="E30" s="515">
        <f>SUM(C30:D30)</f>
        <v>1.7531150391190971E-2</v>
      </c>
    </row>
    <row r="31" spans="1:5" ht="12" customHeight="1" thickBot="1">
      <c r="A31" s="89"/>
      <c r="B31" s="89"/>
      <c r="C31" s="509"/>
      <c r="D31" s="509"/>
      <c r="E31" s="516">
        <f>SUM(E29:E30)</f>
        <v>3.3355728620407678E-2</v>
      </c>
    </row>
    <row r="32" spans="1:5" ht="12" customHeight="1" thickBot="1">
      <c r="A32" s="89"/>
      <c r="B32" s="89"/>
      <c r="C32" s="89"/>
      <c r="D32" s="89"/>
      <c r="E32" s="89"/>
    </row>
    <row r="33" spans="1:5" ht="12" customHeight="1" thickBot="1">
      <c r="A33" s="89"/>
      <c r="B33" s="89" t="s">
        <v>145</v>
      </c>
      <c r="C33" s="89" t="s">
        <v>131</v>
      </c>
      <c r="D33" s="89"/>
      <c r="E33" s="245">
        <v>3.8410000000000002</v>
      </c>
    </row>
    <row r="34" spans="1:5" ht="12" customHeight="1"/>
    <row r="35" spans="1:5" ht="12" customHeight="1">
      <c r="C35" s="89"/>
      <c r="E35" s="89"/>
    </row>
  </sheetData>
  <mergeCells count="8">
    <mergeCell ref="C15:D15"/>
    <mergeCell ref="C20:D20"/>
    <mergeCell ref="A5:A6"/>
    <mergeCell ref="C6:E6"/>
    <mergeCell ref="A8:A9"/>
    <mergeCell ref="A10:A11"/>
    <mergeCell ref="A12:B12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98"/>
  <sheetViews>
    <sheetView workbookViewId="0">
      <selection activeCell="O2" sqref="A1:O2"/>
    </sheetView>
  </sheetViews>
  <sheetFormatPr defaultRowHeight="15"/>
  <cols>
    <col min="1" max="1" width="7.7109375" style="84" customWidth="1"/>
    <col min="2" max="12" width="5.7109375" style="84" customWidth="1"/>
    <col min="13" max="13" width="7.28515625" style="84" customWidth="1"/>
  </cols>
  <sheetData>
    <row r="1" spans="1:13">
      <c r="A1" s="84" t="s">
        <v>94</v>
      </c>
    </row>
    <row r="2" spans="1:13">
      <c r="A2" s="84" t="s">
        <v>16</v>
      </c>
    </row>
    <row r="3" spans="1:13">
      <c r="A3" s="84" t="s">
        <v>17</v>
      </c>
    </row>
    <row r="4" spans="1:13" ht="15.75" thickBot="1"/>
    <row r="5" spans="1:13" s="50" customFormat="1" ht="11.25">
      <c r="A5" s="120"/>
      <c r="B5" s="121"/>
      <c r="C5" s="616" t="s">
        <v>20</v>
      </c>
      <c r="D5" s="530"/>
      <c r="E5" s="530"/>
      <c r="F5" s="530"/>
      <c r="G5" s="530"/>
      <c r="H5" s="530"/>
      <c r="I5" s="530"/>
      <c r="J5" s="530"/>
      <c r="K5" s="530"/>
      <c r="L5" s="530"/>
      <c r="M5" s="563"/>
    </row>
    <row r="6" spans="1:13" s="50" customFormat="1" ht="30" customHeight="1" thickBot="1">
      <c r="A6" s="122" t="s">
        <v>0</v>
      </c>
      <c r="B6" s="110" t="s">
        <v>4</v>
      </c>
      <c r="C6" s="123" t="s">
        <v>26</v>
      </c>
      <c r="D6" s="111" t="s">
        <v>27</v>
      </c>
      <c r="E6" s="112" t="s">
        <v>28</v>
      </c>
      <c r="F6" s="112" t="s">
        <v>29</v>
      </c>
      <c r="G6" s="112" t="s">
        <v>15</v>
      </c>
      <c r="H6" s="112" t="s">
        <v>30</v>
      </c>
      <c r="I6" s="112" t="s">
        <v>31</v>
      </c>
      <c r="J6" s="112" t="s">
        <v>32</v>
      </c>
      <c r="K6" s="112" t="s">
        <v>34</v>
      </c>
      <c r="L6" s="112" t="s">
        <v>33</v>
      </c>
      <c r="M6" s="124" t="s">
        <v>7</v>
      </c>
    </row>
    <row r="7" spans="1:13" s="50" customFormat="1" ht="11.25">
      <c r="A7" s="610" t="s">
        <v>19</v>
      </c>
      <c r="B7" s="114" t="s">
        <v>2</v>
      </c>
      <c r="C7" s="114">
        <v>34</v>
      </c>
      <c r="D7" s="114">
        <v>50</v>
      </c>
      <c r="E7" s="114">
        <v>79</v>
      </c>
      <c r="F7" s="114">
        <v>60</v>
      </c>
      <c r="G7" s="114">
        <v>54</v>
      </c>
      <c r="H7" s="114">
        <v>16</v>
      </c>
      <c r="I7" s="114">
        <v>3</v>
      </c>
      <c r="J7" s="114">
        <v>2</v>
      </c>
      <c r="K7" s="114">
        <v>14</v>
      </c>
      <c r="L7" s="114">
        <v>0</v>
      </c>
      <c r="M7" s="115">
        <f>SUM(C7:L7)</f>
        <v>312</v>
      </c>
    </row>
    <row r="8" spans="1:13" s="50" customFormat="1" ht="12" thickBot="1">
      <c r="A8" s="611"/>
      <c r="B8" s="116" t="s">
        <v>3</v>
      </c>
      <c r="C8" s="117">
        <f t="shared" ref="C8:M8" si="0">C7/$M$7*100</f>
        <v>10.897435897435898</v>
      </c>
      <c r="D8" s="117">
        <f t="shared" si="0"/>
        <v>16.025641025641026</v>
      </c>
      <c r="E8" s="117">
        <f t="shared" si="0"/>
        <v>25.320512820512818</v>
      </c>
      <c r="F8" s="117">
        <f t="shared" si="0"/>
        <v>19.230769230769234</v>
      </c>
      <c r="G8" s="117">
        <f t="shared" si="0"/>
        <v>17.307692307692307</v>
      </c>
      <c r="H8" s="117">
        <f t="shared" si="0"/>
        <v>5.1282051282051277</v>
      </c>
      <c r="I8" s="117">
        <f t="shared" si="0"/>
        <v>0.96153846153846156</v>
      </c>
      <c r="J8" s="117">
        <f t="shared" si="0"/>
        <v>0.64102564102564097</v>
      </c>
      <c r="K8" s="117">
        <f t="shared" si="0"/>
        <v>4.4871794871794872</v>
      </c>
      <c r="L8" s="117">
        <f t="shared" si="0"/>
        <v>0</v>
      </c>
      <c r="M8" s="118">
        <f t="shared" si="0"/>
        <v>100</v>
      </c>
    </row>
    <row r="9" spans="1:13" s="50" customFormat="1" ht="11.25">
      <c r="A9" s="610" t="s">
        <v>18</v>
      </c>
      <c r="B9" s="114" t="s">
        <v>2</v>
      </c>
      <c r="C9" s="114">
        <v>37</v>
      </c>
      <c r="D9" s="114">
        <v>56</v>
      </c>
      <c r="E9" s="114">
        <v>61</v>
      </c>
      <c r="F9" s="114">
        <v>52</v>
      </c>
      <c r="G9" s="114">
        <v>47</v>
      </c>
      <c r="H9" s="114">
        <v>17</v>
      </c>
      <c r="I9" s="114">
        <v>8</v>
      </c>
      <c r="J9" s="114">
        <v>0</v>
      </c>
      <c r="K9" s="114">
        <v>13</v>
      </c>
      <c r="L9" s="114">
        <v>6</v>
      </c>
      <c r="M9" s="115">
        <f>SUM(C9:L9)</f>
        <v>297</v>
      </c>
    </row>
    <row r="10" spans="1:13" s="50" customFormat="1" ht="12" thickBot="1">
      <c r="A10" s="611"/>
      <c r="B10" s="116" t="s">
        <v>3</v>
      </c>
      <c r="C10" s="117">
        <f t="shared" ref="C10:M10" si="1">C9/$M$9*100</f>
        <v>12.457912457912458</v>
      </c>
      <c r="D10" s="117">
        <f t="shared" si="1"/>
        <v>18.855218855218855</v>
      </c>
      <c r="E10" s="117">
        <f t="shared" si="1"/>
        <v>20.53872053872054</v>
      </c>
      <c r="F10" s="117">
        <f t="shared" si="1"/>
        <v>17.508417508417509</v>
      </c>
      <c r="G10" s="117">
        <f t="shared" si="1"/>
        <v>15.824915824915825</v>
      </c>
      <c r="H10" s="117">
        <f t="shared" si="1"/>
        <v>5.7239057239057241</v>
      </c>
      <c r="I10" s="117">
        <f t="shared" si="1"/>
        <v>2.6936026936026933</v>
      </c>
      <c r="J10" s="117">
        <f t="shared" si="1"/>
        <v>0</v>
      </c>
      <c r="K10" s="117">
        <f t="shared" si="1"/>
        <v>4.3771043771043772</v>
      </c>
      <c r="L10" s="117">
        <f t="shared" si="1"/>
        <v>2.0202020202020203</v>
      </c>
      <c r="M10" s="118">
        <f t="shared" si="1"/>
        <v>100</v>
      </c>
    </row>
    <row r="11" spans="1:13" s="50" customFormat="1" ht="11.25">
      <c r="A11" s="612" t="s">
        <v>8</v>
      </c>
      <c r="B11" s="613"/>
      <c r="C11" s="113">
        <f>C7+C9</f>
        <v>71</v>
      </c>
      <c r="D11" s="113">
        <f t="shared" ref="D11:M11" si="2">D7+D9</f>
        <v>106</v>
      </c>
      <c r="E11" s="113">
        <f t="shared" si="2"/>
        <v>140</v>
      </c>
      <c r="F11" s="113">
        <f t="shared" si="2"/>
        <v>112</v>
      </c>
      <c r="G11" s="113">
        <f t="shared" si="2"/>
        <v>101</v>
      </c>
      <c r="H11" s="113">
        <f>H7+H9</f>
        <v>33</v>
      </c>
      <c r="I11" s="113">
        <f>I7+I9</f>
        <v>11</v>
      </c>
      <c r="J11" s="113">
        <f>J7+J9</f>
        <v>2</v>
      </c>
      <c r="K11" s="113">
        <f>K7+K9</f>
        <v>27</v>
      </c>
      <c r="L11" s="113">
        <f>L7+L9</f>
        <v>6</v>
      </c>
      <c r="M11" s="125">
        <f t="shared" si="2"/>
        <v>609</v>
      </c>
    </row>
    <row r="12" spans="1:13" s="50" customFormat="1" ht="12" thickBot="1">
      <c r="A12" s="614" t="s">
        <v>9</v>
      </c>
      <c r="B12" s="615"/>
      <c r="C12" s="117">
        <f t="shared" ref="C12:M12" si="3">C11/$M$11*100</f>
        <v>11.658456486042693</v>
      </c>
      <c r="D12" s="117">
        <f t="shared" si="3"/>
        <v>17.405582922824301</v>
      </c>
      <c r="E12" s="117">
        <f t="shared" si="3"/>
        <v>22.988505747126435</v>
      </c>
      <c r="F12" s="117">
        <f t="shared" si="3"/>
        <v>18.390804597701148</v>
      </c>
      <c r="G12" s="117">
        <f t="shared" si="3"/>
        <v>16.58456486042693</v>
      </c>
      <c r="H12" s="117">
        <f t="shared" si="3"/>
        <v>5.4187192118226601</v>
      </c>
      <c r="I12" s="117">
        <f t="shared" si="3"/>
        <v>1.8062397372742198</v>
      </c>
      <c r="J12" s="117">
        <f t="shared" si="3"/>
        <v>0.32840722495894908</v>
      </c>
      <c r="K12" s="117">
        <f t="shared" si="3"/>
        <v>4.4334975369458132</v>
      </c>
      <c r="L12" s="117">
        <f t="shared" si="3"/>
        <v>0.98522167487684731</v>
      </c>
      <c r="M12" s="118">
        <f t="shared" si="3"/>
        <v>100</v>
      </c>
    </row>
    <row r="13" spans="1:13" s="50" customFormat="1" ht="11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s="50" customFormat="1" ht="12" thickBot="1">
      <c r="A14" s="89" t="s">
        <v>10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s="50" customFormat="1" ht="11.25">
      <c r="A15" s="89"/>
      <c r="B15" s="128" t="s">
        <v>14</v>
      </c>
      <c r="C15" s="90">
        <f>C7</f>
        <v>34</v>
      </c>
      <c r="D15" s="91">
        <f>D7</f>
        <v>50</v>
      </c>
      <c r="E15" s="91">
        <f>E7</f>
        <v>79</v>
      </c>
      <c r="F15" s="91">
        <f t="shared" ref="F15:M15" si="4">F7</f>
        <v>60</v>
      </c>
      <c r="G15" s="91">
        <f t="shared" si="4"/>
        <v>54</v>
      </c>
      <c r="H15" s="91">
        <f t="shared" si="4"/>
        <v>16</v>
      </c>
      <c r="I15" s="91">
        <f t="shared" si="4"/>
        <v>3</v>
      </c>
      <c r="J15" s="91">
        <f t="shared" si="4"/>
        <v>2</v>
      </c>
      <c r="K15" s="91">
        <f t="shared" si="4"/>
        <v>14</v>
      </c>
      <c r="L15" s="92">
        <f t="shared" si="4"/>
        <v>0</v>
      </c>
      <c r="M15" s="93">
        <f t="shared" si="4"/>
        <v>312</v>
      </c>
    </row>
    <row r="16" spans="1:13" s="50" customFormat="1" ht="12" thickBot="1">
      <c r="A16" s="89"/>
      <c r="B16" s="89"/>
      <c r="C16" s="94">
        <f>C9</f>
        <v>37</v>
      </c>
      <c r="D16" s="95">
        <f t="shared" ref="D16:M16" si="5">D9</f>
        <v>56</v>
      </c>
      <c r="E16" s="95">
        <f t="shared" si="5"/>
        <v>61</v>
      </c>
      <c r="F16" s="95">
        <f t="shared" si="5"/>
        <v>52</v>
      </c>
      <c r="G16" s="95">
        <f t="shared" si="5"/>
        <v>47</v>
      </c>
      <c r="H16" s="95">
        <f t="shared" si="5"/>
        <v>17</v>
      </c>
      <c r="I16" s="95">
        <f t="shared" si="5"/>
        <v>8</v>
      </c>
      <c r="J16" s="95">
        <f t="shared" si="5"/>
        <v>0</v>
      </c>
      <c r="K16" s="95">
        <f t="shared" si="5"/>
        <v>13</v>
      </c>
      <c r="L16" s="96">
        <f t="shared" si="5"/>
        <v>6</v>
      </c>
      <c r="M16" s="93">
        <f t="shared" si="5"/>
        <v>297</v>
      </c>
    </row>
    <row r="17" spans="1:13" s="50" customFormat="1" ht="11.25">
      <c r="A17" s="89"/>
      <c r="B17" s="89"/>
      <c r="C17" s="89">
        <f>C11</f>
        <v>71</v>
      </c>
      <c r="D17" s="89">
        <f t="shared" ref="D17:M17" si="6">D11</f>
        <v>106</v>
      </c>
      <c r="E17" s="89">
        <f t="shared" si="6"/>
        <v>140</v>
      </c>
      <c r="F17" s="89">
        <f t="shared" si="6"/>
        <v>112</v>
      </c>
      <c r="G17" s="89">
        <f t="shared" si="6"/>
        <v>101</v>
      </c>
      <c r="H17" s="89">
        <f>H11</f>
        <v>33</v>
      </c>
      <c r="I17" s="89">
        <f>I11</f>
        <v>11</v>
      </c>
      <c r="J17" s="89">
        <f>J11</f>
        <v>2</v>
      </c>
      <c r="K17" s="89">
        <f>K11</f>
        <v>27</v>
      </c>
      <c r="L17" s="89">
        <f>L11</f>
        <v>6</v>
      </c>
      <c r="M17" s="89">
        <f t="shared" si="6"/>
        <v>609</v>
      </c>
    </row>
    <row r="18" spans="1:13" s="50" customFormat="1" ht="11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s="50" customFormat="1" ht="12" thickBot="1">
      <c r="A19" s="89" t="s">
        <v>11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s="50" customFormat="1" ht="11.25">
      <c r="A20" s="89"/>
      <c r="B20" s="128" t="s">
        <v>15</v>
      </c>
      <c r="C20" s="97">
        <f>C17/M17*M15</f>
        <v>36.374384236453203</v>
      </c>
      <c r="D20" s="98">
        <f>D17/M17*M15</f>
        <v>54.305418719211829</v>
      </c>
      <c r="E20" s="98">
        <f>E17/$M$17*$M$15</f>
        <v>71.724137931034477</v>
      </c>
      <c r="F20" s="98">
        <f t="shared" ref="F20:M20" si="7">F17/$M$17*$M$15</f>
        <v>57.379310344827587</v>
      </c>
      <c r="G20" s="98">
        <f t="shared" si="7"/>
        <v>51.743842364532014</v>
      </c>
      <c r="H20" s="98">
        <f t="shared" si="7"/>
        <v>16.906403940886701</v>
      </c>
      <c r="I20" s="98">
        <f t="shared" si="7"/>
        <v>5.6354679802955658</v>
      </c>
      <c r="J20" s="98">
        <f t="shared" si="7"/>
        <v>1.024630541871921</v>
      </c>
      <c r="K20" s="98">
        <f t="shared" si="7"/>
        <v>13.832512315270936</v>
      </c>
      <c r="L20" s="99">
        <f t="shared" si="7"/>
        <v>3.0738916256157638</v>
      </c>
      <c r="M20" s="109">
        <f t="shared" si="7"/>
        <v>312</v>
      </c>
    </row>
    <row r="21" spans="1:13" s="50" customFormat="1" ht="12" thickBot="1">
      <c r="A21" s="89"/>
      <c r="B21" s="89"/>
      <c r="C21" s="100">
        <f>C17/M17*M16</f>
        <v>34.625615763546797</v>
      </c>
      <c r="D21" s="101">
        <f>D17/M17*M16</f>
        <v>51.694581280788178</v>
      </c>
      <c r="E21" s="101">
        <f>E17/$M$17*$M$16</f>
        <v>68.275862068965523</v>
      </c>
      <c r="F21" s="101">
        <f t="shared" ref="F21:M21" si="8">F17/$M$17*$M$16</f>
        <v>54.620689655172413</v>
      </c>
      <c r="G21" s="101">
        <f t="shared" si="8"/>
        <v>49.256157635467979</v>
      </c>
      <c r="H21" s="101">
        <f t="shared" si="8"/>
        <v>16.093596059113302</v>
      </c>
      <c r="I21" s="101">
        <f t="shared" si="8"/>
        <v>5.3645320197044333</v>
      </c>
      <c r="J21" s="101">
        <f t="shared" si="8"/>
        <v>0.97536945812807874</v>
      </c>
      <c r="K21" s="101">
        <f t="shared" si="8"/>
        <v>13.167487684729064</v>
      </c>
      <c r="L21" s="102">
        <f t="shared" si="8"/>
        <v>2.9261083743842367</v>
      </c>
      <c r="M21" s="109">
        <f t="shared" si="8"/>
        <v>297</v>
      </c>
    </row>
    <row r="22" spans="1:13" s="50" customFormat="1" ht="11.25">
      <c r="A22" s="89"/>
      <c r="B22" s="89"/>
      <c r="C22" s="108">
        <f>SUM(C20:C21)</f>
        <v>71</v>
      </c>
      <c r="D22" s="108">
        <f t="shared" ref="D22:M22" si="9">SUM(D20:D21)</f>
        <v>106</v>
      </c>
      <c r="E22" s="108">
        <f t="shared" si="9"/>
        <v>140</v>
      </c>
      <c r="F22" s="108">
        <f t="shared" si="9"/>
        <v>112</v>
      </c>
      <c r="G22" s="108">
        <f t="shared" si="9"/>
        <v>101</v>
      </c>
      <c r="H22" s="108">
        <f t="shared" si="9"/>
        <v>33</v>
      </c>
      <c r="I22" s="108">
        <f>SUM(I20:I21)</f>
        <v>11</v>
      </c>
      <c r="J22" s="108">
        <f>SUM(J20:J21)</f>
        <v>1.9999999999999998</v>
      </c>
      <c r="K22" s="108">
        <f>SUM(K20:K21)</f>
        <v>27</v>
      </c>
      <c r="L22" s="108">
        <f>SUM(L20:L21)</f>
        <v>6</v>
      </c>
      <c r="M22" s="108">
        <f t="shared" si="9"/>
        <v>609</v>
      </c>
    </row>
    <row r="23" spans="1:13" s="50" customFormat="1" ht="11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s="50" customFormat="1" ht="12" thickBot="1">
      <c r="A24" s="89" t="s">
        <v>21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s="50" customFormat="1" ht="11.25">
      <c r="A25" s="89"/>
      <c r="B25" s="89"/>
      <c r="C25" s="93">
        <f>(C15-C20)^2/C20</f>
        <v>0.15499095367963761</v>
      </c>
      <c r="D25" s="93">
        <f t="shared" ref="D25:L26" si="10">(D15-D20)^2/D20</f>
        <v>0.34134034475609071</v>
      </c>
      <c r="E25" s="93">
        <f t="shared" si="10"/>
        <v>0.73808023872679174</v>
      </c>
      <c r="F25" s="93">
        <f t="shared" si="10"/>
        <v>0.11969496021220151</v>
      </c>
      <c r="G25" s="93">
        <f t="shared" si="10"/>
        <v>9.8373971538874727E-2</v>
      </c>
      <c r="H25" s="93">
        <f t="shared" si="10"/>
        <v>4.8595083077841862E-2</v>
      </c>
      <c r="I25" s="93">
        <f t="shared" si="10"/>
        <v>1.2324959523235379</v>
      </c>
      <c r="J25" s="93">
        <f t="shared" si="10"/>
        <v>0.92847669571807545</v>
      </c>
      <c r="K25" s="93">
        <f t="shared" si="10"/>
        <v>2.027984786605477E-3</v>
      </c>
      <c r="L25" s="93">
        <f t="shared" si="10"/>
        <v>3.0738916256157638</v>
      </c>
      <c r="M25" s="105">
        <f>SUM(C25:L25)</f>
        <v>6.7379678104354213</v>
      </c>
    </row>
    <row r="26" spans="1:13" s="50" customFormat="1" ht="12" thickBot="1">
      <c r="A26" s="89"/>
      <c r="B26" s="89"/>
      <c r="C26" s="93">
        <f>(C16-C21)^2/C21</f>
        <v>0.16281877962305366</v>
      </c>
      <c r="D26" s="93">
        <f t="shared" si="10"/>
        <v>0.35857975610740728</v>
      </c>
      <c r="E26" s="93">
        <f t="shared" si="10"/>
        <v>0.77535701846046789</v>
      </c>
      <c r="F26" s="93">
        <f t="shared" si="10"/>
        <v>0.12574016022291876</v>
      </c>
      <c r="G26" s="93">
        <f t="shared" si="10"/>
        <v>0.10334235393982734</v>
      </c>
      <c r="H26" s="93">
        <f t="shared" si="10"/>
        <v>5.1049380202984988E-2</v>
      </c>
      <c r="I26" s="93">
        <f t="shared" si="10"/>
        <v>1.2947432226429094</v>
      </c>
      <c r="J26" s="93">
        <f t="shared" si="10"/>
        <v>0.97536945812807874</v>
      </c>
      <c r="K26" s="93">
        <f t="shared" si="10"/>
        <v>2.1304082606764603E-3</v>
      </c>
      <c r="L26" s="93">
        <f t="shared" si="10"/>
        <v>3.229138677414539</v>
      </c>
      <c r="M26" s="129">
        <f>SUM(C26:L26)</f>
        <v>7.0782692150028641</v>
      </c>
    </row>
    <row r="27" spans="1:13" s="50" customFormat="1" ht="12" thickBo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30">
        <f>SUM(M25:M26)</f>
        <v>13.816237025438285</v>
      </c>
    </row>
    <row r="28" spans="1:13" s="50" customFormat="1" ht="12" thickBo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3" s="50" customFormat="1" ht="12" thickBot="1">
      <c r="A29" s="89" t="s">
        <v>12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 t="s">
        <v>13</v>
      </c>
      <c r="M29" s="131">
        <f>CHITEST(C15:L16,C20:L21)</f>
        <v>0.12901382767765818</v>
      </c>
    </row>
    <row r="30" spans="1:13" s="50" customFormat="1" ht="11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s="50" customFormat="1" ht="11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3" s="50" customFormat="1" ht="11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 t="s">
        <v>22</v>
      </c>
      <c r="M32" s="89">
        <v>16.899999999999999</v>
      </c>
    </row>
    <row r="33" spans="1:13" s="50" customFormat="1" ht="11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1:13" s="50" customFormat="1" ht="11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s="50" customFormat="1" ht="11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 s="50" customFormat="1" ht="11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s="50" customFormat="1" ht="11.25">
      <c r="A37" s="89"/>
      <c r="B37" s="128" t="s">
        <v>97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s="50" customFormat="1" ht="11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3" s="50" customFormat="1" ht="11.25">
      <c r="A39" s="89"/>
      <c r="B39" s="89"/>
      <c r="C39" s="126" t="s">
        <v>26</v>
      </c>
      <c r="D39" s="126" t="s">
        <v>27</v>
      </c>
      <c r="E39" s="127" t="s">
        <v>28</v>
      </c>
      <c r="F39" s="127" t="s">
        <v>29</v>
      </c>
      <c r="G39" s="127" t="s">
        <v>15</v>
      </c>
      <c r="H39" s="127" t="s">
        <v>30</v>
      </c>
      <c r="I39" s="127" t="s">
        <v>31</v>
      </c>
      <c r="J39" s="127" t="s">
        <v>32</v>
      </c>
      <c r="K39" s="127" t="s">
        <v>34</v>
      </c>
      <c r="L39" s="127" t="s">
        <v>33</v>
      </c>
      <c r="M39" s="89"/>
    </row>
    <row r="40" spans="1:13" s="50" customFormat="1" ht="11.25">
      <c r="A40" s="89"/>
      <c r="B40" s="128" t="s">
        <v>95</v>
      </c>
      <c r="C40" s="93">
        <v>34</v>
      </c>
      <c r="D40" s="93">
        <v>50</v>
      </c>
      <c r="E40" s="93">
        <v>79</v>
      </c>
      <c r="F40" s="93">
        <v>60</v>
      </c>
      <c r="G40" s="93">
        <v>54</v>
      </c>
      <c r="H40" s="93">
        <v>16</v>
      </c>
      <c r="I40" s="93">
        <v>3</v>
      </c>
      <c r="J40" s="93">
        <v>2</v>
      </c>
      <c r="K40" s="93">
        <v>14</v>
      </c>
      <c r="L40" s="93">
        <v>0</v>
      </c>
      <c r="M40" s="89"/>
    </row>
    <row r="41" spans="1:13" s="50" customFormat="1" ht="11.25">
      <c r="A41" s="89"/>
      <c r="B41" s="128" t="s">
        <v>96</v>
      </c>
      <c r="C41" s="93">
        <v>37</v>
      </c>
      <c r="D41" s="93">
        <v>56</v>
      </c>
      <c r="E41" s="93">
        <v>61</v>
      </c>
      <c r="F41" s="93">
        <v>52</v>
      </c>
      <c r="G41" s="93">
        <v>47</v>
      </c>
      <c r="H41" s="93">
        <v>17</v>
      </c>
      <c r="I41" s="93">
        <v>8</v>
      </c>
      <c r="J41" s="93">
        <v>0</v>
      </c>
      <c r="K41" s="93">
        <v>13</v>
      </c>
      <c r="L41" s="93">
        <v>6</v>
      </c>
      <c r="M41" s="89"/>
    </row>
    <row r="42" spans="1:13" s="50" customFormat="1" ht="11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s="50" customFormat="1" ht="11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1:13" s="50" customFormat="1" ht="11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s="50" customFormat="1" ht="11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s="50" customFormat="1" ht="11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1:13" s="50" customFormat="1" ht="11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13" s="50" customFormat="1" ht="11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3" s="50" customFormat="1" ht="11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0" customFormat="1" ht="11.2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0" customFormat="1" ht="11.2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</row>
    <row r="52" spans="1:13" s="50" customFormat="1" ht="11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1:13" s="50" customFormat="1" ht="11.2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s="50" customFormat="1" ht="11.2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1:13" s="50" customFormat="1" ht="11.2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spans="1:13" s="50" customFormat="1" ht="11.2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spans="1:13" s="50" customFormat="1" ht="11.2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s="50" customFormat="1" ht="11.2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1:13" s="50" customFormat="1" ht="11.2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s="50" customFormat="1" ht="11.2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</row>
    <row r="61" spans="1:13" s="50" customFormat="1" ht="11.2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1:13" s="50" customFormat="1" ht="11.2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1:13" s="50" customFormat="1" ht="11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</row>
    <row r="64" spans="1:13" s="50" customFormat="1" ht="11.2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</row>
    <row r="65" spans="1:13" ht="15.75" thickBot="1"/>
    <row r="66" spans="1:13" ht="12" customHeight="1">
      <c r="A66" s="120"/>
      <c r="B66" s="121"/>
      <c r="C66" s="616" t="s">
        <v>20</v>
      </c>
      <c r="D66" s="530"/>
      <c r="E66" s="530"/>
      <c r="F66" s="530"/>
      <c r="G66" s="530"/>
      <c r="H66" s="530"/>
      <c r="I66" s="530"/>
      <c r="J66" s="530"/>
      <c r="K66" s="530"/>
      <c r="L66" s="530"/>
      <c r="M66" s="563"/>
    </row>
    <row r="67" spans="1:13" ht="12" customHeight="1">
      <c r="A67" s="122" t="s">
        <v>0</v>
      </c>
      <c r="B67" s="110" t="s">
        <v>4</v>
      </c>
      <c r="C67" s="126" t="s">
        <v>26</v>
      </c>
      <c r="D67" s="132" t="s">
        <v>27</v>
      </c>
      <c r="E67" s="133" t="s">
        <v>28</v>
      </c>
      <c r="F67" s="133" t="s">
        <v>29</v>
      </c>
      <c r="G67" s="133" t="s">
        <v>15</v>
      </c>
      <c r="H67" s="133" t="s">
        <v>30</v>
      </c>
      <c r="I67" s="133" t="s">
        <v>31</v>
      </c>
      <c r="J67" s="133" t="s">
        <v>32</v>
      </c>
      <c r="K67" s="133" t="s">
        <v>34</v>
      </c>
      <c r="L67" s="133" t="s">
        <v>33</v>
      </c>
      <c r="M67" s="124" t="s">
        <v>98</v>
      </c>
    </row>
    <row r="68" spans="1:13" ht="12" customHeight="1">
      <c r="A68" s="617" t="s">
        <v>19</v>
      </c>
      <c r="B68" s="85" t="s">
        <v>2</v>
      </c>
      <c r="C68" s="85">
        <v>34</v>
      </c>
      <c r="D68" s="85">
        <v>50</v>
      </c>
      <c r="E68" s="85">
        <v>79</v>
      </c>
      <c r="F68" s="85">
        <v>60</v>
      </c>
      <c r="G68" s="85">
        <v>54</v>
      </c>
      <c r="H68" s="85">
        <v>16</v>
      </c>
      <c r="I68" s="85">
        <v>3</v>
      </c>
      <c r="J68" s="85">
        <v>2</v>
      </c>
      <c r="K68" s="85">
        <v>14</v>
      </c>
      <c r="L68" s="85">
        <v>0</v>
      </c>
      <c r="M68" s="85">
        <f>SUM(C68:L68)</f>
        <v>312</v>
      </c>
    </row>
    <row r="69" spans="1:13" ht="12" hidden="1" customHeight="1" thickBot="1">
      <c r="A69" s="617"/>
      <c r="B69" s="86" t="s">
        <v>3</v>
      </c>
      <c r="C69" s="87">
        <f>C68/$M$7*100</f>
        <v>10.897435897435898</v>
      </c>
      <c r="D69" s="87">
        <f t="shared" ref="D69:M69" si="11">D68/$M$7*100</f>
        <v>16.025641025641026</v>
      </c>
      <c r="E69" s="87">
        <f t="shared" si="11"/>
        <v>25.320512820512818</v>
      </c>
      <c r="F69" s="87">
        <f t="shared" si="11"/>
        <v>19.230769230769234</v>
      </c>
      <c r="G69" s="87">
        <f t="shared" si="11"/>
        <v>17.307692307692307</v>
      </c>
      <c r="H69" s="87">
        <f t="shared" si="11"/>
        <v>5.1282051282051277</v>
      </c>
      <c r="I69" s="87">
        <f t="shared" si="11"/>
        <v>0.96153846153846156</v>
      </c>
      <c r="J69" s="87">
        <f t="shared" si="11"/>
        <v>0.64102564102564097</v>
      </c>
      <c r="K69" s="87">
        <f t="shared" si="11"/>
        <v>4.4871794871794872</v>
      </c>
      <c r="L69" s="87">
        <f t="shared" si="11"/>
        <v>0</v>
      </c>
      <c r="M69" s="119">
        <f t="shared" si="11"/>
        <v>100</v>
      </c>
    </row>
    <row r="70" spans="1:13" ht="12" customHeight="1">
      <c r="A70" s="618" t="s">
        <v>18</v>
      </c>
      <c r="B70" s="113" t="s">
        <v>2</v>
      </c>
      <c r="C70" s="113">
        <v>37</v>
      </c>
      <c r="D70" s="113">
        <v>56</v>
      </c>
      <c r="E70" s="113">
        <v>61</v>
      </c>
      <c r="F70" s="113">
        <v>52</v>
      </c>
      <c r="G70" s="113">
        <v>47</v>
      </c>
      <c r="H70" s="113">
        <v>17</v>
      </c>
      <c r="I70" s="113">
        <v>8</v>
      </c>
      <c r="J70" s="113">
        <v>0</v>
      </c>
      <c r="K70" s="113">
        <v>13</v>
      </c>
      <c r="L70" s="113">
        <v>6</v>
      </c>
      <c r="M70" s="125">
        <f>SUM(C70:L70)</f>
        <v>297</v>
      </c>
    </row>
    <row r="71" spans="1:13" ht="12" hidden="1" customHeight="1" thickBot="1">
      <c r="A71" s="619"/>
      <c r="B71" s="116" t="s">
        <v>3</v>
      </c>
      <c r="C71" s="117">
        <f>C70/$M$9*100</f>
        <v>12.457912457912458</v>
      </c>
      <c r="D71" s="117">
        <f t="shared" ref="D71:M71" si="12">D70/$M$9*100</f>
        <v>18.855218855218855</v>
      </c>
      <c r="E71" s="117">
        <f t="shared" si="12"/>
        <v>20.53872053872054</v>
      </c>
      <c r="F71" s="117">
        <f t="shared" si="12"/>
        <v>17.508417508417509</v>
      </c>
      <c r="G71" s="117">
        <f t="shared" si="12"/>
        <v>15.824915824915825</v>
      </c>
      <c r="H71" s="117">
        <f t="shared" si="12"/>
        <v>5.7239057239057241</v>
      </c>
      <c r="I71" s="117">
        <f t="shared" si="12"/>
        <v>2.6936026936026933</v>
      </c>
      <c r="J71" s="117">
        <f t="shared" si="12"/>
        <v>0</v>
      </c>
      <c r="K71" s="117">
        <f t="shared" si="12"/>
        <v>4.3771043771043772</v>
      </c>
      <c r="L71" s="117">
        <f t="shared" si="12"/>
        <v>2.0202020202020203</v>
      </c>
      <c r="M71" s="118">
        <f t="shared" si="12"/>
        <v>100</v>
      </c>
    </row>
    <row r="72" spans="1:13" ht="12" customHeight="1">
      <c r="A72" s="612" t="s">
        <v>8</v>
      </c>
      <c r="B72" s="613"/>
      <c r="C72" s="113">
        <f t="shared" ref="C72:M72" si="13">C68+C70</f>
        <v>71</v>
      </c>
      <c r="D72" s="113">
        <f t="shared" si="13"/>
        <v>106</v>
      </c>
      <c r="E72" s="113">
        <f t="shared" si="13"/>
        <v>140</v>
      </c>
      <c r="F72" s="113">
        <f t="shared" si="13"/>
        <v>112</v>
      </c>
      <c r="G72" s="113">
        <f t="shared" si="13"/>
        <v>101</v>
      </c>
      <c r="H72" s="113">
        <f t="shared" si="13"/>
        <v>33</v>
      </c>
      <c r="I72" s="113">
        <f t="shared" si="13"/>
        <v>11</v>
      </c>
      <c r="J72" s="113">
        <f t="shared" si="13"/>
        <v>2</v>
      </c>
      <c r="K72" s="113">
        <f t="shared" si="13"/>
        <v>27</v>
      </c>
      <c r="L72" s="113">
        <f t="shared" si="13"/>
        <v>6</v>
      </c>
      <c r="M72" s="125">
        <f t="shared" si="13"/>
        <v>609</v>
      </c>
    </row>
    <row r="73" spans="1:13" ht="12" hidden="1" customHeight="1" thickBot="1">
      <c r="A73" s="614" t="s">
        <v>9</v>
      </c>
      <c r="B73" s="615"/>
      <c r="C73" s="117">
        <f t="shared" ref="C73:M73" si="14">C72/$M$11*100</f>
        <v>11.658456486042693</v>
      </c>
      <c r="D73" s="117">
        <f t="shared" si="14"/>
        <v>17.405582922824301</v>
      </c>
      <c r="E73" s="117">
        <f t="shared" si="14"/>
        <v>22.988505747126435</v>
      </c>
      <c r="F73" s="117">
        <f t="shared" si="14"/>
        <v>18.390804597701148</v>
      </c>
      <c r="G73" s="117">
        <f t="shared" si="14"/>
        <v>16.58456486042693</v>
      </c>
      <c r="H73" s="117">
        <f t="shared" si="14"/>
        <v>5.4187192118226601</v>
      </c>
      <c r="I73" s="117">
        <f t="shared" si="14"/>
        <v>1.8062397372742198</v>
      </c>
      <c r="J73" s="117">
        <f t="shared" si="14"/>
        <v>0.32840722495894908</v>
      </c>
      <c r="K73" s="117">
        <f t="shared" si="14"/>
        <v>4.4334975369458132</v>
      </c>
      <c r="L73" s="117">
        <f t="shared" si="14"/>
        <v>0.98522167487684731</v>
      </c>
      <c r="M73" s="118">
        <f t="shared" si="14"/>
        <v>100</v>
      </c>
    </row>
    <row r="74" spans="1:13" ht="12" customHeight="1">
      <c r="A74" s="13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135"/>
    </row>
    <row r="75" spans="1:13" ht="12" customHeight="1" thickBot="1">
      <c r="A75" s="134" t="s">
        <v>10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135"/>
    </row>
    <row r="76" spans="1:13" ht="12" customHeight="1">
      <c r="A76" s="134"/>
      <c r="B76" s="136" t="s">
        <v>14</v>
      </c>
      <c r="C76" s="90">
        <f>C68</f>
        <v>34</v>
      </c>
      <c r="D76" s="91">
        <f>D68</f>
        <v>50</v>
      </c>
      <c r="E76" s="91">
        <f>E68</f>
        <v>79</v>
      </c>
      <c r="F76" s="91">
        <f t="shared" ref="F76:M76" si="15">F68</f>
        <v>60</v>
      </c>
      <c r="G76" s="91">
        <f t="shared" si="15"/>
        <v>54</v>
      </c>
      <c r="H76" s="91">
        <f t="shared" si="15"/>
        <v>16</v>
      </c>
      <c r="I76" s="91">
        <f t="shared" si="15"/>
        <v>3</v>
      </c>
      <c r="J76" s="91">
        <f t="shared" si="15"/>
        <v>2</v>
      </c>
      <c r="K76" s="91">
        <f t="shared" si="15"/>
        <v>14</v>
      </c>
      <c r="L76" s="92">
        <f t="shared" si="15"/>
        <v>0</v>
      </c>
      <c r="M76" s="135">
        <f t="shared" si="15"/>
        <v>312</v>
      </c>
    </row>
    <row r="77" spans="1:13" ht="12" customHeight="1" thickBot="1">
      <c r="A77" s="134"/>
      <c r="B77" s="93"/>
      <c r="C77" s="94">
        <f>C70</f>
        <v>37</v>
      </c>
      <c r="D77" s="95">
        <f t="shared" ref="D77:M77" si="16">D70</f>
        <v>56</v>
      </c>
      <c r="E77" s="95">
        <f t="shared" si="16"/>
        <v>61</v>
      </c>
      <c r="F77" s="95">
        <f t="shared" si="16"/>
        <v>52</v>
      </c>
      <c r="G77" s="95">
        <f t="shared" si="16"/>
        <v>47</v>
      </c>
      <c r="H77" s="95">
        <f t="shared" si="16"/>
        <v>17</v>
      </c>
      <c r="I77" s="95">
        <f t="shared" si="16"/>
        <v>8</v>
      </c>
      <c r="J77" s="95">
        <f t="shared" si="16"/>
        <v>0</v>
      </c>
      <c r="K77" s="95">
        <f t="shared" si="16"/>
        <v>13</v>
      </c>
      <c r="L77" s="96">
        <f t="shared" si="16"/>
        <v>6</v>
      </c>
      <c r="M77" s="135">
        <f t="shared" si="16"/>
        <v>297</v>
      </c>
    </row>
    <row r="78" spans="1:13" ht="12" hidden="1" customHeight="1">
      <c r="A78" s="134"/>
      <c r="B78" s="93"/>
      <c r="C78" s="93">
        <f t="shared" ref="C78:M78" si="17">C72</f>
        <v>71</v>
      </c>
      <c r="D78" s="93">
        <f t="shared" si="17"/>
        <v>106</v>
      </c>
      <c r="E78" s="93">
        <f t="shared" si="17"/>
        <v>140</v>
      </c>
      <c r="F78" s="93">
        <f t="shared" si="17"/>
        <v>112</v>
      </c>
      <c r="G78" s="93">
        <f t="shared" si="17"/>
        <v>101</v>
      </c>
      <c r="H78" s="93">
        <f t="shared" si="17"/>
        <v>33</v>
      </c>
      <c r="I78" s="93">
        <f t="shared" si="17"/>
        <v>11</v>
      </c>
      <c r="J78" s="93">
        <f t="shared" si="17"/>
        <v>2</v>
      </c>
      <c r="K78" s="93">
        <f t="shared" si="17"/>
        <v>27</v>
      </c>
      <c r="L78" s="93">
        <f t="shared" si="17"/>
        <v>6</v>
      </c>
      <c r="M78" s="135">
        <f t="shared" si="17"/>
        <v>609</v>
      </c>
    </row>
    <row r="79" spans="1:13" ht="12" customHeight="1">
      <c r="A79" s="134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135"/>
    </row>
    <row r="80" spans="1:13" ht="12" customHeight="1" thickBot="1">
      <c r="A80" s="134" t="s">
        <v>99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135"/>
    </row>
    <row r="81" spans="1:13" ht="12" customHeight="1">
      <c r="A81" s="134"/>
      <c r="B81" s="136" t="s">
        <v>15</v>
      </c>
      <c r="C81" s="97">
        <f>C78/M78*M76</f>
        <v>36.374384236453203</v>
      </c>
      <c r="D81" s="98">
        <f>D78/M78*M76</f>
        <v>54.305418719211829</v>
      </c>
      <c r="E81" s="98">
        <f t="shared" ref="E81:M81" si="18">E78/$M$17*$M$15</f>
        <v>71.724137931034477</v>
      </c>
      <c r="F81" s="98">
        <f t="shared" si="18"/>
        <v>57.379310344827587</v>
      </c>
      <c r="G81" s="98">
        <f t="shared" si="18"/>
        <v>51.743842364532014</v>
      </c>
      <c r="H81" s="98">
        <f t="shared" si="18"/>
        <v>16.906403940886701</v>
      </c>
      <c r="I81" s="98">
        <f t="shared" si="18"/>
        <v>5.6354679802955658</v>
      </c>
      <c r="J81" s="98">
        <f t="shared" si="18"/>
        <v>1.024630541871921</v>
      </c>
      <c r="K81" s="98">
        <f t="shared" si="18"/>
        <v>13.832512315270936</v>
      </c>
      <c r="L81" s="99">
        <f t="shared" si="18"/>
        <v>3.0738916256157638</v>
      </c>
      <c r="M81" s="137">
        <f t="shared" si="18"/>
        <v>312</v>
      </c>
    </row>
    <row r="82" spans="1:13" ht="12" customHeight="1" thickBot="1">
      <c r="A82" s="134"/>
      <c r="B82" s="93"/>
      <c r="C82" s="100">
        <f>C78/M78*M77</f>
        <v>34.625615763546797</v>
      </c>
      <c r="D82" s="101">
        <f>D78/M78*M77</f>
        <v>51.694581280788178</v>
      </c>
      <c r="E82" s="101">
        <f t="shared" ref="E82:M82" si="19">E78/$M$17*$M$16</f>
        <v>68.275862068965523</v>
      </c>
      <c r="F82" s="101">
        <f t="shared" si="19"/>
        <v>54.620689655172413</v>
      </c>
      <c r="G82" s="101">
        <f t="shared" si="19"/>
        <v>49.256157635467979</v>
      </c>
      <c r="H82" s="101">
        <f t="shared" si="19"/>
        <v>16.093596059113302</v>
      </c>
      <c r="I82" s="101">
        <f t="shared" si="19"/>
        <v>5.3645320197044333</v>
      </c>
      <c r="J82" s="101">
        <f t="shared" si="19"/>
        <v>0.97536945812807874</v>
      </c>
      <c r="K82" s="101">
        <f t="shared" si="19"/>
        <v>13.167487684729064</v>
      </c>
      <c r="L82" s="102">
        <f t="shared" si="19"/>
        <v>2.9261083743842367</v>
      </c>
      <c r="M82" s="137">
        <f t="shared" si="19"/>
        <v>297</v>
      </c>
    </row>
    <row r="83" spans="1:13" ht="12" hidden="1" customHeight="1">
      <c r="A83" s="134"/>
      <c r="B83" s="93"/>
      <c r="C83" s="109">
        <f>SUM(C81:C82)</f>
        <v>71</v>
      </c>
      <c r="D83" s="109">
        <f t="shared" ref="D83:M83" si="20">SUM(D81:D82)</f>
        <v>106</v>
      </c>
      <c r="E83" s="109">
        <f t="shared" si="20"/>
        <v>140</v>
      </c>
      <c r="F83" s="109">
        <f t="shared" si="20"/>
        <v>112</v>
      </c>
      <c r="G83" s="109">
        <f t="shared" si="20"/>
        <v>101</v>
      </c>
      <c r="H83" s="109">
        <f t="shared" si="20"/>
        <v>33</v>
      </c>
      <c r="I83" s="109">
        <f t="shared" si="20"/>
        <v>11</v>
      </c>
      <c r="J83" s="109">
        <f t="shared" si="20"/>
        <v>1.9999999999999998</v>
      </c>
      <c r="K83" s="109">
        <f t="shared" si="20"/>
        <v>27</v>
      </c>
      <c r="L83" s="109">
        <f t="shared" si="20"/>
        <v>6</v>
      </c>
      <c r="M83" s="137">
        <f t="shared" si="20"/>
        <v>609</v>
      </c>
    </row>
    <row r="84" spans="1:13" ht="12" customHeight="1">
      <c r="A84" s="134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135"/>
    </row>
    <row r="85" spans="1:13" ht="12" customHeight="1" thickBot="1">
      <c r="A85" s="134" t="s">
        <v>21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135"/>
    </row>
    <row r="86" spans="1:13" ht="12" customHeight="1">
      <c r="A86" s="134"/>
      <c r="B86" s="93"/>
      <c r="C86" s="93">
        <f t="shared" ref="C86:L86" si="21">(C76-C81)^2/C81</f>
        <v>0.15499095367963761</v>
      </c>
      <c r="D86" s="93">
        <f t="shared" si="21"/>
        <v>0.34134034475609071</v>
      </c>
      <c r="E86" s="93">
        <f t="shared" si="21"/>
        <v>0.73808023872679174</v>
      </c>
      <c r="F86" s="142">
        <f t="shared" si="21"/>
        <v>0.11969496021220151</v>
      </c>
      <c r="G86" s="93">
        <f t="shared" si="21"/>
        <v>9.8373971538874727E-2</v>
      </c>
      <c r="H86" s="93">
        <f t="shared" si="21"/>
        <v>4.8595083077841862E-2</v>
      </c>
      <c r="I86" s="93">
        <f t="shared" si="21"/>
        <v>1.2324959523235379</v>
      </c>
      <c r="J86" s="93">
        <f t="shared" si="21"/>
        <v>0.92847669571807545</v>
      </c>
      <c r="K86" s="93">
        <f t="shared" si="21"/>
        <v>2.027984786605477E-3</v>
      </c>
      <c r="L86" s="93">
        <f t="shared" si="21"/>
        <v>3.0738916256157638</v>
      </c>
      <c r="M86" s="138">
        <f>SUM(C86:L86)</f>
        <v>6.7379678104354213</v>
      </c>
    </row>
    <row r="87" spans="1:13" ht="12" customHeight="1" thickBot="1">
      <c r="A87" s="134"/>
      <c r="B87" s="93"/>
      <c r="C87" s="93">
        <f t="shared" ref="C87:L87" si="22">(C77-C82)^2/C82</f>
        <v>0.16281877962305366</v>
      </c>
      <c r="D87" s="93">
        <f t="shared" si="22"/>
        <v>0.35857975610740728</v>
      </c>
      <c r="E87" s="93">
        <f t="shared" si="22"/>
        <v>0.77535701846046789</v>
      </c>
      <c r="F87" s="93">
        <f t="shared" si="22"/>
        <v>0.12574016022291876</v>
      </c>
      <c r="G87" s="93">
        <f t="shared" si="22"/>
        <v>0.10334235393982734</v>
      </c>
      <c r="H87" s="93">
        <f t="shared" si="22"/>
        <v>5.1049380202984988E-2</v>
      </c>
      <c r="I87" s="93">
        <f t="shared" si="22"/>
        <v>1.2947432226429094</v>
      </c>
      <c r="J87" s="93">
        <f t="shared" si="22"/>
        <v>0.97536945812807874</v>
      </c>
      <c r="K87" s="93">
        <f t="shared" si="22"/>
        <v>2.1304082606764603E-3</v>
      </c>
      <c r="L87" s="93">
        <f t="shared" si="22"/>
        <v>3.229138677414539</v>
      </c>
      <c r="M87" s="139">
        <f>SUM(C87:L87)</f>
        <v>7.0782692150028641</v>
      </c>
    </row>
    <row r="88" spans="1:13" ht="12" customHeight="1" thickBot="1">
      <c r="A88" s="134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144" t="s">
        <v>103</v>
      </c>
      <c r="M88" s="140">
        <f>SUM(M86:M87)</f>
        <v>13.816237025438285</v>
      </c>
    </row>
    <row r="89" spans="1:13" ht="12" customHeight="1" thickBot="1">
      <c r="A89" s="134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135"/>
    </row>
    <row r="90" spans="1:13" ht="12" customHeight="1" thickBot="1">
      <c r="A90" s="94" t="s">
        <v>12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 t="s">
        <v>13</v>
      </c>
      <c r="M90" s="141">
        <f>CHITEST(C76:L77,C81:L82)</f>
        <v>0.12901382767765818</v>
      </c>
    </row>
    <row r="93" spans="1:13" ht="16.5">
      <c r="F93" s="84" t="s">
        <v>100</v>
      </c>
      <c r="K93" s="143" t="s">
        <v>102</v>
      </c>
    </row>
    <row r="95" spans="1:13">
      <c r="F95" s="84" t="s">
        <v>101</v>
      </c>
    </row>
    <row r="98" spans="11:11">
      <c r="K98"/>
    </row>
  </sheetData>
  <mergeCells count="10">
    <mergeCell ref="C66:M66"/>
    <mergeCell ref="A68:A69"/>
    <mergeCell ref="A70:A71"/>
    <mergeCell ref="A72:B72"/>
    <mergeCell ref="A73:B73"/>
    <mergeCell ref="A9:A10"/>
    <mergeCell ref="A11:B11"/>
    <mergeCell ref="A12:B12"/>
    <mergeCell ref="C5:M5"/>
    <mergeCell ref="A7:A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topLeftCell="A4" workbookViewId="0">
      <selection activeCell="P27" sqref="P27:P28"/>
    </sheetView>
  </sheetViews>
  <sheetFormatPr defaultRowHeight="15"/>
  <cols>
    <col min="1" max="2" width="7.7109375" style="84" customWidth="1"/>
    <col min="3" max="11" width="5.7109375" style="84" customWidth="1"/>
    <col min="12" max="12" width="7.7109375" style="84" customWidth="1"/>
  </cols>
  <sheetData>
    <row r="1" spans="1:12">
      <c r="A1" s="519" t="s">
        <v>148</v>
      </c>
    </row>
    <row r="2" spans="1:12">
      <c r="A2" s="84" t="s">
        <v>16</v>
      </c>
    </row>
    <row r="3" spans="1:12">
      <c r="A3" s="84" t="s">
        <v>17</v>
      </c>
    </row>
    <row r="4" spans="1:12" ht="15.75" thickBot="1"/>
    <row r="5" spans="1:12" ht="12" customHeight="1" thickBot="1">
      <c r="A5" s="541"/>
      <c r="B5" s="278"/>
      <c r="C5" s="290" t="s">
        <v>105</v>
      </c>
      <c r="D5" s="279"/>
      <c r="E5" s="279"/>
      <c r="F5" s="279"/>
      <c r="G5" s="279"/>
      <c r="H5" s="279"/>
      <c r="I5" s="279"/>
      <c r="J5" s="279"/>
      <c r="K5" s="279"/>
      <c r="L5" s="316"/>
    </row>
    <row r="6" spans="1:12" s="50" customFormat="1" ht="12" customHeight="1" thickBot="1">
      <c r="A6" s="542"/>
      <c r="B6" s="284"/>
      <c r="C6" s="556" t="s">
        <v>20</v>
      </c>
      <c r="D6" s="556"/>
      <c r="E6" s="556"/>
      <c r="F6" s="556"/>
      <c r="G6" s="556"/>
      <c r="H6" s="556"/>
      <c r="I6" s="556"/>
      <c r="J6" s="556"/>
      <c r="K6" s="556"/>
      <c r="L6" s="557"/>
    </row>
    <row r="7" spans="1:12" s="50" customFormat="1" ht="12" customHeight="1" thickBot="1">
      <c r="A7" s="159" t="s">
        <v>0</v>
      </c>
      <c r="B7" s="159"/>
      <c r="C7" s="155" t="s">
        <v>26</v>
      </c>
      <c r="D7" s="156" t="s">
        <v>27</v>
      </c>
      <c r="E7" s="157" t="s">
        <v>28</v>
      </c>
      <c r="F7" s="157" t="s">
        <v>29</v>
      </c>
      <c r="G7" s="157" t="s">
        <v>15</v>
      </c>
      <c r="H7" s="157" t="s">
        <v>30</v>
      </c>
      <c r="I7" s="157" t="s">
        <v>31</v>
      </c>
      <c r="J7" s="157" t="s">
        <v>32</v>
      </c>
      <c r="K7" s="162" t="s">
        <v>34</v>
      </c>
      <c r="L7" s="164" t="s">
        <v>98</v>
      </c>
    </row>
    <row r="8" spans="1:12" s="50" customFormat="1" ht="12" customHeight="1">
      <c r="A8" s="526" t="s">
        <v>19</v>
      </c>
      <c r="B8" s="450" t="s">
        <v>2</v>
      </c>
      <c r="C8" s="192">
        <v>34</v>
      </c>
      <c r="D8" s="171">
        <v>50</v>
      </c>
      <c r="E8" s="171">
        <v>79</v>
      </c>
      <c r="F8" s="171">
        <v>60</v>
      </c>
      <c r="G8" s="171">
        <v>54</v>
      </c>
      <c r="H8" s="171">
        <v>16</v>
      </c>
      <c r="I8" s="171">
        <v>3</v>
      </c>
      <c r="J8" s="171">
        <v>14</v>
      </c>
      <c r="K8" s="200">
        <v>0</v>
      </c>
      <c r="L8" s="105">
        <f>SUM(C8:K8)</f>
        <v>310</v>
      </c>
    </row>
    <row r="9" spans="1:12" s="50" customFormat="1" ht="12" customHeight="1" thickBot="1">
      <c r="A9" s="527"/>
      <c r="B9" s="303" t="s">
        <v>3</v>
      </c>
      <c r="C9" s="158">
        <f t="shared" ref="C9:L9" si="0">C8/$L$8*100</f>
        <v>10.967741935483872</v>
      </c>
      <c r="D9" s="117">
        <f t="shared" si="0"/>
        <v>16.129032258064516</v>
      </c>
      <c r="E9" s="117">
        <f t="shared" si="0"/>
        <v>25.483870967741932</v>
      </c>
      <c r="F9" s="117">
        <f t="shared" si="0"/>
        <v>19.35483870967742</v>
      </c>
      <c r="G9" s="117">
        <f t="shared" si="0"/>
        <v>17.419354838709676</v>
      </c>
      <c r="H9" s="117">
        <f t="shared" si="0"/>
        <v>5.161290322580645</v>
      </c>
      <c r="I9" s="117">
        <f t="shared" si="0"/>
        <v>0.967741935483871</v>
      </c>
      <c r="J9" s="117">
        <f t="shared" si="0"/>
        <v>4.5161290322580641</v>
      </c>
      <c r="K9" s="163">
        <f t="shared" si="0"/>
        <v>0</v>
      </c>
      <c r="L9" s="478">
        <f t="shared" si="0"/>
        <v>100</v>
      </c>
    </row>
    <row r="10" spans="1:12" s="50" customFormat="1" ht="12" customHeight="1">
      <c r="A10" s="526" t="s">
        <v>18</v>
      </c>
      <c r="B10" s="450" t="s">
        <v>2</v>
      </c>
      <c r="C10" s="192">
        <v>37</v>
      </c>
      <c r="D10" s="171">
        <v>56</v>
      </c>
      <c r="E10" s="171">
        <v>61</v>
      </c>
      <c r="F10" s="171">
        <v>52</v>
      </c>
      <c r="G10" s="171">
        <v>47</v>
      </c>
      <c r="H10" s="171">
        <v>17</v>
      </c>
      <c r="I10" s="171">
        <v>8</v>
      </c>
      <c r="J10" s="171">
        <v>13</v>
      </c>
      <c r="K10" s="200">
        <v>6</v>
      </c>
      <c r="L10" s="105">
        <f>SUM(C10:K10)</f>
        <v>297</v>
      </c>
    </row>
    <row r="11" spans="1:12" s="50" customFormat="1" ht="12" customHeight="1" thickBot="1">
      <c r="A11" s="559"/>
      <c r="B11" s="303" t="s">
        <v>3</v>
      </c>
      <c r="C11" s="158">
        <f t="shared" ref="C11:L11" si="1">C10/$L$10*100</f>
        <v>12.457912457912458</v>
      </c>
      <c r="D11" s="117">
        <f t="shared" si="1"/>
        <v>18.855218855218855</v>
      </c>
      <c r="E11" s="117">
        <f t="shared" si="1"/>
        <v>20.53872053872054</v>
      </c>
      <c r="F11" s="117">
        <f t="shared" si="1"/>
        <v>17.508417508417509</v>
      </c>
      <c r="G11" s="117">
        <f t="shared" si="1"/>
        <v>15.824915824915825</v>
      </c>
      <c r="H11" s="117">
        <f t="shared" si="1"/>
        <v>5.7239057239057241</v>
      </c>
      <c r="I11" s="117">
        <f t="shared" si="1"/>
        <v>2.6936026936026933</v>
      </c>
      <c r="J11" s="117">
        <f t="shared" si="1"/>
        <v>4.3771043771043772</v>
      </c>
      <c r="K11" s="163">
        <f t="shared" si="1"/>
        <v>2.0202020202020203</v>
      </c>
      <c r="L11" s="478">
        <f t="shared" si="1"/>
        <v>100</v>
      </c>
    </row>
    <row r="12" spans="1:12" s="50" customFormat="1" ht="12" customHeight="1">
      <c r="A12" s="529" t="s">
        <v>8</v>
      </c>
      <c r="B12" s="563"/>
      <c r="C12" s="233">
        <f>C8+C10</f>
        <v>71</v>
      </c>
      <c r="D12" s="225">
        <f t="shared" ref="D12:L12" si="2">D8+D10</f>
        <v>106</v>
      </c>
      <c r="E12" s="225">
        <f t="shared" si="2"/>
        <v>140</v>
      </c>
      <c r="F12" s="225">
        <f t="shared" si="2"/>
        <v>112</v>
      </c>
      <c r="G12" s="225">
        <f t="shared" si="2"/>
        <v>101</v>
      </c>
      <c r="H12" s="225">
        <f>H8+H10</f>
        <v>33</v>
      </c>
      <c r="I12" s="225">
        <f>I8+I10</f>
        <v>11</v>
      </c>
      <c r="J12" s="225">
        <f>J8+J10</f>
        <v>27</v>
      </c>
      <c r="K12" s="152">
        <f>K8+K10</f>
        <v>6</v>
      </c>
      <c r="L12" s="230">
        <f t="shared" si="2"/>
        <v>607</v>
      </c>
    </row>
    <row r="13" spans="1:12" s="50" customFormat="1" ht="12" customHeight="1" thickBot="1">
      <c r="A13" s="536" t="s">
        <v>127</v>
      </c>
      <c r="B13" s="562"/>
      <c r="C13" s="492">
        <f t="shared" ref="C13:L13" si="3">C12/$L$12*100</f>
        <v>11.696869851729819</v>
      </c>
      <c r="D13" s="270">
        <f t="shared" si="3"/>
        <v>17.462932454695224</v>
      </c>
      <c r="E13" s="270">
        <f t="shared" si="3"/>
        <v>23.064250411861615</v>
      </c>
      <c r="F13" s="270">
        <f t="shared" si="3"/>
        <v>18.451400329489292</v>
      </c>
      <c r="G13" s="270">
        <f t="shared" si="3"/>
        <v>16.639209225700164</v>
      </c>
      <c r="H13" s="270">
        <f t="shared" si="3"/>
        <v>5.4365733113673809</v>
      </c>
      <c r="I13" s="270">
        <f t="shared" si="3"/>
        <v>1.8121911037891267</v>
      </c>
      <c r="J13" s="270">
        <f t="shared" si="3"/>
        <v>4.4481054365733117</v>
      </c>
      <c r="K13" s="435">
        <f t="shared" si="3"/>
        <v>0.98846787479406917</v>
      </c>
      <c r="L13" s="518">
        <f t="shared" si="3"/>
        <v>100</v>
      </c>
    </row>
    <row r="14" spans="1:12" s="50" customFormat="1" ht="12" customHeight="1">
      <c r="A14" s="16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160"/>
    </row>
    <row r="15" spans="1:12" s="50" customFormat="1" ht="12" customHeight="1" thickBot="1">
      <c r="A15" s="62"/>
      <c r="B15" s="41"/>
      <c r="C15" s="538" t="s">
        <v>105</v>
      </c>
      <c r="D15" s="538"/>
      <c r="E15" s="538"/>
      <c r="F15" s="538"/>
      <c r="G15" s="538"/>
      <c r="H15" s="538"/>
      <c r="I15" s="538"/>
      <c r="J15" s="538"/>
      <c r="K15" s="539"/>
      <c r="L15" s="160"/>
    </row>
    <row r="16" spans="1:12" s="50" customFormat="1" ht="12" customHeight="1">
      <c r="A16" s="134" t="s">
        <v>19</v>
      </c>
      <c r="B16" s="146"/>
      <c r="C16" s="170">
        <f>C8</f>
        <v>34</v>
      </c>
      <c r="D16" s="171">
        <f>D8</f>
        <v>50</v>
      </c>
      <c r="E16" s="171">
        <f>E8</f>
        <v>79</v>
      </c>
      <c r="F16" s="171">
        <f t="shared" ref="F16:L16" si="4">F8</f>
        <v>60</v>
      </c>
      <c r="G16" s="171">
        <f t="shared" si="4"/>
        <v>54</v>
      </c>
      <c r="H16" s="171">
        <f t="shared" si="4"/>
        <v>16</v>
      </c>
      <c r="I16" s="171">
        <f t="shared" si="4"/>
        <v>3</v>
      </c>
      <c r="J16" s="171">
        <f t="shared" si="4"/>
        <v>14</v>
      </c>
      <c r="K16" s="172">
        <f t="shared" si="4"/>
        <v>0</v>
      </c>
      <c r="L16" s="135">
        <f t="shared" si="4"/>
        <v>310</v>
      </c>
    </row>
    <row r="17" spans="1:12" s="50" customFormat="1" ht="12" customHeight="1" thickBot="1">
      <c r="A17" s="134" t="s">
        <v>18</v>
      </c>
      <c r="B17" s="146"/>
      <c r="C17" s="173">
        <f>C10</f>
        <v>37</v>
      </c>
      <c r="D17" s="174">
        <f t="shared" ref="D17:L17" si="5">D10</f>
        <v>56</v>
      </c>
      <c r="E17" s="174">
        <f t="shared" si="5"/>
        <v>61</v>
      </c>
      <c r="F17" s="174">
        <f t="shared" si="5"/>
        <v>52</v>
      </c>
      <c r="G17" s="174">
        <f t="shared" si="5"/>
        <v>47</v>
      </c>
      <c r="H17" s="174">
        <f t="shared" si="5"/>
        <v>17</v>
      </c>
      <c r="I17" s="174">
        <f t="shared" si="5"/>
        <v>8</v>
      </c>
      <c r="J17" s="174">
        <f t="shared" si="5"/>
        <v>13</v>
      </c>
      <c r="K17" s="175">
        <f t="shared" si="5"/>
        <v>6</v>
      </c>
      <c r="L17" s="135">
        <f t="shared" si="5"/>
        <v>297</v>
      </c>
    </row>
    <row r="18" spans="1:12" s="50" customFormat="1" ht="12" customHeight="1">
      <c r="A18" s="160"/>
      <c r="B18" s="136"/>
      <c r="C18" s="93">
        <f>C12</f>
        <v>71</v>
      </c>
      <c r="D18" s="93">
        <f t="shared" ref="D18:L18" si="6">D12</f>
        <v>106</v>
      </c>
      <c r="E18" s="93">
        <f t="shared" si="6"/>
        <v>140</v>
      </c>
      <c r="F18" s="93">
        <f t="shared" si="6"/>
        <v>112</v>
      </c>
      <c r="G18" s="93">
        <f t="shared" si="6"/>
        <v>101</v>
      </c>
      <c r="H18" s="93">
        <f>H12</f>
        <v>33</v>
      </c>
      <c r="I18" s="93">
        <f>I12</f>
        <v>11</v>
      </c>
      <c r="J18" s="93">
        <f>J12</f>
        <v>27</v>
      </c>
      <c r="K18" s="93">
        <f>K12</f>
        <v>6</v>
      </c>
      <c r="L18" s="160">
        <f t="shared" si="6"/>
        <v>607</v>
      </c>
    </row>
    <row r="19" spans="1:12" s="50" customFormat="1" ht="12" customHeight="1">
      <c r="A19" s="160"/>
      <c r="B19" s="136"/>
      <c r="C19" s="93"/>
      <c r="D19" s="93"/>
      <c r="E19" s="93"/>
      <c r="F19" s="93"/>
      <c r="G19" s="93"/>
      <c r="H19" s="93"/>
      <c r="I19" s="93"/>
      <c r="J19" s="93"/>
      <c r="K19" s="93"/>
      <c r="L19" s="160"/>
    </row>
    <row r="20" spans="1:12" s="50" customFormat="1" ht="12" customHeight="1" thickBot="1">
      <c r="A20" s="62"/>
      <c r="B20" s="477"/>
      <c r="C20" s="538" t="s">
        <v>104</v>
      </c>
      <c r="D20" s="538"/>
      <c r="E20" s="538"/>
      <c r="F20" s="538"/>
      <c r="G20" s="538"/>
      <c r="H20" s="538"/>
      <c r="I20" s="538"/>
      <c r="J20" s="538"/>
      <c r="K20" s="539"/>
      <c r="L20" s="160"/>
    </row>
    <row r="21" spans="1:12" s="50" customFormat="1" ht="12" customHeight="1">
      <c r="A21" s="517" t="s">
        <v>19</v>
      </c>
      <c r="B21" s="146"/>
      <c r="C21" s="176">
        <f>C18/L18*L16</f>
        <v>36.26029654036244</v>
      </c>
      <c r="D21" s="177">
        <f>D18/L18*L16</f>
        <v>54.135090609555192</v>
      </c>
      <c r="E21" s="177">
        <f t="shared" ref="E21:L21" si="7">E18/$L$18*$L$16</f>
        <v>71.49917627677101</v>
      </c>
      <c r="F21" s="177">
        <f t="shared" si="7"/>
        <v>57.199341021416807</v>
      </c>
      <c r="G21" s="177">
        <f t="shared" si="7"/>
        <v>51.581548599670505</v>
      </c>
      <c r="H21" s="177">
        <f t="shared" si="7"/>
        <v>16.85337726523888</v>
      </c>
      <c r="I21" s="177">
        <f t="shared" si="7"/>
        <v>5.6177924217462927</v>
      </c>
      <c r="J21" s="177">
        <f t="shared" si="7"/>
        <v>13.789126853377265</v>
      </c>
      <c r="K21" s="178">
        <f t="shared" si="7"/>
        <v>3.0642504118616141</v>
      </c>
      <c r="L21" s="137">
        <f t="shared" si="7"/>
        <v>310</v>
      </c>
    </row>
    <row r="22" spans="1:12" s="50" customFormat="1" ht="12" customHeight="1" thickBot="1">
      <c r="A22" s="517" t="s">
        <v>18</v>
      </c>
      <c r="B22" s="146"/>
      <c r="C22" s="179">
        <f>C18/L18*L17</f>
        <v>34.73970345963756</v>
      </c>
      <c r="D22" s="180">
        <f>D18/L18*L17</f>
        <v>51.864909390444815</v>
      </c>
      <c r="E22" s="180">
        <f t="shared" ref="E22:L22" si="8">E18/$L$18*$L$17</f>
        <v>68.50082372322899</v>
      </c>
      <c r="F22" s="180">
        <f t="shared" si="8"/>
        <v>54.800658978583201</v>
      </c>
      <c r="G22" s="180">
        <f t="shared" si="8"/>
        <v>49.418451400329488</v>
      </c>
      <c r="H22" s="180">
        <f t="shared" si="8"/>
        <v>16.14662273476112</v>
      </c>
      <c r="I22" s="180">
        <f t="shared" si="8"/>
        <v>5.3822075782537064</v>
      </c>
      <c r="J22" s="180">
        <f t="shared" si="8"/>
        <v>13.210873146622735</v>
      </c>
      <c r="K22" s="181">
        <f t="shared" si="8"/>
        <v>2.9357495881383855</v>
      </c>
      <c r="L22" s="137">
        <f t="shared" si="8"/>
        <v>297</v>
      </c>
    </row>
    <row r="23" spans="1:12" s="50" customFormat="1" ht="12" customHeight="1" thickBot="1">
      <c r="A23" s="161"/>
      <c r="B23" s="95"/>
      <c r="C23" s="153">
        <f>SUM(C21:C22)</f>
        <v>71</v>
      </c>
      <c r="D23" s="153">
        <f t="shared" ref="D23:L23" si="9">SUM(D21:D22)</f>
        <v>106</v>
      </c>
      <c r="E23" s="153">
        <f t="shared" si="9"/>
        <v>140</v>
      </c>
      <c r="F23" s="153">
        <f t="shared" si="9"/>
        <v>112</v>
      </c>
      <c r="G23" s="153">
        <f t="shared" si="9"/>
        <v>101</v>
      </c>
      <c r="H23" s="153">
        <f t="shared" si="9"/>
        <v>33</v>
      </c>
      <c r="I23" s="153">
        <f t="shared" si="9"/>
        <v>11</v>
      </c>
      <c r="J23" s="153">
        <f t="shared" si="9"/>
        <v>27</v>
      </c>
      <c r="K23" s="153">
        <f t="shared" si="9"/>
        <v>6</v>
      </c>
      <c r="L23" s="167">
        <f t="shared" si="9"/>
        <v>607</v>
      </c>
    </row>
    <row r="24" spans="1:12" s="50" customFormat="1" ht="12" thickBo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s="50" customFormat="1" ht="12" thickBot="1">
      <c r="A25" s="89" t="s">
        <v>12</v>
      </c>
      <c r="B25" s="89"/>
      <c r="C25" s="89"/>
      <c r="D25" s="89"/>
      <c r="E25" s="89"/>
      <c r="F25" s="89"/>
      <c r="G25" s="89"/>
      <c r="H25" s="89"/>
      <c r="I25" s="89" t="s">
        <v>146</v>
      </c>
      <c r="J25" s="89"/>
      <c r="K25" s="89"/>
      <c r="L25" s="489">
        <f>CHITEST(C16:K17,C21:K22)</f>
        <v>0.15552260972024684</v>
      </c>
    </row>
    <row r="26" spans="1:12" s="50" customFormat="1" ht="11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s="50" customFormat="1" ht="11.25">
      <c r="A27" s="89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s="50" customFormat="1" ht="12" thickBot="1">
      <c r="A28" s="89"/>
      <c r="B28" s="482" t="s">
        <v>129</v>
      </c>
      <c r="C28" s="89">
        <v>1</v>
      </c>
      <c r="D28" s="89">
        <v>2</v>
      </c>
      <c r="E28" s="89">
        <v>3</v>
      </c>
      <c r="F28" s="89">
        <v>4</v>
      </c>
      <c r="G28" s="89">
        <v>5</v>
      </c>
      <c r="H28" s="89">
        <v>6</v>
      </c>
      <c r="I28" s="89">
        <v>7</v>
      </c>
      <c r="J28" s="89">
        <v>8</v>
      </c>
      <c r="K28" s="89">
        <v>9</v>
      </c>
      <c r="L28" s="89"/>
    </row>
    <row r="29" spans="1:12" s="50" customFormat="1" ht="11.25">
      <c r="A29" s="482" t="s">
        <v>128</v>
      </c>
      <c r="B29" s="89">
        <v>1</v>
      </c>
      <c r="C29" s="302">
        <f>(C16-C21)^2/C21</f>
        <v>0.14089626775907627</v>
      </c>
      <c r="D29" s="114">
        <f t="shared" ref="D29:K30" si="10">(D16-D21)^2/D21</f>
        <v>0.31585749939085628</v>
      </c>
      <c r="E29" s="114">
        <f t="shared" si="10"/>
        <v>0.78689517078022042</v>
      </c>
      <c r="F29" s="114">
        <f t="shared" si="10"/>
        <v>0.13712903984998343</v>
      </c>
      <c r="G29" s="114">
        <f t="shared" si="10"/>
        <v>0.11339146137603665</v>
      </c>
      <c r="H29" s="114">
        <f t="shared" si="10"/>
        <v>4.3211087330766354E-2</v>
      </c>
      <c r="I29" s="114">
        <f t="shared" si="10"/>
        <v>1.2198452076700466</v>
      </c>
      <c r="J29" s="114">
        <f t="shared" si="10"/>
        <v>3.2248223139438514E-3</v>
      </c>
      <c r="K29" s="115">
        <f t="shared" si="10"/>
        <v>3.0642504118616141</v>
      </c>
      <c r="L29" s="275">
        <f>SUM(C29:K29)</f>
        <v>5.8247009683325439</v>
      </c>
    </row>
    <row r="30" spans="1:12" s="50" customFormat="1" ht="12" thickBot="1">
      <c r="A30" s="89"/>
      <c r="B30" s="89">
        <v>2</v>
      </c>
      <c r="C30" s="484">
        <f>(C17-C22)^2/C22</f>
        <v>0.14706344446233549</v>
      </c>
      <c r="D30" s="485">
        <f t="shared" si="10"/>
        <v>0.3296829118221048</v>
      </c>
      <c r="E30" s="485">
        <f t="shared" si="10"/>
        <v>0.82133839374366457</v>
      </c>
      <c r="F30" s="485">
        <f t="shared" si="10"/>
        <v>0.14313132105553897</v>
      </c>
      <c r="G30" s="485">
        <f t="shared" si="10"/>
        <v>0.11835472399518907</v>
      </c>
      <c r="H30" s="485">
        <f t="shared" si="10"/>
        <v>4.5102481725715723E-2</v>
      </c>
      <c r="I30" s="485">
        <f t="shared" si="10"/>
        <v>1.273239105648871</v>
      </c>
      <c r="J30" s="485">
        <f t="shared" si="10"/>
        <v>3.3659761526013267E-3</v>
      </c>
      <c r="K30" s="486">
        <f t="shared" si="10"/>
        <v>3.1983758507646485</v>
      </c>
      <c r="L30" s="490">
        <f>SUM(C30:K30)</f>
        <v>6.0796542093706698</v>
      </c>
    </row>
    <row r="31" spans="1:12" s="50" customFormat="1" ht="12" thickBo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491">
        <f>SUM(L29:L30)</f>
        <v>11.904355177703213</v>
      </c>
    </row>
    <row r="32" spans="1:12" s="50" customFormat="1" ht="12" thickBo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2" s="50" customFormat="1" ht="12" thickBot="1">
      <c r="C33" s="89" t="s">
        <v>135</v>
      </c>
      <c r="D33" s="89"/>
      <c r="F33" s="89"/>
      <c r="G33" s="89" t="s">
        <v>131</v>
      </c>
      <c r="L33" s="245">
        <v>15.507</v>
      </c>
    </row>
    <row r="34" spans="1:12" s="50" customFormat="1" ht="11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1:12" s="50" customFormat="1" ht="11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1:12" s="50" customFormat="1" ht="11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2" s="50" customFormat="1" ht="11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1:12" s="50" customFormat="1" ht="11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8">
    <mergeCell ref="C15:K15"/>
    <mergeCell ref="C20:K20"/>
    <mergeCell ref="C6:L6"/>
    <mergeCell ref="A8:A9"/>
    <mergeCell ref="A10:A11"/>
    <mergeCell ref="A12:B12"/>
    <mergeCell ref="A13:B13"/>
    <mergeCell ref="A5:A6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J21" sqref="J21"/>
    </sheetView>
  </sheetViews>
  <sheetFormatPr defaultRowHeight="15"/>
  <cols>
    <col min="1" max="1" width="25.42578125" customWidth="1"/>
    <col min="3" max="3" width="14.85546875" customWidth="1"/>
    <col min="4" max="4" width="13.85546875" customWidth="1"/>
    <col min="5" max="6" width="14.28515625" customWidth="1"/>
    <col min="7" max="7" width="16.28515625" customWidth="1"/>
  </cols>
  <sheetData>
    <row r="1" spans="1:8">
      <c r="A1" s="30" t="s">
        <v>112</v>
      </c>
    </row>
    <row r="2" spans="1:8">
      <c r="A2" t="s">
        <v>37</v>
      </c>
    </row>
    <row r="3" spans="1:8">
      <c r="A3" t="s">
        <v>38</v>
      </c>
    </row>
    <row r="5" spans="1:8">
      <c r="A5" s="23"/>
      <c r="B5" s="24"/>
      <c r="C5" s="573" t="s">
        <v>39</v>
      </c>
      <c r="D5" s="574"/>
      <c r="E5" s="574"/>
      <c r="F5" s="574"/>
      <c r="G5" s="575"/>
    </row>
    <row r="6" spans="1:8" ht="30" customHeight="1">
      <c r="A6" s="25" t="s">
        <v>0</v>
      </c>
      <c r="B6" s="26" t="s">
        <v>4</v>
      </c>
      <c r="C6" s="19" t="s">
        <v>26</v>
      </c>
      <c r="D6" s="20" t="s">
        <v>27</v>
      </c>
      <c r="E6" s="21" t="s">
        <v>28</v>
      </c>
      <c r="F6" s="21" t="s">
        <v>29</v>
      </c>
      <c r="G6" s="22" t="s">
        <v>7</v>
      </c>
    </row>
    <row r="7" spans="1:8">
      <c r="A7" s="569" t="s">
        <v>19</v>
      </c>
      <c r="B7" s="2" t="s">
        <v>2</v>
      </c>
      <c r="C7" s="2">
        <v>88</v>
      </c>
      <c r="D7" s="2">
        <v>16</v>
      </c>
      <c r="E7" s="2">
        <v>70</v>
      </c>
      <c r="F7" s="2">
        <v>3</v>
      </c>
      <c r="G7" s="2">
        <f>SUM(C7:F7)</f>
        <v>177</v>
      </c>
    </row>
    <row r="8" spans="1:8">
      <c r="A8" s="570"/>
      <c r="B8" s="2" t="s">
        <v>3</v>
      </c>
      <c r="C8" s="3">
        <f>C7/$G$7*100</f>
        <v>49.717514124293785</v>
      </c>
      <c r="D8" s="3">
        <f>D7/$G$7*100</f>
        <v>9.0395480225988702</v>
      </c>
      <c r="E8" s="3">
        <f>E7/$G$7*100</f>
        <v>39.548022598870055</v>
      </c>
      <c r="F8" s="3">
        <f>F7/$G$7*100</f>
        <v>1.6949152542372881</v>
      </c>
      <c r="G8" s="3">
        <f>G7/$G$7*100</f>
        <v>100</v>
      </c>
      <c r="H8" s="1">
        <f>SUM(C8:F8)</f>
        <v>100</v>
      </c>
    </row>
    <row r="9" spans="1:8">
      <c r="A9" s="569" t="s">
        <v>18</v>
      </c>
      <c r="B9" s="2" t="s">
        <v>2</v>
      </c>
      <c r="C9" s="2">
        <v>73</v>
      </c>
      <c r="D9" s="2">
        <v>16</v>
      </c>
      <c r="E9" s="2">
        <v>56</v>
      </c>
      <c r="F9" s="2">
        <v>10</v>
      </c>
      <c r="G9" s="2">
        <f>SUM(C9:F9)</f>
        <v>155</v>
      </c>
    </row>
    <row r="10" spans="1:8">
      <c r="A10" s="570"/>
      <c r="B10" s="2" t="s">
        <v>3</v>
      </c>
      <c r="C10" s="3">
        <f>C9/$G$9*100</f>
        <v>47.096774193548384</v>
      </c>
      <c r="D10" s="3">
        <f>D9/$G$9*100</f>
        <v>10.32258064516129</v>
      </c>
      <c r="E10" s="3">
        <f>E9/$G$9*100</f>
        <v>36.129032258064512</v>
      </c>
      <c r="F10" s="3">
        <f>F9/$G$9*100</f>
        <v>6.4516129032258061</v>
      </c>
      <c r="G10" s="3">
        <f>G9/$G$9*100</f>
        <v>100</v>
      </c>
      <c r="H10" s="1">
        <f>SUM(C10:F10)</f>
        <v>99.999999999999986</v>
      </c>
    </row>
    <row r="11" spans="1:8">
      <c r="A11" s="571" t="s">
        <v>8</v>
      </c>
      <c r="B11" s="572"/>
      <c r="C11" s="2">
        <f>C7+C9</f>
        <v>161</v>
      </c>
      <c r="D11" s="2">
        <f>D7+D9</f>
        <v>32</v>
      </c>
      <c r="E11" s="2">
        <f>E7+E9</f>
        <v>126</v>
      </c>
      <c r="F11" s="2">
        <f>F7+F9</f>
        <v>13</v>
      </c>
      <c r="G11" s="2">
        <f>G7+G9</f>
        <v>332</v>
      </c>
    </row>
    <row r="12" spans="1:8">
      <c r="A12" s="571" t="s">
        <v>9</v>
      </c>
      <c r="B12" s="572"/>
      <c r="C12" s="3">
        <f>C11/$G$11*100</f>
        <v>48.493975903614455</v>
      </c>
      <c r="D12" s="3">
        <f>D11/$G$11*100</f>
        <v>9.6385542168674707</v>
      </c>
      <c r="E12" s="3">
        <f>E11/$G$11*100</f>
        <v>37.951807228915662</v>
      </c>
      <c r="F12" s="3">
        <f>F11/$G$11*100</f>
        <v>3.9156626506024099</v>
      </c>
      <c r="G12" s="3">
        <f>G11/$G$11*100</f>
        <v>100</v>
      </c>
      <c r="H12" s="1">
        <f>SUM(C12:F12)</f>
        <v>100</v>
      </c>
    </row>
    <row r="14" spans="1:8" ht="15.75" thickBot="1">
      <c r="A14" t="s">
        <v>10</v>
      </c>
    </row>
    <row r="15" spans="1:8">
      <c r="B15" t="s">
        <v>14</v>
      </c>
      <c r="C15" s="4">
        <f>C7</f>
        <v>88</v>
      </c>
      <c r="D15" s="5">
        <f>D7</f>
        <v>16</v>
      </c>
      <c r="E15" s="5">
        <f>E7</f>
        <v>70</v>
      </c>
      <c r="F15" s="6">
        <f>F7</f>
        <v>3</v>
      </c>
      <c r="G15" s="17">
        <f>G7</f>
        <v>177</v>
      </c>
    </row>
    <row r="16" spans="1:8" ht="15.75" thickBot="1">
      <c r="C16" s="7">
        <f>C9</f>
        <v>73</v>
      </c>
      <c r="D16" s="8">
        <f>D9</f>
        <v>16</v>
      </c>
      <c r="E16" s="8">
        <f>E9</f>
        <v>56</v>
      </c>
      <c r="F16" s="9">
        <f>F9</f>
        <v>10</v>
      </c>
      <c r="G16" s="17">
        <f>G9</f>
        <v>155</v>
      </c>
    </row>
    <row r="17" spans="1:7">
      <c r="C17">
        <f>C11</f>
        <v>161</v>
      </c>
      <c r="D17">
        <f>D11</f>
        <v>32</v>
      </c>
      <c r="E17">
        <f>E11</f>
        <v>126</v>
      </c>
      <c r="F17">
        <f>F11</f>
        <v>13</v>
      </c>
      <c r="G17">
        <f>G11</f>
        <v>332</v>
      </c>
    </row>
    <row r="19" spans="1:7" ht="15.75" thickBot="1">
      <c r="A19" t="s">
        <v>11</v>
      </c>
    </row>
    <row r="20" spans="1:7">
      <c r="B20" t="s">
        <v>15</v>
      </c>
      <c r="C20" s="10">
        <f>C17/G17*G15</f>
        <v>85.834337349397586</v>
      </c>
      <c r="D20" s="11">
        <f>D17/G17*G15</f>
        <v>17.060240963855424</v>
      </c>
      <c r="E20" s="11">
        <f>E17/$G$17*$G$15</f>
        <v>67.174698795180717</v>
      </c>
      <c r="F20" s="12">
        <f>F17/$G$17*$G$15</f>
        <v>6.9307228915662655</v>
      </c>
      <c r="G20" s="18">
        <f>G17/$G$17*$G$15</f>
        <v>177</v>
      </c>
    </row>
    <row r="21" spans="1:7" ht="15.75" thickBot="1">
      <c r="C21" s="13">
        <f>C17/G17*G16</f>
        <v>75.1656626506024</v>
      </c>
      <c r="D21" s="14">
        <f>D17/G17*G16</f>
        <v>14.939759036144579</v>
      </c>
      <c r="E21" s="14">
        <f>E17/$G$17*$G$16</f>
        <v>58.825301204819276</v>
      </c>
      <c r="F21" s="15">
        <f>F17/$G$17*$G$16</f>
        <v>6.0692771084337354</v>
      </c>
      <c r="G21" s="18">
        <f>G17/$G$17*$G$16</f>
        <v>155</v>
      </c>
    </row>
    <row r="22" spans="1:7">
      <c r="C22" s="1">
        <f>SUM(C20:C21)</f>
        <v>161</v>
      </c>
      <c r="D22" s="1">
        <f>SUM(D20:D21)</f>
        <v>32</v>
      </c>
      <c r="E22" s="1">
        <f>SUM(E20:E21)</f>
        <v>126</v>
      </c>
      <c r="F22" s="1">
        <f>SUM(F20:F21)</f>
        <v>13</v>
      </c>
      <c r="G22" s="1">
        <f>SUM(G20:G21)</f>
        <v>332</v>
      </c>
    </row>
    <row r="24" spans="1:7">
      <c r="A24" t="s">
        <v>12</v>
      </c>
      <c r="G24" s="16">
        <f>CHITEST(C15:F16,C20:F21)</f>
        <v>0.15190321385031777</v>
      </c>
    </row>
    <row r="25" spans="1:7">
      <c r="G25" s="16"/>
    </row>
    <row r="26" spans="1:7" ht="15.75" thickBot="1">
      <c r="A26" t="s">
        <v>21</v>
      </c>
    </row>
    <row r="27" spans="1:7">
      <c r="C27" s="17">
        <f>(C15-C20)^2/C20</f>
        <v>5.4641241035306827E-2</v>
      </c>
      <c r="D27" s="17">
        <f t="shared" ref="D27:F28" si="0">(D15-D20)^2/D20</f>
        <v>6.5890681369546289E-2</v>
      </c>
      <c r="E27" s="17">
        <f t="shared" si="0"/>
        <v>0.11882936642993872</v>
      </c>
      <c r="F27" s="17">
        <f t="shared" si="0"/>
        <v>2.2292887325049877</v>
      </c>
      <c r="G27" s="27">
        <f>SUM(C27:F27)</f>
        <v>2.4686500213397795</v>
      </c>
    </row>
    <row r="28" spans="1:7">
      <c r="C28" s="17">
        <f>(C16-C21)^2/C21</f>
        <v>6.2396772020962471E-2</v>
      </c>
      <c r="D28" s="17">
        <f t="shared" si="0"/>
        <v>7.5242907112320095E-2</v>
      </c>
      <c r="E28" s="17">
        <f t="shared" si="0"/>
        <v>0.13569547005225191</v>
      </c>
      <c r="F28" s="17">
        <f t="shared" si="0"/>
        <v>2.5457039074411782</v>
      </c>
      <c r="G28" s="28">
        <f>SUM(C28:F28)</f>
        <v>2.8190390566267127</v>
      </c>
    </row>
    <row r="29" spans="1:7" ht="15.75" thickBot="1">
      <c r="G29" s="29">
        <f>SUM(G27:G28)</f>
        <v>5.2876890779664922</v>
      </c>
    </row>
    <row r="31" spans="1:7">
      <c r="G31">
        <v>7.81</v>
      </c>
    </row>
  </sheetData>
  <mergeCells count="5">
    <mergeCell ref="C5:G5"/>
    <mergeCell ref="A7:A8"/>
    <mergeCell ref="A9:A10"/>
    <mergeCell ref="A11:B1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topLeftCell="A22" workbookViewId="0">
      <selection activeCell="L48" sqref="L48"/>
    </sheetView>
  </sheetViews>
  <sheetFormatPr defaultRowHeight="14.25"/>
  <cols>
    <col min="1" max="1" width="9.7109375" style="84" customWidth="1"/>
    <col min="2" max="11" width="5.7109375" style="84" customWidth="1"/>
    <col min="12" max="12" width="7.7109375" style="84" customWidth="1"/>
    <col min="13" max="16384" width="9.140625" style="84"/>
  </cols>
  <sheetData>
    <row r="1" spans="1:12" ht="15">
      <c r="A1" s="30" t="s">
        <v>82</v>
      </c>
      <c r="B1" s="30"/>
    </row>
    <row r="2" spans="1:12">
      <c r="A2" s="84" t="s">
        <v>83</v>
      </c>
    </row>
    <row r="3" spans="1:12">
      <c r="A3" s="84" t="s">
        <v>84</v>
      </c>
    </row>
    <row r="4" spans="1:12" ht="15" thickBot="1"/>
    <row r="5" spans="1:12" s="89" customFormat="1" ht="12" customHeight="1" thickBot="1">
      <c r="A5" s="554"/>
      <c r="B5" s="289"/>
      <c r="C5" s="290" t="s">
        <v>105</v>
      </c>
      <c r="D5" s="291"/>
      <c r="E5" s="291"/>
      <c r="F5" s="291"/>
      <c r="G5" s="291"/>
      <c r="H5" s="291"/>
      <c r="I5" s="291"/>
      <c r="J5" s="291"/>
      <c r="K5" s="291"/>
      <c r="L5" s="292"/>
    </row>
    <row r="6" spans="1:12" s="89" customFormat="1" ht="12" customHeight="1" thickBot="1">
      <c r="A6" s="555"/>
      <c r="B6" s="284"/>
      <c r="C6" s="556" t="s">
        <v>25</v>
      </c>
      <c r="D6" s="556"/>
      <c r="E6" s="556"/>
      <c r="F6" s="556"/>
      <c r="G6" s="556"/>
      <c r="H6" s="556"/>
      <c r="I6" s="556"/>
      <c r="J6" s="556"/>
      <c r="K6" s="556"/>
      <c r="L6" s="557"/>
    </row>
    <row r="7" spans="1:12" s="89" customFormat="1" ht="12" customHeight="1" thickBot="1">
      <c r="A7" s="159" t="s">
        <v>44</v>
      </c>
      <c r="B7" s="255"/>
      <c r="C7" s="430" t="s">
        <v>26</v>
      </c>
      <c r="D7" s="157" t="s">
        <v>27</v>
      </c>
      <c r="E7" s="157" t="s">
        <v>28</v>
      </c>
      <c r="F7" s="157" t="s">
        <v>29</v>
      </c>
      <c r="G7" s="157" t="s">
        <v>15</v>
      </c>
      <c r="H7" s="157" t="s">
        <v>30</v>
      </c>
      <c r="I7" s="157" t="s">
        <v>31</v>
      </c>
      <c r="J7" s="157" t="s">
        <v>32</v>
      </c>
      <c r="K7" s="157" t="s">
        <v>34</v>
      </c>
      <c r="L7" s="164" t="s">
        <v>98</v>
      </c>
    </row>
    <row r="8" spans="1:12" s="89" customFormat="1" ht="12" customHeight="1">
      <c r="A8" s="526" t="s">
        <v>43</v>
      </c>
      <c r="B8" s="325" t="s">
        <v>2</v>
      </c>
      <c r="C8" s="192">
        <v>6</v>
      </c>
      <c r="D8" s="171">
        <v>2</v>
      </c>
      <c r="E8" s="171">
        <v>2</v>
      </c>
      <c r="F8" s="171">
        <v>3</v>
      </c>
      <c r="G8" s="171">
        <v>1</v>
      </c>
      <c r="H8" s="171">
        <v>1</v>
      </c>
      <c r="I8" s="171">
        <v>5</v>
      </c>
      <c r="J8" s="171">
        <v>5</v>
      </c>
      <c r="K8" s="171">
        <v>6</v>
      </c>
      <c r="L8" s="281">
        <f>SUM(C8:K8)</f>
        <v>31</v>
      </c>
    </row>
    <row r="9" spans="1:12" s="89" customFormat="1" ht="12" customHeight="1" thickBot="1">
      <c r="A9" s="527"/>
      <c r="B9" s="288" t="s">
        <v>3</v>
      </c>
      <c r="C9" s="158">
        <f t="shared" ref="C9:L9" si="0">C8/$L$8*100</f>
        <v>19.35483870967742</v>
      </c>
      <c r="D9" s="117">
        <f t="shared" si="0"/>
        <v>6.4516129032258061</v>
      </c>
      <c r="E9" s="117">
        <f t="shared" si="0"/>
        <v>6.4516129032258061</v>
      </c>
      <c r="F9" s="117">
        <f t="shared" si="0"/>
        <v>9.67741935483871</v>
      </c>
      <c r="G9" s="117">
        <f t="shared" si="0"/>
        <v>3.225806451612903</v>
      </c>
      <c r="H9" s="117">
        <f t="shared" si="0"/>
        <v>3.225806451612903</v>
      </c>
      <c r="I9" s="117">
        <f t="shared" si="0"/>
        <v>16.129032258064516</v>
      </c>
      <c r="J9" s="117">
        <f t="shared" si="0"/>
        <v>16.129032258064516</v>
      </c>
      <c r="K9" s="117">
        <f t="shared" si="0"/>
        <v>19.35483870967742</v>
      </c>
      <c r="L9" s="208">
        <f t="shared" si="0"/>
        <v>100</v>
      </c>
    </row>
    <row r="10" spans="1:12" s="89" customFormat="1" ht="12" customHeight="1">
      <c r="A10" s="526" t="s">
        <v>45</v>
      </c>
      <c r="B10" s="325" t="s">
        <v>2</v>
      </c>
      <c r="C10" s="192">
        <v>30</v>
      </c>
      <c r="D10" s="171">
        <v>6</v>
      </c>
      <c r="E10" s="171">
        <v>6</v>
      </c>
      <c r="F10" s="171">
        <v>13</v>
      </c>
      <c r="G10" s="171">
        <v>9</v>
      </c>
      <c r="H10" s="171">
        <v>17</v>
      </c>
      <c r="I10" s="171">
        <v>35</v>
      </c>
      <c r="J10" s="171">
        <v>29</v>
      </c>
      <c r="K10" s="171">
        <v>22</v>
      </c>
      <c r="L10" s="281">
        <f>SUM(C10:K10)</f>
        <v>167</v>
      </c>
    </row>
    <row r="11" spans="1:12" s="89" customFormat="1" ht="12" customHeight="1" thickBot="1">
      <c r="A11" s="527"/>
      <c r="B11" s="288" t="s">
        <v>3</v>
      </c>
      <c r="C11" s="158">
        <f t="shared" ref="C11:L11" si="1">C10/$L$10*100</f>
        <v>17.964071856287426</v>
      </c>
      <c r="D11" s="117">
        <f t="shared" si="1"/>
        <v>3.5928143712574849</v>
      </c>
      <c r="E11" s="117">
        <f t="shared" si="1"/>
        <v>3.5928143712574849</v>
      </c>
      <c r="F11" s="117">
        <f t="shared" si="1"/>
        <v>7.7844311377245514</v>
      </c>
      <c r="G11" s="117">
        <f t="shared" si="1"/>
        <v>5.3892215568862278</v>
      </c>
      <c r="H11" s="117">
        <f t="shared" si="1"/>
        <v>10.179640718562874</v>
      </c>
      <c r="I11" s="117">
        <f t="shared" si="1"/>
        <v>20.958083832335326</v>
      </c>
      <c r="J11" s="117">
        <f t="shared" si="1"/>
        <v>17.365269461077844</v>
      </c>
      <c r="K11" s="117">
        <f t="shared" si="1"/>
        <v>13.17365269461078</v>
      </c>
      <c r="L11" s="208">
        <f t="shared" si="1"/>
        <v>100</v>
      </c>
    </row>
    <row r="12" spans="1:12" s="89" customFormat="1" ht="12" customHeight="1">
      <c r="A12" s="552" t="s">
        <v>46</v>
      </c>
      <c r="B12" s="325" t="s">
        <v>2</v>
      </c>
      <c r="C12" s="282">
        <v>35</v>
      </c>
      <c r="D12" s="277">
        <v>8</v>
      </c>
      <c r="E12" s="277">
        <v>6</v>
      </c>
      <c r="F12" s="277">
        <v>16</v>
      </c>
      <c r="G12" s="277">
        <v>9</v>
      </c>
      <c r="H12" s="277">
        <v>25</v>
      </c>
      <c r="I12" s="277">
        <v>29</v>
      </c>
      <c r="J12" s="277">
        <v>17</v>
      </c>
      <c r="K12" s="277">
        <v>21</v>
      </c>
      <c r="L12" s="281">
        <f>SUM(C12:K12)</f>
        <v>166</v>
      </c>
    </row>
    <row r="13" spans="1:12" s="89" customFormat="1" ht="12" customHeight="1" thickBot="1">
      <c r="A13" s="553"/>
      <c r="B13" s="288" t="s">
        <v>3</v>
      </c>
      <c r="C13" s="158">
        <f t="shared" ref="C13:L13" si="2">C12/$L$12*100</f>
        <v>21.084337349397593</v>
      </c>
      <c r="D13" s="117">
        <f t="shared" si="2"/>
        <v>4.8192771084337354</v>
      </c>
      <c r="E13" s="117">
        <f t="shared" si="2"/>
        <v>3.6144578313253009</v>
      </c>
      <c r="F13" s="117">
        <f t="shared" si="2"/>
        <v>9.6385542168674707</v>
      </c>
      <c r="G13" s="117">
        <f t="shared" si="2"/>
        <v>5.4216867469879517</v>
      </c>
      <c r="H13" s="117">
        <f t="shared" si="2"/>
        <v>15.060240963855422</v>
      </c>
      <c r="I13" s="117">
        <f t="shared" si="2"/>
        <v>17.46987951807229</v>
      </c>
      <c r="J13" s="117">
        <f t="shared" si="2"/>
        <v>10.240963855421686</v>
      </c>
      <c r="K13" s="117">
        <f t="shared" si="2"/>
        <v>12.650602409638553</v>
      </c>
      <c r="L13" s="208">
        <f t="shared" si="2"/>
        <v>100</v>
      </c>
    </row>
    <row r="14" spans="1:12" s="89" customFormat="1" ht="12" customHeight="1">
      <c r="A14" s="552" t="s">
        <v>47</v>
      </c>
      <c r="B14" s="325" t="s">
        <v>2</v>
      </c>
      <c r="C14" s="282">
        <v>20</v>
      </c>
      <c r="D14" s="277">
        <v>4</v>
      </c>
      <c r="E14" s="277">
        <v>1</v>
      </c>
      <c r="F14" s="277">
        <v>8</v>
      </c>
      <c r="G14" s="277">
        <v>8</v>
      </c>
      <c r="H14" s="277">
        <v>13</v>
      </c>
      <c r="I14" s="277">
        <v>19</v>
      </c>
      <c r="J14" s="277">
        <v>9</v>
      </c>
      <c r="K14" s="277">
        <v>18</v>
      </c>
      <c r="L14" s="281">
        <f>SUM(C14:K14)</f>
        <v>100</v>
      </c>
    </row>
    <row r="15" spans="1:12" s="89" customFormat="1" ht="12" customHeight="1" thickBot="1">
      <c r="A15" s="553"/>
      <c r="B15" s="288" t="s">
        <v>3</v>
      </c>
      <c r="C15" s="158">
        <f t="shared" ref="C15:L15" si="3">C14/$L$14*100</f>
        <v>20</v>
      </c>
      <c r="D15" s="117">
        <f t="shared" si="3"/>
        <v>4</v>
      </c>
      <c r="E15" s="117">
        <f t="shared" si="3"/>
        <v>1</v>
      </c>
      <c r="F15" s="117">
        <f t="shared" si="3"/>
        <v>8</v>
      </c>
      <c r="G15" s="117">
        <f t="shared" si="3"/>
        <v>8</v>
      </c>
      <c r="H15" s="117">
        <f t="shared" si="3"/>
        <v>13</v>
      </c>
      <c r="I15" s="117">
        <f t="shared" si="3"/>
        <v>19</v>
      </c>
      <c r="J15" s="117">
        <f t="shared" si="3"/>
        <v>9</v>
      </c>
      <c r="K15" s="117">
        <f t="shared" si="3"/>
        <v>18</v>
      </c>
      <c r="L15" s="208">
        <f t="shared" si="3"/>
        <v>100</v>
      </c>
    </row>
    <row r="16" spans="1:12" s="89" customFormat="1" ht="12" customHeight="1">
      <c r="A16" s="552" t="s">
        <v>48</v>
      </c>
      <c r="B16" s="325" t="s">
        <v>2</v>
      </c>
      <c r="C16" s="282">
        <v>6</v>
      </c>
      <c r="D16" s="277">
        <v>6</v>
      </c>
      <c r="E16" s="277">
        <v>3</v>
      </c>
      <c r="F16" s="277">
        <v>4</v>
      </c>
      <c r="G16" s="277">
        <v>7</v>
      </c>
      <c r="H16" s="277">
        <v>6</v>
      </c>
      <c r="I16" s="277">
        <v>7</v>
      </c>
      <c r="J16" s="277">
        <v>1</v>
      </c>
      <c r="K16" s="277">
        <v>4</v>
      </c>
      <c r="L16" s="281">
        <f>SUM(C16:K16)</f>
        <v>44</v>
      </c>
    </row>
    <row r="17" spans="1:12" s="89" customFormat="1" ht="12" customHeight="1" thickBot="1">
      <c r="A17" s="553"/>
      <c r="B17" s="288" t="s">
        <v>3</v>
      </c>
      <c r="C17" s="158">
        <f t="shared" ref="C17:L17" si="4">C16/$L$16*100</f>
        <v>13.636363636363635</v>
      </c>
      <c r="D17" s="117">
        <f t="shared" si="4"/>
        <v>13.636363636363635</v>
      </c>
      <c r="E17" s="117">
        <f t="shared" si="4"/>
        <v>6.8181818181818175</v>
      </c>
      <c r="F17" s="117">
        <f t="shared" si="4"/>
        <v>9.0909090909090917</v>
      </c>
      <c r="G17" s="117">
        <f t="shared" si="4"/>
        <v>15.909090909090908</v>
      </c>
      <c r="H17" s="117">
        <f t="shared" si="4"/>
        <v>13.636363636363635</v>
      </c>
      <c r="I17" s="117">
        <f t="shared" si="4"/>
        <v>15.909090909090908</v>
      </c>
      <c r="J17" s="117">
        <f t="shared" si="4"/>
        <v>2.2727272727272729</v>
      </c>
      <c r="K17" s="117">
        <f t="shared" si="4"/>
        <v>9.0909090909090917</v>
      </c>
      <c r="L17" s="208">
        <f t="shared" si="4"/>
        <v>100</v>
      </c>
    </row>
    <row r="18" spans="1:12" s="89" customFormat="1" ht="12" customHeight="1">
      <c r="A18" s="529" t="s">
        <v>8</v>
      </c>
      <c r="B18" s="530"/>
      <c r="C18" s="286">
        <f>C8+C10+C12+C14+C16</f>
        <v>97</v>
      </c>
      <c r="D18" s="287">
        <f t="shared" ref="D18:L18" si="5">D8+D10+D12+D14+D16</f>
        <v>26</v>
      </c>
      <c r="E18" s="287">
        <f t="shared" si="5"/>
        <v>18</v>
      </c>
      <c r="F18" s="287">
        <f t="shared" si="5"/>
        <v>44</v>
      </c>
      <c r="G18" s="287">
        <f t="shared" si="5"/>
        <v>34</v>
      </c>
      <c r="H18" s="287">
        <f t="shared" si="5"/>
        <v>62</v>
      </c>
      <c r="I18" s="287">
        <f t="shared" si="5"/>
        <v>95</v>
      </c>
      <c r="J18" s="287">
        <f t="shared" si="5"/>
        <v>61</v>
      </c>
      <c r="K18" s="287">
        <f t="shared" si="5"/>
        <v>71</v>
      </c>
      <c r="L18" s="285">
        <f t="shared" si="5"/>
        <v>508</v>
      </c>
    </row>
    <row r="19" spans="1:12" s="89" customFormat="1" ht="12" customHeight="1" thickBot="1">
      <c r="A19" s="536" t="s">
        <v>127</v>
      </c>
      <c r="B19" s="537"/>
      <c r="C19" s="269">
        <f t="shared" ref="C19:L19" si="6">C18/$L$18*100</f>
        <v>19.094488188976378</v>
      </c>
      <c r="D19" s="270">
        <f t="shared" si="6"/>
        <v>5.1181102362204722</v>
      </c>
      <c r="E19" s="270">
        <f t="shared" si="6"/>
        <v>3.5433070866141732</v>
      </c>
      <c r="F19" s="270">
        <f t="shared" si="6"/>
        <v>8.6614173228346463</v>
      </c>
      <c r="G19" s="270">
        <f t="shared" si="6"/>
        <v>6.6929133858267722</v>
      </c>
      <c r="H19" s="270">
        <f t="shared" si="6"/>
        <v>12.204724409448819</v>
      </c>
      <c r="I19" s="270">
        <f t="shared" si="6"/>
        <v>18.700787401574804</v>
      </c>
      <c r="J19" s="270">
        <f t="shared" si="6"/>
        <v>12.007874015748031</v>
      </c>
      <c r="K19" s="270">
        <f t="shared" si="6"/>
        <v>13.976377952755906</v>
      </c>
      <c r="L19" s="272">
        <f t="shared" si="6"/>
        <v>100</v>
      </c>
    </row>
    <row r="20" spans="1:12" s="89" customFormat="1" ht="12" customHeight="1">
      <c r="A20" s="160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207"/>
    </row>
    <row r="21" spans="1:12" s="89" customFormat="1" ht="12" customHeight="1" thickBot="1">
      <c r="A21" s="160"/>
      <c r="B21" s="93"/>
      <c r="C21" s="538" t="s">
        <v>105</v>
      </c>
      <c r="D21" s="538"/>
      <c r="E21" s="538"/>
      <c r="F21" s="538"/>
      <c r="G21" s="538"/>
      <c r="H21" s="538"/>
      <c r="I21" s="538"/>
      <c r="J21" s="538"/>
      <c r="K21" s="539"/>
      <c r="L21" s="160"/>
    </row>
    <row r="22" spans="1:12" s="89" customFormat="1" ht="12" customHeight="1">
      <c r="A22" s="488" t="s">
        <v>43</v>
      </c>
      <c r="B22" s="326"/>
      <c r="C22" s="170">
        <f>C8</f>
        <v>6</v>
      </c>
      <c r="D22" s="171">
        <f>D8</f>
        <v>2</v>
      </c>
      <c r="E22" s="171">
        <f t="shared" ref="E22:L22" si="7">E8</f>
        <v>2</v>
      </c>
      <c r="F22" s="171">
        <f t="shared" si="7"/>
        <v>3</v>
      </c>
      <c r="G22" s="171">
        <f t="shared" si="7"/>
        <v>1</v>
      </c>
      <c r="H22" s="171">
        <f t="shared" si="7"/>
        <v>1</v>
      </c>
      <c r="I22" s="171">
        <f t="shared" si="7"/>
        <v>5</v>
      </c>
      <c r="J22" s="171">
        <f t="shared" si="7"/>
        <v>5</v>
      </c>
      <c r="K22" s="172">
        <f t="shared" si="7"/>
        <v>6</v>
      </c>
      <c r="L22" s="160">
        <f t="shared" si="7"/>
        <v>31</v>
      </c>
    </row>
    <row r="23" spans="1:12" s="89" customFormat="1" ht="12" customHeight="1">
      <c r="A23" s="160" t="s">
        <v>45</v>
      </c>
      <c r="B23" s="136"/>
      <c r="C23" s="182">
        <f>C10</f>
        <v>30</v>
      </c>
      <c r="D23" s="168">
        <f t="shared" ref="D23:L23" si="8">D10</f>
        <v>6</v>
      </c>
      <c r="E23" s="168">
        <f t="shared" si="8"/>
        <v>6</v>
      </c>
      <c r="F23" s="168">
        <f t="shared" si="8"/>
        <v>13</v>
      </c>
      <c r="G23" s="168">
        <f t="shared" si="8"/>
        <v>9</v>
      </c>
      <c r="H23" s="168">
        <f t="shared" si="8"/>
        <v>17</v>
      </c>
      <c r="I23" s="168">
        <f t="shared" si="8"/>
        <v>35</v>
      </c>
      <c r="J23" s="168">
        <f t="shared" si="8"/>
        <v>29</v>
      </c>
      <c r="K23" s="183">
        <f t="shared" si="8"/>
        <v>22</v>
      </c>
      <c r="L23" s="160">
        <f t="shared" si="8"/>
        <v>167</v>
      </c>
    </row>
    <row r="24" spans="1:12" s="89" customFormat="1" ht="12" customHeight="1">
      <c r="A24" s="160" t="s">
        <v>46</v>
      </c>
      <c r="B24" s="136"/>
      <c r="C24" s="184">
        <f>C12</f>
        <v>35</v>
      </c>
      <c r="D24" s="185">
        <f t="shared" ref="D24:L24" si="9">D12</f>
        <v>8</v>
      </c>
      <c r="E24" s="185">
        <f t="shared" si="9"/>
        <v>6</v>
      </c>
      <c r="F24" s="185">
        <f t="shared" si="9"/>
        <v>16</v>
      </c>
      <c r="G24" s="185">
        <f t="shared" si="9"/>
        <v>9</v>
      </c>
      <c r="H24" s="185">
        <f t="shared" si="9"/>
        <v>25</v>
      </c>
      <c r="I24" s="185">
        <f t="shared" si="9"/>
        <v>29</v>
      </c>
      <c r="J24" s="185">
        <f t="shared" si="9"/>
        <v>17</v>
      </c>
      <c r="K24" s="186">
        <f t="shared" si="9"/>
        <v>21</v>
      </c>
      <c r="L24" s="166">
        <f t="shared" si="9"/>
        <v>166</v>
      </c>
    </row>
    <row r="25" spans="1:12" s="89" customFormat="1" ht="12" customHeight="1">
      <c r="A25" s="160" t="s">
        <v>47</v>
      </c>
      <c r="B25" s="136"/>
      <c r="C25" s="184">
        <f>C14</f>
        <v>20</v>
      </c>
      <c r="D25" s="185">
        <f t="shared" ref="D25:L25" si="10">D14</f>
        <v>4</v>
      </c>
      <c r="E25" s="185">
        <f t="shared" si="10"/>
        <v>1</v>
      </c>
      <c r="F25" s="185">
        <f t="shared" si="10"/>
        <v>8</v>
      </c>
      <c r="G25" s="185">
        <f t="shared" si="10"/>
        <v>8</v>
      </c>
      <c r="H25" s="185">
        <f t="shared" si="10"/>
        <v>13</v>
      </c>
      <c r="I25" s="185">
        <f t="shared" si="10"/>
        <v>19</v>
      </c>
      <c r="J25" s="185">
        <f t="shared" si="10"/>
        <v>9</v>
      </c>
      <c r="K25" s="186">
        <f t="shared" si="10"/>
        <v>18</v>
      </c>
      <c r="L25" s="166">
        <f t="shared" si="10"/>
        <v>100</v>
      </c>
    </row>
    <row r="26" spans="1:12" s="89" customFormat="1" ht="12" customHeight="1" thickBot="1">
      <c r="A26" s="160" t="s">
        <v>48</v>
      </c>
      <c r="B26" s="136"/>
      <c r="C26" s="187">
        <f>C16</f>
        <v>6</v>
      </c>
      <c r="D26" s="188">
        <f t="shared" ref="D26:L26" si="11">D16</f>
        <v>6</v>
      </c>
      <c r="E26" s="188">
        <f t="shared" si="11"/>
        <v>3</v>
      </c>
      <c r="F26" s="188">
        <f t="shared" si="11"/>
        <v>4</v>
      </c>
      <c r="G26" s="188">
        <f t="shared" si="11"/>
        <v>7</v>
      </c>
      <c r="H26" s="188">
        <f t="shared" si="11"/>
        <v>6</v>
      </c>
      <c r="I26" s="188">
        <f t="shared" si="11"/>
        <v>7</v>
      </c>
      <c r="J26" s="188">
        <f t="shared" si="11"/>
        <v>1</v>
      </c>
      <c r="K26" s="189">
        <f t="shared" si="11"/>
        <v>4</v>
      </c>
      <c r="L26" s="166">
        <f t="shared" si="11"/>
        <v>44</v>
      </c>
    </row>
    <row r="27" spans="1:12" s="89" customFormat="1" ht="12" customHeight="1">
      <c r="A27" s="221"/>
      <c r="B27" s="136"/>
      <c r="C27" s="93">
        <f>C18</f>
        <v>97</v>
      </c>
      <c r="D27" s="93">
        <f t="shared" ref="D27:L27" si="12">D18</f>
        <v>26</v>
      </c>
      <c r="E27" s="93">
        <f t="shared" si="12"/>
        <v>18</v>
      </c>
      <c r="F27" s="93">
        <f t="shared" si="12"/>
        <v>44</v>
      </c>
      <c r="G27" s="93">
        <f t="shared" si="12"/>
        <v>34</v>
      </c>
      <c r="H27" s="93">
        <f t="shared" si="12"/>
        <v>62</v>
      </c>
      <c r="I27" s="93">
        <f t="shared" si="12"/>
        <v>95</v>
      </c>
      <c r="J27" s="93">
        <f t="shared" si="12"/>
        <v>61</v>
      </c>
      <c r="K27" s="93">
        <f t="shared" si="12"/>
        <v>71</v>
      </c>
      <c r="L27" s="160">
        <f t="shared" si="12"/>
        <v>508</v>
      </c>
    </row>
    <row r="28" spans="1:12" s="89" customFormat="1" ht="12" customHeight="1">
      <c r="A28" s="221"/>
      <c r="B28" s="136"/>
      <c r="C28" s="93"/>
      <c r="D28" s="93"/>
      <c r="E28" s="93"/>
      <c r="F28" s="93"/>
      <c r="G28" s="93"/>
      <c r="H28" s="93"/>
      <c r="I28" s="93"/>
      <c r="J28" s="93"/>
      <c r="K28" s="93"/>
      <c r="L28" s="160"/>
    </row>
    <row r="29" spans="1:12" s="89" customFormat="1" ht="12" customHeight="1" thickBot="1">
      <c r="A29" s="221"/>
      <c r="B29" s="136"/>
      <c r="C29" s="538" t="s">
        <v>104</v>
      </c>
      <c r="D29" s="540"/>
      <c r="E29" s="540"/>
      <c r="F29" s="540"/>
      <c r="G29" s="540"/>
      <c r="H29" s="540"/>
      <c r="I29" s="540"/>
      <c r="J29" s="540"/>
      <c r="K29" s="540"/>
      <c r="L29" s="160"/>
    </row>
    <row r="30" spans="1:12" s="89" customFormat="1" ht="12" customHeight="1">
      <c r="A30" s="160" t="s">
        <v>43</v>
      </c>
      <c r="B30" s="136"/>
      <c r="C30" s="176">
        <f>C27/L27*L22</f>
        <v>5.9192913385826769</v>
      </c>
      <c r="D30" s="177">
        <f t="shared" ref="D30:L30" si="13">D27/$L$27*$L$22</f>
        <v>1.5866141732283465</v>
      </c>
      <c r="E30" s="177">
        <f t="shared" si="13"/>
        <v>1.0984251968503937</v>
      </c>
      <c r="F30" s="177">
        <f t="shared" si="13"/>
        <v>2.6850393700787403</v>
      </c>
      <c r="G30" s="177">
        <f t="shared" si="13"/>
        <v>2.0748031496062995</v>
      </c>
      <c r="H30" s="177">
        <f t="shared" si="13"/>
        <v>3.7834645669291342</v>
      </c>
      <c r="I30" s="177">
        <f t="shared" si="13"/>
        <v>5.7972440944881889</v>
      </c>
      <c r="J30" s="177">
        <f t="shared" si="13"/>
        <v>3.7224409448818898</v>
      </c>
      <c r="K30" s="177">
        <f t="shared" si="13"/>
        <v>4.3326771653543306</v>
      </c>
      <c r="L30" s="166">
        <f t="shared" si="13"/>
        <v>31</v>
      </c>
    </row>
    <row r="31" spans="1:12" s="89" customFormat="1" ht="12" customHeight="1">
      <c r="A31" s="160" t="s">
        <v>45</v>
      </c>
      <c r="B31" s="136"/>
      <c r="C31" s="190">
        <f>C27/L27*L23</f>
        <v>31.887795275590552</v>
      </c>
      <c r="D31" s="169">
        <f t="shared" ref="D31:L31" si="14">D27/$L$27*$L$23</f>
        <v>8.5472440944881889</v>
      </c>
      <c r="E31" s="169">
        <f t="shared" si="14"/>
        <v>5.9173228346456694</v>
      </c>
      <c r="F31" s="169">
        <f t="shared" si="14"/>
        <v>14.464566929133857</v>
      </c>
      <c r="G31" s="169">
        <f t="shared" si="14"/>
        <v>11.177165354330709</v>
      </c>
      <c r="H31" s="169">
        <f t="shared" si="14"/>
        <v>20.38188976377953</v>
      </c>
      <c r="I31" s="169">
        <f t="shared" si="14"/>
        <v>31.230314960629922</v>
      </c>
      <c r="J31" s="169">
        <f t="shared" si="14"/>
        <v>20.053149606299211</v>
      </c>
      <c r="K31" s="169">
        <f t="shared" si="14"/>
        <v>23.340551181102363</v>
      </c>
      <c r="L31" s="166">
        <f t="shared" si="14"/>
        <v>167</v>
      </c>
    </row>
    <row r="32" spans="1:12" s="89" customFormat="1" ht="12" customHeight="1">
      <c r="A32" s="160" t="s">
        <v>46</v>
      </c>
      <c r="B32" s="136"/>
      <c r="C32" s="190">
        <f t="shared" ref="C32:L32" si="15">C27/$L$27*$L$24</f>
        <v>31.696850393700785</v>
      </c>
      <c r="D32" s="169">
        <f t="shared" si="15"/>
        <v>8.4960629921259834</v>
      </c>
      <c r="E32" s="169">
        <f t="shared" si="15"/>
        <v>5.8818897637795278</v>
      </c>
      <c r="F32" s="169">
        <f t="shared" si="15"/>
        <v>14.377952755905511</v>
      </c>
      <c r="G32" s="169">
        <f t="shared" si="15"/>
        <v>11.110236220472443</v>
      </c>
      <c r="H32" s="169">
        <f t="shared" si="15"/>
        <v>20.259842519685041</v>
      </c>
      <c r="I32" s="169">
        <f t="shared" si="15"/>
        <v>31.043307086614174</v>
      </c>
      <c r="J32" s="169">
        <f t="shared" si="15"/>
        <v>19.93307086614173</v>
      </c>
      <c r="K32" s="169">
        <f t="shared" si="15"/>
        <v>23.200787401574804</v>
      </c>
      <c r="L32" s="166">
        <f t="shared" si="15"/>
        <v>166</v>
      </c>
    </row>
    <row r="33" spans="1:12" s="89" customFormat="1" ht="12" customHeight="1">
      <c r="A33" s="160" t="s">
        <v>47</v>
      </c>
      <c r="B33" s="136"/>
      <c r="C33" s="190">
        <f t="shared" ref="C33:L33" si="16">C27/$L$27*$L$25</f>
        <v>19.094488188976378</v>
      </c>
      <c r="D33" s="169">
        <f t="shared" si="16"/>
        <v>5.1181102362204722</v>
      </c>
      <c r="E33" s="169">
        <f t="shared" si="16"/>
        <v>3.5433070866141732</v>
      </c>
      <c r="F33" s="169">
        <f t="shared" si="16"/>
        <v>8.6614173228346463</v>
      </c>
      <c r="G33" s="169">
        <f t="shared" si="16"/>
        <v>6.6929133858267722</v>
      </c>
      <c r="H33" s="169">
        <f t="shared" si="16"/>
        <v>12.204724409448819</v>
      </c>
      <c r="I33" s="169">
        <f t="shared" si="16"/>
        <v>18.700787401574804</v>
      </c>
      <c r="J33" s="169">
        <f t="shared" si="16"/>
        <v>12.007874015748031</v>
      </c>
      <c r="K33" s="169">
        <f t="shared" si="16"/>
        <v>13.976377952755906</v>
      </c>
      <c r="L33" s="166">
        <f t="shared" si="16"/>
        <v>100</v>
      </c>
    </row>
    <row r="34" spans="1:12" s="89" customFormat="1" ht="12" customHeight="1" thickBot="1">
      <c r="A34" s="160" t="s">
        <v>48</v>
      </c>
      <c r="B34" s="136"/>
      <c r="C34" s="179">
        <f t="shared" ref="C34:L34" si="17">C27/$L$27*$L$26</f>
        <v>8.4015748031496056</v>
      </c>
      <c r="D34" s="180">
        <f t="shared" si="17"/>
        <v>2.2519685039370079</v>
      </c>
      <c r="E34" s="180">
        <f t="shared" si="17"/>
        <v>1.5590551181102361</v>
      </c>
      <c r="F34" s="180">
        <f t="shared" si="17"/>
        <v>3.811023622047244</v>
      </c>
      <c r="G34" s="180">
        <f t="shared" si="17"/>
        <v>2.9448818897637796</v>
      </c>
      <c r="H34" s="180">
        <f t="shared" si="17"/>
        <v>5.3700787401574805</v>
      </c>
      <c r="I34" s="180">
        <f t="shared" si="17"/>
        <v>8.228346456692913</v>
      </c>
      <c r="J34" s="180">
        <f t="shared" si="17"/>
        <v>5.2834645669291334</v>
      </c>
      <c r="K34" s="180">
        <f t="shared" si="17"/>
        <v>6.1496062992125982</v>
      </c>
      <c r="L34" s="166">
        <f t="shared" si="17"/>
        <v>44</v>
      </c>
    </row>
    <row r="35" spans="1:12" s="89" customFormat="1" ht="12" customHeight="1" thickBot="1">
      <c r="A35" s="161"/>
      <c r="B35" s="95"/>
      <c r="C35" s="153">
        <f>SUM(C30:C34)</f>
        <v>97</v>
      </c>
      <c r="D35" s="153">
        <f t="shared" ref="D35:K35" si="18">SUM(D30:D34)</f>
        <v>26</v>
      </c>
      <c r="E35" s="153">
        <f t="shared" si="18"/>
        <v>18</v>
      </c>
      <c r="F35" s="153">
        <f t="shared" si="18"/>
        <v>44</v>
      </c>
      <c r="G35" s="153">
        <f t="shared" si="18"/>
        <v>34</v>
      </c>
      <c r="H35" s="153">
        <f t="shared" si="18"/>
        <v>62</v>
      </c>
      <c r="I35" s="153">
        <f t="shared" si="18"/>
        <v>95</v>
      </c>
      <c r="J35" s="153">
        <f t="shared" si="18"/>
        <v>60.999999999999993</v>
      </c>
      <c r="K35" s="153">
        <f t="shared" si="18"/>
        <v>71</v>
      </c>
      <c r="L35" s="167">
        <f>SUM(L30:L34)</f>
        <v>508</v>
      </c>
    </row>
    <row r="36" spans="1:12" s="89" customFormat="1" ht="12" thickBot="1"/>
    <row r="37" spans="1:12" s="89" customFormat="1" ht="12" thickBot="1">
      <c r="A37" s="89" t="s">
        <v>12</v>
      </c>
      <c r="I37" s="89" t="s">
        <v>133</v>
      </c>
      <c r="L37" s="480">
        <f>CHITEST(C22:K26,C30:K34)</f>
        <v>0.25736889309519378</v>
      </c>
    </row>
    <row r="38" spans="1:12" s="89" customFormat="1" ht="11.25">
      <c r="L38" s="104"/>
    </row>
    <row r="39" spans="1:12" s="89" customFormat="1" ht="11.25">
      <c r="A39" s="89" t="s">
        <v>21</v>
      </c>
    </row>
    <row r="40" spans="1:12" s="89" customFormat="1" ht="12" thickBot="1">
      <c r="B40" s="482" t="s">
        <v>129</v>
      </c>
      <c r="C40" s="89">
        <v>1</v>
      </c>
      <c r="D40" s="89">
        <v>2</v>
      </c>
      <c r="E40" s="89">
        <v>3</v>
      </c>
      <c r="F40" s="89">
        <v>4</v>
      </c>
      <c r="G40" s="89">
        <v>5</v>
      </c>
      <c r="H40" s="89">
        <v>6</v>
      </c>
      <c r="I40" s="89">
        <v>7</v>
      </c>
      <c r="J40" s="89">
        <v>8</v>
      </c>
      <c r="K40" s="89">
        <v>9</v>
      </c>
    </row>
    <row r="41" spans="1:12" s="89" customFormat="1" ht="12" thickBot="1">
      <c r="A41" s="482" t="s">
        <v>128</v>
      </c>
      <c r="B41" s="89">
        <v>1</v>
      </c>
      <c r="C41" s="302">
        <f t="shared" ref="C41:K45" si="19">(C22-C30)^2/C30</f>
        <v>1.1004506545095646E-3</v>
      </c>
      <c r="D41" s="114">
        <f t="shared" si="19"/>
        <v>0.10770598464273848</v>
      </c>
      <c r="E41" s="114">
        <f t="shared" si="19"/>
        <v>0.74000225778229323</v>
      </c>
      <c r="F41" s="114">
        <f t="shared" si="19"/>
        <v>3.6945528436511395E-2</v>
      </c>
      <c r="G41" s="114">
        <f t="shared" si="19"/>
        <v>0.55677658414140385</v>
      </c>
      <c r="H41" s="114">
        <f t="shared" si="19"/>
        <v>2.0477725794161268</v>
      </c>
      <c r="I41" s="114">
        <f t="shared" si="19"/>
        <v>0.10963798243385958</v>
      </c>
      <c r="J41" s="114">
        <f t="shared" si="19"/>
        <v>0.43846421299399968</v>
      </c>
      <c r="K41" s="115">
        <f t="shared" si="19"/>
        <v>0.64162764241021453</v>
      </c>
      <c r="L41" s="207">
        <f>SUM(C41:E41)</f>
        <v>0.84880869307954132</v>
      </c>
    </row>
    <row r="42" spans="1:12" s="89" customFormat="1" ht="12" thickBot="1">
      <c r="B42" s="89">
        <v>2</v>
      </c>
      <c r="C42" s="483">
        <f t="shared" si="19"/>
        <v>0.11175971784007283</v>
      </c>
      <c r="D42" s="85">
        <f t="shared" si="19"/>
        <v>0.75912801894696369</v>
      </c>
      <c r="E42" s="85">
        <f t="shared" si="19"/>
        <v>1.1551699750106045E-3</v>
      </c>
      <c r="F42" s="85">
        <f t="shared" si="19"/>
        <v>0.14829039130043406</v>
      </c>
      <c r="G42" s="85">
        <f t="shared" si="19"/>
        <v>0.42408328317889482</v>
      </c>
      <c r="H42" s="85">
        <f t="shared" si="19"/>
        <v>0.56114415821646069</v>
      </c>
      <c r="I42" s="85">
        <f t="shared" si="19"/>
        <v>0.45502343841120058</v>
      </c>
      <c r="J42" s="85">
        <f t="shared" si="19"/>
        <v>3.9916987375449193</v>
      </c>
      <c r="K42" s="150">
        <f t="shared" si="19"/>
        <v>7.6993788844624239E-2</v>
      </c>
      <c r="L42" s="245">
        <f>SUM(C42:E42)</f>
        <v>0.8720429067620471</v>
      </c>
    </row>
    <row r="43" spans="1:12" s="89" customFormat="1" ht="12" thickBot="1">
      <c r="B43" s="89">
        <v>3</v>
      </c>
      <c r="C43" s="483">
        <f t="shared" si="19"/>
        <v>0.34422339084399989</v>
      </c>
      <c r="D43" s="85">
        <f t="shared" si="19"/>
        <v>2.8963826231637534E-2</v>
      </c>
      <c r="E43" s="85">
        <f t="shared" si="19"/>
        <v>2.371691490370924E-3</v>
      </c>
      <c r="F43" s="85">
        <f t="shared" si="19"/>
        <v>0.18299109106432904</v>
      </c>
      <c r="G43" s="85">
        <f t="shared" si="19"/>
        <v>0.40081028142212255</v>
      </c>
      <c r="H43" s="85">
        <f t="shared" si="19"/>
        <v>1.1090457843566282</v>
      </c>
      <c r="I43" s="85">
        <f t="shared" si="19"/>
        <v>0.13449288242901161</v>
      </c>
      <c r="J43" s="85">
        <f t="shared" si="19"/>
        <v>0.43158953096495895</v>
      </c>
      <c r="K43" s="150">
        <f t="shared" si="19"/>
        <v>0.20876296580354922</v>
      </c>
      <c r="L43" s="160">
        <f>SUM(C43:E43)</f>
        <v>0.37555890856600832</v>
      </c>
    </row>
    <row r="44" spans="1:12" s="89" customFormat="1" ht="12" thickBot="1">
      <c r="B44" s="89">
        <v>4</v>
      </c>
      <c r="C44" s="483">
        <f t="shared" si="19"/>
        <v>4.2941797223800648E-2</v>
      </c>
      <c r="D44" s="85">
        <f t="shared" si="19"/>
        <v>0.24426408237431851</v>
      </c>
      <c r="E44" s="85">
        <f t="shared" si="19"/>
        <v>1.8255293088363953</v>
      </c>
      <c r="F44" s="85">
        <f t="shared" si="19"/>
        <v>5.0508231925554849E-2</v>
      </c>
      <c r="G44" s="85">
        <f t="shared" si="19"/>
        <v>0.25526632700324203</v>
      </c>
      <c r="H44" s="85">
        <f t="shared" si="19"/>
        <v>5.1821183642367326E-2</v>
      </c>
      <c r="I44" s="85">
        <f t="shared" si="19"/>
        <v>4.7874015748031323E-3</v>
      </c>
      <c r="J44" s="85">
        <f t="shared" si="19"/>
        <v>0.75344778623983477</v>
      </c>
      <c r="K44" s="150">
        <f t="shared" si="19"/>
        <v>1.1583497837418208</v>
      </c>
      <c r="L44" s="245">
        <f>SUM(C44:E44)</f>
        <v>2.1127351884345145</v>
      </c>
    </row>
    <row r="45" spans="1:12" s="89" customFormat="1" ht="12" thickBot="1">
      <c r="B45" s="89">
        <v>5</v>
      </c>
      <c r="C45" s="484">
        <f t="shared" si="19"/>
        <v>0.6864857684729424</v>
      </c>
      <c r="D45" s="485">
        <f t="shared" si="19"/>
        <v>6.2379824899509941</v>
      </c>
      <c r="E45" s="485">
        <f t="shared" si="19"/>
        <v>1.331782390837509</v>
      </c>
      <c r="F45" s="485">
        <f t="shared" si="19"/>
        <v>9.370729485260635E-3</v>
      </c>
      <c r="G45" s="485">
        <f t="shared" si="19"/>
        <v>5.5839193229188586</v>
      </c>
      <c r="H45" s="485">
        <f t="shared" si="19"/>
        <v>7.389105687302279E-2</v>
      </c>
      <c r="I45" s="485">
        <f t="shared" si="19"/>
        <v>0.18337038013788934</v>
      </c>
      <c r="J45" s="485">
        <f t="shared" si="19"/>
        <v>3.4727343135759292</v>
      </c>
      <c r="K45" s="486">
        <f t="shared" si="19"/>
        <v>0.75139887283615781</v>
      </c>
      <c r="L45" s="161">
        <f>SUM(C45:E45)</f>
        <v>8.256250649261446</v>
      </c>
    </row>
    <row r="46" spans="1:12" s="89" customFormat="1" ht="12" thickBot="1">
      <c r="L46" s="487">
        <f>SUM(L41:L45)</f>
        <v>12.465396346103557</v>
      </c>
    </row>
    <row r="47" spans="1:12" s="89" customFormat="1" ht="12" thickBot="1"/>
    <row r="48" spans="1:12" s="89" customFormat="1" ht="12" thickBot="1">
      <c r="C48" s="89" t="s">
        <v>132</v>
      </c>
      <c r="G48" s="89" t="s">
        <v>131</v>
      </c>
      <c r="L48" s="245">
        <v>45.2</v>
      </c>
    </row>
    <row r="49" s="89" customFormat="1" ht="11.25"/>
    <row r="50" s="89" customFormat="1" ht="11.25"/>
  </sheetData>
  <mergeCells count="11">
    <mergeCell ref="A16:A17"/>
    <mergeCell ref="A18:B18"/>
    <mergeCell ref="A19:B19"/>
    <mergeCell ref="C21:K21"/>
    <mergeCell ref="C29:K29"/>
    <mergeCell ref="A14:A15"/>
    <mergeCell ref="A5:A6"/>
    <mergeCell ref="C6:L6"/>
    <mergeCell ref="A8:A9"/>
    <mergeCell ref="A10:A11"/>
    <mergeCell ref="A12:A1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A16" workbookViewId="0">
      <selection activeCell="C33" sqref="C33:I33"/>
    </sheetView>
  </sheetViews>
  <sheetFormatPr defaultRowHeight="14.25"/>
  <cols>
    <col min="1" max="1" width="7.7109375" style="84" customWidth="1"/>
    <col min="2" max="2" width="5.42578125" style="84" customWidth="1"/>
    <col min="3" max="15" width="5.7109375" style="84" customWidth="1"/>
    <col min="16" max="16" width="7.7109375" style="84" customWidth="1"/>
    <col min="17" max="16384" width="9.140625" style="84"/>
  </cols>
  <sheetData>
    <row r="1" spans="1:16" ht="15">
      <c r="A1" s="30" t="s">
        <v>136</v>
      </c>
      <c r="B1" s="30"/>
    </row>
    <row r="2" spans="1:16">
      <c r="A2" s="84" t="s">
        <v>23</v>
      </c>
    </row>
    <row r="3" spans="1:16">
      <c r="A3" s="84" t="s">
        <v>24</v>
      </c>
    </row>
    <row r="4" spans="1:16" ht="15" thickBot="1"/>
    <row r="5" spans="1:16" ht="12" customHeight="1" thickBot="1">
      <c r="A5" s="541"/>
      <c r="B5" s="289"/>
      <c r="C5" s="290" t="s">
        <v>105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2"/>
    </row>
    <row r="6" spans="1:16" ht="12" customHeight="1" thickBot="1">
      <c r="A6" s="542"/>
      <c r="B6" s="299"/>
      <c r="C6" s="544" t="s">
        <v>25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5"/>
    </row>
    <row r="7" spans="1:16" ht="12" customHeight="1" thickBot="1">
      <c r="A7" s="159" t="s">
        <v>0</v>
      </c>
      <c r="B7" s="296"/>
      <c r="C7" s="297" t="s">
        <v>26</v>
      </c>
      <c r="D7" s="217" t="s">
        <v>27</v>
      </c>
      <c r="E7" s="218" t="s">
        <v>28</v>
      </c>
      <c r="F7" s="218" t="s">
        <v>29</v>
      </c>
      <c r="G7" s="218" t="s">
        <v>15</v>
      </c>
      <c r="H7" s="218" t="s">
        <v>30</v>
      </c>
      <c r="I7" s="218" t="s">
        <v>31</v>
      </c>
      <c r="J7" s="218" t="s">
        <v>32</v>
      </c>
      <c r="K7" s="218" t="s">
        <v>34</v>
      </c>
      <c r="L7" s="218" t="s">
        <v>33</v>
      </c>
      <c r="M7" s="218" t="s">
        <v>35</v>
      </c>
      <c r="N7" s="218" t="s">
        <v>36</v>
      </c>
      <c r="O7" s="298" t="s">
        <v>1</v>
      </c>
      <c r="P7" s="219" t="s">
        <v>98</v>
      </c>
    </row>
    <row r="8" spans="1:16" ht="12" customHeight="1">
      <c r="A8" s="559" t="s">
        <v>19</v>
      </c>
      <c r="B8" s="199" t="s">
        <v>2</v>
      </c>
      <c r="C8" s="300">
        <v>47</v>
      </c>
      <c r="D8" s="274">
        <v>2</v>
      </c>
      <c r="E8" s="274">
        <v>9</v>
      </c>
      <c r="F8" s="274">
        <v>11</v>
      </c>
      <c r="G8" s="274">
        <v>22</v>
      </c>
      <c r="H8" s="274">
        <v>3</v>
      </c>
      <c r="I8" s="274">
        <v>13</v>
      </c>
      <c r="J8" s="274">
        <v>32</v>
      </c>
      <c r="K8" s="274">
        <v>52</v>
      </c>
      <c r="L8" s="274">
        <v>36</v>
      </c>
      <c r="M8" s="274">
        <v>3</v>
      </c>
      <c r="N8" s="274">
        <v>42</v>
      </c>
      <c r="O8" s="301">
        <v>6</v>
      </c>
      <c r="P8" s="165">
        <f>SUM(C8:O8)</f>
        <v>278</v>
      </c>
    </row>
    <row r="9" spans="1:16" ht="12" customHeight="1" thickBot="1">
      <c r="A9" s="560"/>
      <c r="B9" s="303" t="s">
        <v>3</v>
      </c>
      <c r="C9" s="305">
        <f>C8/$P$8*100</f>
        <v>16.906474820143885</v>
      </c>
      <c r="D9" s="306">
        <f t="shared" ref="D9:P9" si="0">D8/$P$8*100</f>
        <v>0.71942446043165476</v>
      </c>
      <c r="E9" s="306">
        <f t="shared" si="0"/>
        <v>3.2374100719424459</v>
      </c>
      <c r="F9" s="306">
        <f t="shared" si="0"/>
        <v>3.9568345323741005</v>
      </c>
      <c r="G9" s="306">
        <f t="shared" si="0"/>
        <v>7.9136690647482011</v>
      </c>
      <c r="H9" s="306">
        <f t="shared" si="0"/>
        <v>1.079136690647482</v>
      </c>
      <c r="I9" s="306">
        <f t="shared" si="0"/>
        <v>4.6762589928057556</v>
      </c>
      <c r="J9" s="306">
        <f t="shared" si="0"/>
        <v>11.510791366906476</v>
      </c>
      <c r="K9" s="306">
        <f t="shared" si="0"/>
        <v>18.705035971223023</v>
      </c>
      <c r="L9" s="306">
        <f t="shared" si="0"/>
        <v>12.949640287769784</v>
      </c>
      <c r="M9" s="306">
        <f t="shared" si="0"/>
        <v>1.079136690647482</v>
      </c>
      <c r="N9" s="306">
        <f t="shared" si="0"/>
        <v>15.107913669064748</v>
      </c>
      <c r="O9" s="307">
        <f t="shared" si="0"/>
        <v>2.1582733812949639</v>
      </c>
      <c r="P9" s="308">
        <f t="shared" si="0"/>
        <v>100</v>
      </c>
    </row>
    <row r="10" spans="1:16" ht="12" customHeight="1">
      <c r="A10" s="561" t="s">
        <v>18</v>
      </c>
      <c r="B10" s="199" t="s">
        <v>2</v>
      </c>
      <c r="C10" s="192">
        <v>41</v>
      </c>
      <c r="D10" s="171">
        <v>7</v>
      </c>
      <c r="E10" s="171">
        <v>17</v>
      </c>
      <c r="F10" s="171">
        <v>7</v>
      </c>
      <c r="G10" s="171">
        <v>22</v>
      </c>
      <c r="H10" s="171">
        <v>6</v>
      </c>
      <c r="I10" s="171">
        <v>12</v>
      </c>
      <c r="J10" s="171">
        <v>30</v>
      </c>
      <c r="K10" s="171">
        <v>43</v>
      </c>
      <c r="L10" s="171">
        <v>25</v>
      </c>
      <c r="M10" s="171">
        <v>1</v>
      </c>
      <c r="N10" s="171">
        <v>29</v>
      </c>
      <c r="O10" s="172">
        <v>5</v>
      </c>
      <c r="P10" s="105">
        <f>SUM(C10:O10)</f>
        <v>245</v>
      </c>
    </row>
    <row r="11" spans="1:16" ht="12" customHeight="1" thickBot="1">
      <c r="A11" s="559"/>
      <c r="B11" s="288" t="s">
        <v>3</v>
      </c>
      <c r="C11" s="158">
        <f>C10/$P$10*100</f>
        <v>16.73469387755102</v>
      </c>
      <c r="D11" s="117">
        <f t="shared" ref="D11:P11" si="1">D10/$P$10*100</f>
        <v>2.8571428571428572</v>
      </c>
      <c r="E11" s="117">
        <f t="shared" si="1"/>
        <v>6.9387755102040813</v>
      </c>
      <c r="F11" s="117">
        <f t="shared" si="1"/>
        <v>2.8571428571428572</v>
      </c>
      <c r="G11" s="117">
        <f t="shared" si="1"/>
        <v>8.9795918367346932</v>
      </c>
      <c r="H11" s="117">
        <f t="shared" si="1"/>
        <v>2.4489795918367347</v>
      </c>
      <c r="I11" s="117">
        <f t="shared" si="1"/>
        <v>4.8979591836734695</v>
      </c>
      <c r="J11" s="117">
        <f t="shared" si="1"/>
        <v>12.244897959183673</v>
      </c>
      <c r="K11" s="117">
        <f t="shared" si="1"/>
        <v>17.551020408163264</v>
      </c>
      <c r="L11" s="117">
        <f t="shared" si="1"/>
        <v>10.204081632653061</v>
      </c>
      <c r="M11" s="117">
        <f t="shared" si="1"/>
        <v>0.40816326530612246</v>
      </c>
      <c r="N11" s="117">
        <f t="shared" si="1"/>
        <v>11.836734693877551</v>
      </c>
      <c r="O11" s="268">
        <f t="shared" si="1"/>
        <v>2.0408163265306123</v>
      </c>
      <c r="P11" s="208">
        <f t="shared" si="1"/>
        <v>100</v>
      </c>
    </row>
    <row r="12" spans="1:16" ht="12" customHeight="1">
      <c r="A12" s="529" t="s">
        <v>8</v>
      </c>
      <c r="B12" s="563"/>
      <c r="C12" s="318">
        <f t="shared" ref="C12:H12" si="2">C8+C10</f>
        <v>88</v>
      </c>
      <c r="D12" s="319">
        <f t="shared" si="2"/>
        <v>9</v>
      </c>
      <c r="E12" s="319">
        <f t="shared" si="2"/>
        <v>26</v>
      </c>
      <c r="F12" s="319">
        <f t="shared" si="2"/>
        <v>18</v>
      </c>
      <c r="G12" s="319">
        <f t="shared" si="2"/>
        <v>44</v>
      </c>
      <c r="H12" s="319">
        <f t="shared" si="2"/>
        <v>9</v>
      </c>
      <c r="I12" s="319">
        <f t="shared" ref="I12:O12" si="3">I8+I10</f>
        <v>25</v>
      </c>
      <c r="J12" s="319">
        <f t="shared" si="3"/>
        <v>62</v>
      </c>
      <c r="K12" s="319">
        <f t="shared" si="3"/>
        <v>95</v>
      </c>
      <c r="L12" s="319">
        <f t="shared" si="3"/>
        <v>61</v>
      </c>
      <c r="M12" s="319">
        <f t="shared" si="3"/>
        <v>4</v>
      </c>
      <c r="N12" s="319">
        <f t="shared" si="3"/>
        <v>71</v>
      </c>
      <c r="O12" s="320">
        <f t="shared" si="3"/>
        <v>11</v>
      </c>
      <c r="P12" s="321">
        <f>P8+P10</f>
        <v>523</v>
      </c>
    </row>
    <row r="13" spans="1:16" ht="12" customHeight="1" thickBot="1">
      <c r="A13" s="536" t="s">
        <v>127</v>
      </c>
      <c r="B13" s="562"/>
      <c r="C13" s="269">
        <f t="shared" ref="C13:P13" si="4">C12/$P$12*100</f>
        <v>16.826003824091778</v>
      </c>
      <c r="D13" s="270">
        <f t="shared" si="4"/>
        <v>1.7208413001912046</v>
      </c>
      <c r="E13" s="270">
        <f t="shared" si="4"/>
        <v>4.9713193116634802</v>
      </c>
      <c r="F13" s="270">
        <f t="shared" si="4"/>
        <v>3.4416826003824093</v>
      </c>
      <c r="G13" s="270">
        <f t="shared" si="4"/>
        <v>8.413001912045889</v>
      </c>
      <c r="H13" s="270">
        <f t="shared" si="4"/>
        <v>1.7208413001912046</v>
      </c>
      <c r="I13" s="270">
        <f t="shared" si="4"/>
        <v>4.7801147227533463</v>
      </c>
      <c r="J13" s="270">
        <f t="shared" si="4"/>
        <v>11.854684512428298</v>
      </c>
      <c r="K13" s="270">
        <f t="shared" si="4"/>
        <v>18.164435946462714</v>
      </c>
      <c r="L13" s="270">
        <f t="shared" si="4"/>
        <v>11.663479923518166</v>
      </c>
      <c r="M13" s="270">
        <f t="shared" si="4"/>
        <v>0.76481835564053535</v>
      </c>
      <c r="N13" s="270">
        <f t="shared" si="4"/>
        <v>13.575525812619501</v>
      </c>
      <c r="O13" s="271">
        <f t="shared" si="4"/>
        <v>2.1032504780114722</v>
      </c>
      <c r="P13" s="272">
        <f t="shared" si="4"/>
        <v>100</v>
      </c>
    </row>
    <row r="14" spans="1:16" ht="12" customHeight="1">
      <c r="A14" s="16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160"/>
    </row>
    <row r="15" spans="1:16" ht="12" customHeight="1" thickBot="1">
      <c r="A15" s="214"/>
      <c r="B15" s="293"/>
      <c r="C15" s="538" t="s">
        <v>105</v>
      </c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9"/>
      <c r="P15" s="160"/>
    </row>
    <row r="16" spans="1:16" ht="12" customHeight="1">
      <c r="A16" s="134" t="s">
        <v>19</v>
      </c>
      <c r="B16" s="146"/>
      <c r="C16" s="170">
        <f>C8</f>
        <v>47</v>
      </c>
      <c r="D16" s="171">
        <f>D8</f>
        <v>2</v>
      </c>
      <c r="E16" s="171">
        <f>E8</f>
        <v>9</v>
      </c>
      <c r="F16" s="171">
        <f t="shared" ref="F16:P16" si="5">F8</f>
        <v>11</v>
      </c>
      <c r="G16" s="171">
        <f t="shared" si="5"/>
        <v>22</v>
      </c>
      <c r="H16" s="171">
        <f t="shared" si="5"/>
        <v>3</v>
      </c>
      <c r="I16" s="171">
        <f t="shared" si="5"/>
        <v>13</v>
      </c>
      <c r="J16" s="171">
        <f t="shared" si="5"/>
        <v>32</v>
      </c>
      <c r="K16" s="171">
        <f t="shared" si="5"/>
        <v>52</v>
      </c>
      <c r="L16" s="171">
        <f t="shared" si="5"/>
        <v>36</v>
      </c>
      <c r="M16" s="171">
        <f t="shared" si="5"/>
        <v>3</v>
      </c>
      <c r="N16" s="171">
        <f t="shared" si="5"/>
        <v>42</v>
      </c>
      <c r="O16" s="172">
        <f t="shared" si="5"/>
        <v>6</v>
      </c>
      <c r="P16" s="135">
        <f t="shared" si="5"/>
        <v>278</v>
      </c>
    </row>
    <row r="17" spans="1:16" ht="12" customHeight="1" thickBot="1">
      <c r="A17" s="134" t="s">
        <v>18</v>
      </c>
      <c r="B17" s="146"/>
      <c r="C17" s="173">
        <f>C10</f>
        <v>41</v>
      </c>
      <c r="D17" s="174">
        <f t="shared" ref="D17:P17" si="6">D10</f>
        <v>7</v>
      </c>
      <c r="E17" s="174">
        <f t="shared" si="6"/>
        <v>17</v>
      </c>
      <c r="F17" s="174">
        <f t="shared" si="6"/>
        <v>7</v>
      </c>
      <c r="G17" s="174">
        <f t="shared" si="6"/>
        <v>22</v>
      </c>
      <c r="H17" s="174">
        <f t="shared" si="6"/>
        <v>6</v>
      </c>
      <c r="I17" s="174">
        <f t="shared" si="6"/>
        <v>12</v>
      </c>
      <c r="J17" s="174">
        <f t="shared" si="6"/>
        <v>30</v>
      </c>
      <c r="K17" s="174">
        <f t="shared" si="6"/>
        <v>43</v>
      </c>
      <c r="L17" s="174">
        <f t="shared" si="6"/>
        <v>25</v>
      </c>
      <c r="M17" s="174">
        <f t="shared" si="6"/>
        <v>1</v>
      </c>
      <c r="N17" s="174">
        <f t="shared" si="6"/>
        <v>29</v>
      </c>
      <c r="O17" s="175">
        <f t="shared" si="6"/>
        <v>5</v>
      </c>
      <c r="P17" s="135">
        <f t="shared" si="6"/>
        <v>245</v>
      </c>
    </row>
    <row r="18" spans="1:16" ht="12" customHeight="1">
      <c r="A18" s="160"/>
      <c r="B18" s="136"/>
      <c r="C18" s="93">
        <f t="shared" ref="C18:H18" si="7">C12</f>
        <v>88</v>
      </c>
      <c r="D18" s="93">
        <f t="shared" si="7"/>
        <v>9</v>
      </c>
      <c r="E18" s="93">
        <f t="shared" si="7"/>
        <v>26</v>
      </c>
      <c r="F18" s="93">
        <f t="shared" si="7"/>
        <v>18</v>
      </c>
      <c r="G18" s="93">
        <f t="shared" si="7"/>
        <v>44</v>
      </c>
      <c r="H18" s="93">
        <f t="shared" si="7"/>
        <v>9</v>
      </c>
      <c r="I18" s="93">
        <f t="shared" ref="I18:O18" si="8">I12</f>
        <v>25</v>
      </c>
      <c r="J18" s="93">
        <f t="shared" si="8"/>
        <v>62</v>
      </c>
      <c r="K18" s="93">
        <f t="shared" si="8"/>
        <v>95</v>
      </c>
      <c r="L18" s="93">
        <f t="shared" si="8"/>
        <v>61</v>
      </c>
      <c r="M18" s="93">
        <f t="shared" si="8"/>
        <v>4</v>
      </c>
      <c r="N18" s="93">
        <f t="shared" si="8"/>
        <v>71</v>
      </c>
      <c r="O18" s="93">
        <f t="shared" si="8"/>
        <v>11</v>
      </c>
      <c r="P18" s="160">
        <f>P12</f>
        <v>523</v>
      </c>
    </row>
    <row r="19" spans="1:16" ht="12" customHeight="1">
      <c r="A19" s="160"/>
      <c r="B19" s="136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160"/>
    </row>
    <row r="20" spans="1:16" ht="12" customHeight="1" thickBot="1">
      <c r="A20" s="214"/>
      <c r="B20" s="294"/>
      <c r="C20" s="538" t="s">
        <v>104</v>
      </c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58"/>
      <c r="P20" s="160"/>
    </row>
    <row r="21" spans="1:16" ht="12" customHeight="1">
      <c r="A21" s="134" t="s">
        <v>19</v>
      </c>
      <c r="B21" s="146"/>
      <c r="C21" s="176">
        <f>C18/P18*P16</f>
        <v>46.776290630975147</v>
      </c>
      <c r="D21" s="177">
        <f>D18/P18*P16</f>
        <v>4.7839388145315489</v>
      </c>
      <c r="E21" s="177">
        <f>E18/$P$18*$P$16</f>
        <v>13.820267686424476</v>
      </c>
      <c r="F21" s="177">
        <f t="shared" ref="F21:P21" si="9">F18/$P$18*$P$16</f>
        <v>9.5678776290630978</v>
      </c>
      <c r="G21" s="177">
        <f t="shared" si="9"/>
        <v>23.388145315487574</v>
      </c>
      <c r="H21" s="177">
        <f t="shared" si="9"/>
        <v>4.7839388145315489</v>
      </c>
      <c r="I21" s="177">
        <f t="shared" si="9"/>
        <v>13.288718929254301</v>
      </c>
      <c r="J21" s="177">
        <f t="shared" si="9"/>
        <v>32.956022944550668</v>
      </c>
      <c r="K21" s="177">
        <f t="shared" si="9"/>
        <v>50.497131931166344</v>
      </c>
      <c r="L21" s="177">
        <f t="shared" si="9"/>
        <v>32.424474187380497</v>
      </c>
      <c r="M21" s="177">
        <f t="shared" si="9"/>
        <v>2.1261950286806881</v>
      </c>
      <c r="N21" s="177">
        <f t="shared" si="9"/>
        <v>37.739961759082213</v>
      </c>
      <c r="O21" s="178">
        <f t="shared" si="9"/>
        <v>5.8470363288718934</v>
      </c>
      <c r="P21" s="137">
        <f t="shared" si="9"/>
        <v>278</v>
      </c>
    </row>
    <row r="22" spans="1:16" ht="12" customHeight="1" thickBot="1">
      <c r="A22" s="134" t="s">
        <v>18</v>
      </c>
      <c r="B22" s="146"/>
      <c r="C22" s="179">
        <f>C18/P18*P17</f>
        <v>41.22370936902486</v>
      </c>
      <c r="D22" s="180">
        <f>D18/P18*P17</f>
        <v>4.2160611854684511</v>
      </c>
      <c r="E22" s="180">
        <f>E18/$P$18*$P$17</f>
        <v>12.179732313575526</v>
      </c>
      <c r="F22" s="180">
        <f t="shared" ref="F22:P22" si="10">F18/$P$18*$P$17</f>
        <v>8.4321223709369022</v>
      </c>
      <c r="G22" s="180">
        <f t="shared" si="10"/>
        <v>20.61185468451243</v>
      </c>
      <c r="H22" s="180">
        <f t="shared" si="10"/>
        <v>4.2160611854684511</v>
      </c>
      <c r="I22" s="180">
        <f t="shared" si="10"/>
        <v>11.711281070745697</v>
      </c>
      <c r="J22" s="180">
        <f t="shared" si="10"/>
        <v>29.043977055449332</v>
      </c>
      <c r="K22" s="180">
        <f t="shared" si="10"/>
        <v>44.502868068833649</v>
      </c>
      <c r="L22" s="180">
        <f t="shared" si="10"/>
        <v>28.575525812619503</v>
      </c>
      <c r="M22" s="180">
        <f t="shared" si="10"/>
        <v>1.8738049713193117</v>
      </c>
      <c r="N22" s="180">
        <f t="shared" si="10"/>
        <v>33.26003824091778</v>
      </c>
      <c r="O22" s="181">
        <f t="shared" si="10"/>
        <v>5.1529636711281075</v>
      </c>
      <c r="P22" s="137">
        <f t="shared" si="10"/>
        <v>245</v>
      </c>
    </row>
    <row r="23" spans="1:16" ht="12" customHeight="1" thickBot="1">
      <c r="A23" s="161"/>
      <c r="B23" s="95"/>
      <c r="C23" s="153">
        <f>SUM(C21:C22)</f>
        <v>88</v>
      </c>
      <c r="D23" s="153">
        <f t="shared" ref="D23:P23" si="11">SUM(D21:D22)</f>
        <v>9</v>
      </c>
      <c r="E23" s="153">
        <f t="shared" si="11"/>
        <v>26</v>
      </c>
      <c r="F23" s="153">
        <f t="shared" si="11"/>
        <v>18</v>
      </c>
      <c r="G23" s="153">
        <f t="shared" si="11"/>
        <v>44</v>
      </c>
      <c r="H23" s="153">
        <f t="shared" si="11"/>
        <v>9</v>
      </c>
      <c r="I23" s="153">
        <f t="shared" si="11"/>
        <v>25</v>
      </c>
      <c r="J23" s="153">
        <f t="shared" si="11"/>
        <v>62</v>
      </c>
      <c r="K23" s="153">
        <f t="shared" si="11"/>
        <v>95</v>
      </c>
      <c r="L23" s="153">
        <f t="shared" si="11"/>
        <v>61</v>
      </c>
      <c r="M23" s="153">
        <f t="shared" si="11"/>
        <v>4</v>
      </c>
      <c r="N23" s="153">
        <f t="shared" si="11"/>
        <v>71</v>
      </c>
      <c r="O23" s="153">
        <f t="shared" si="11"/>
        <v>11</v>
      </c>
      <c r="P23" s="167">
        <f t="shared" si="11"/>
        <v>523</v>
      </c>
    </row>
    <row r="24" spans="1:16" ht="12" customHeight="1" thickBo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" customHeight="1" thickBot="1">
      <c r="A25" s="89" t="s">
        <v>12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 t="s">
        <v>133</v>
      </c>
      <c r="N25" s="89"/>
      <c r="O25" s="89"/>
      <c r="P25" s="489">
        <f>CHITEST(C16:O17,C21:O22)</f>
        <v>0.45257391863959395</v>
      </c>
    </row>
    <row r="26" spans="1:16" ht="12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04"/>
    </row>
    <row r="27" spans="1:16" ht="12" customHeight="1">
      <c r="A27" s="89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12" customHeight="1" thickBot="1">
      <c r="A28" s="89"/>
      <c r="B28" s="482" t="s">
        <v>129</v>
      </c>
      <c r="C28" s="89">
        <v>1</v>
      </c>
      <c r="D28" s="89">
        <v>2</v>
      </c>
      <c r="E28" s="89">
        <v>3</v>
      </c>
      <c r="F28" s="89">
        <v>4</v>
      </c>
      <c r="G28" s="89">
        <v>5</v>
      </c>
      <c r="H28" s="89">
        <v>6</v>
      </c>
      <c r="I28" s="89">
        <v>7</v>
      </c>
      <c r="J28" s="89">
        <v>8</v>
      </c>
      <c r="K28" s="89">
        <v>9</v>
      </c>
      <c r="L28" s="89">
        <v>10</v>
      </c>
      <c r="M28" s="89">
        <v>11</v>
      </c>
      <c r="N28" s="89">
        <v>12</v>
      </c>
      <c r="O28" s="89">
        <v>13</v>
      </c>
      <c r="P28" s="89"/>
    </row>
    <row r="29" spans="1:16" ht="12" customHeight="1" thickBot="1">
      <c r="A29" s="482" t="s">
        <v>128</v>
      </c>
      <c r="B29" s="89">
        <v>1</v>
      </c>
      <c r="C29" s="302">
        <f>(C16-C21)^2/C21</f>
        <v>1.0698984702382007E-3</v>
      </c>
      <c r="D29" s="114">
        <f t="shared" ref="D29:O30" si="12">(D16-D21)^2/D21</f>
        <v>1.6200699096554498</v>
      </c>
      <c r="E29" s="114">
        <f t="shared" si="12"/>
        <v>1.6812250743602803</v>
      </c>
      <c r="F29" s="114">
        <f t="shared" si="12"/>
        <v>0.21436044281209821</v>
      </c>
      <c r="G29" s="114">
        <f t="shared" si="12"/>
        <v>8.238991980411868E-2</v>
      </c>
      <c r="H29" s="114">
        <f t="shared" si="12"/>
        <v>0.66523377856032584</v>
      </c>
      <c r="I29" s="114">
        <f t="shared" si="12"/>
        <v>6.2728860888344434E-3</v>
      </c>
      <c r="J29" s="114">
        <f t="shared" si="12"/>
        <v>2.7733318187243748E-2</v>
      </c>
      <c r="K29" s="114">
        <f t="shared" si="12"/>
        <v>4.4727538890695098E-2</v>
      </c>
      <c r="L29" s="114">
        <f t="shared" si="12"/>
        <v>0.39428194772959491</v>
      </c>
      <c r="M29" s="114">
        <f t="shared" si="12"/>
        <v>0.35910869774543674</v>
      </c>
      <c r="N29" s="114">
        <f t="shared" si="12"/>
        <v>0.48086762593803023</v>
      </c>
      <c r="O29" s="115">
        <f t="shared" si="12"/>
        <v>4.0016656933448301E-3</v>
      </c>
      <c r="P29" s="245">
        <f>SUM(C29:L29)</f>
        <v>4.7373647145588791</v>
      </c>
    </row>
    <row r="30" spans="1:16" ht="12" customHeight="1" thickBot="1">
      <c r="A30" s="89"/>
      <c r="B30" s="89">
        <v>2</v>
      </c>
      <c r="C30" s="484">
        <f>(C17-C22)^2/C22</f>
        <v>1.2140072437805661E-3</v>
      </c>
      <c r="D30" s="485">
        <f t="shared" si="12"/>
        <v>1.8382834076906738</v>
      </c>
      <c r="E30" s="485">
        <f t="shared" si="12"/>
        <v>1.9076757986618678</v>
      </c>
      <c r="F30" s="485">
        <f t="shared" si="12"/>
        <v>0.24323348204801348</v>
      </c>
      <c r="G30" s="485">
        <f t="shared" si="12"/>
        <v>9.348733757365256E-2</v>
      </c>
      <c r="H30" s="485">
        <f t="shared" si="12"/>
        <v>0.75483669567253298</v>
      </c>
      <c r="I30" s="485">
        <f t="shared" si="12"/>
        <v>7.1178054395754971E-3</v>
      </c>
      <c r="J30" s="485">
        <f t="shared" si="12"/>
        <v>3.1468826351239841E-2</v>
      </c>
      <c r="K30" s="485">
        <f t="shared" si="12"/>
        <v>5.0752064537196405E-2</v>
      </c>
      <c r="L30" s="485">
        <f t="shared" si="12"/>
        <v>0.44738931211766281</v>
      </c>
      <c r="M30" s="485">
        <f t="shared" si="12"/>
        <v>0.40747844070706679</v>
      </c>
      <c r="N30" s="485">
        <f t="shared" si="12"/>
        <v>0.54563755106437539</v>
      </c>
      <c r="O30" s="486">
        <f t="shared" si="12"/>
        <v>4.5406655622443901E-3</v>
      </c>
      <c r="P30" s="135">
        <f>SUM(C30:L30)</f>
        <v>5.3754587373361957</v>
      </c>
    </row>
    <row r="31" spans="1:16" ht="12" customHeight="1" thickBo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491">
        <f>SUM(P29:P30)</f>
        <v>10.112823451895075</v>
      </c>
    </row>
    <row r="32" spans="1:16" ht="12" customHeight="1" thickBo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2" customHeight="1" thickBot="1">
      <c r="A33" s="89"/>
      <c r="B33" s="89"/>
      <c r="C33" s="89" t="s">
        <v>134</v>
      </c>
      <c r="D33" s="89"/>
      <c r="E33" s="89"/>
      <c r="F33" s="89"/>
      <c r="G33" s="89" t="s">
        <v>131</v>
      </c>
      <c r="H33" s="89"/>
      <c r="I33" s="89"/>
      <c r="J33" s="89"/>
      <c r="K33" s="89"/>
      <c r="L33" s="89"/>
      <c r="M33" s="89"/>
      <c r="N33" s="89"/>
      <c r="O33" s="89"/>
      <c r="P33" s="481">
        <v>21.026</v>
      </c>
    </row>
    <row r="34" spans="1:16" ht="12" customHeight="1"/>
  </sheetData>
  <mergeCells count="8">
    <mergeCell ref="C20:O20"/>
    <mergeCell ref="C6:P6"/>
    <mergeCell ref="A8:A9"/>
    <mergeCell ref="A10:A11"/>
    <mergeCell ref="C15:O15"/>
    <mergeCell ref="A5:A6"/>
    <mergeCell ref="A13:B13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topLeftCell="A13" workbookViewId="0">
      <selection activeCell="B48" sqref="B48:E48"/>
    </sheetView>
  </sheetViews>
  <sheetFormatPr defaultRowHeight="14.25"/>
  <cols>
    <col min="1" max="1" width="9.5703125" style="84" customWidth="1"/>
    <col min="2" max="2" width="5.7109375" style="84" customWidth="1"/>
    <col min="3" max="5" width="8.7109375" style="84" customWidth="1"/>
    <col min="6" max="6" width="7.7109375" style="84" customWidth="1"/>
    <col min="7" max="16384" width="9.140625" style="84"/>
  </cols>
  <sheetData>
    <row r="1" spans="1:6" ht="15">
      <c r="A1" s="30" t="s">
        <v>40</v>
      </c>
      <c r="B1" s="30"/>
    </row>
    <row r="2" spans="1:6">
      <c r="A2" s="84" t="s">
        <v>41</v>
      </c>
    </row>
    <row r="3" spans="1:6">
      <c r="A3" s="84" t="s">
        <v>42</v>
      </c>
    </row>
    <row r="4" spans="1:6" ht="15" thickBot="1"/>
    <row r="5" spans="1:6" ht="12" customHeight="1" thickBot="1">
      <c r="A5" s="541"/>
      <c r="B5" s="278"/>
      <c r="C5" s="290" t="s">
        <v>105</v>
      </c>
      <c r="D5" s="279"/>
      <c r="E5" s="279"/>
      <c r="F5" s="316"/>
    </row>
    <row r="6" spans="1:6" ht="24" customHeight="1" thickBot="1">
      <c r="A6" s="542"/>
      <c r="B6" s="253"/>
      <c r="C6" s="567" t="s">
        <v>39</v>
      </c>
      <c r="D6" s="567"/>
      <c r="E6" s="567"/>
      <c r="F6" s="568"/>
    </row>
    <row r="7" spans="1:6" ht="12" customHeight="1" thickBot="1">
      <c r="A7" s="159" t="s">
        <v>44</v>
      </c>
      <c r="B7" s="255"/>
      <c r="C7" s="322" t="s">
        <v>26</v>
      </c>
      <c r="D7" s="226" t="s">
        <v>27</v>
      </c>
      <c r="E7" s="227" t="s">
        <v>28</v>
      </c>
      <c r="F7" s="229" t="s">
        <v>98</v>
      </c>
    </row>
    <row r="8" spans="1:6" ht="12" customHeight="1">
      <c r="A8" s="559" t="s">
        <v>43</v>
      </c>
      <c r="B8" s="199" t="s">
        <v>2</v>
      </c>
      <c r="C8" s="170">
        <v>13</v>
      </c>
      <c r="D8" s="171">
        <v>2</v>
      </c>
      <c r="E8" s="171">
        <v>8</v>
      </c>
      <c r="F8" s="105">
        <f>SUM(C8:E8)</f>
        <v>23</v>
      </c>
    </row>
    <row r="9" spans="1:6" ht="12" customHeight="1" thickBot="1">
      <c r="A9" s="560"/>
      <c r="B9" s="213" t="s">
        <v>3</v>
      </c>
      <c r="C9" s="267">
        <f>C8/$F$8*100</f>
        <v>56.521739130434781</v>
      </c>
      <c r="D9" s="117">
        <f>D8/$F$8*100</f>
        <v>8.695652173913043</v>
      </c>
      <c r="E9" s="117">
        <f>E8/$F$8*100</f>
        <v>34.782608695652172</v>
      </c>
      <c r="F9" s="208">
        <f>F8/$F$8*100</f>
        <v>100</v>
      </c>
    </row>
    <row r="10" spans="1:6" ht="12" customHeight="1">
      <c r="A10" s="561" t="s">
        <v>45</v>
      </c>
      <c r="B10" s="199" t="s">
        <v>2</v>
      </c>
      <c r="C10" s="170">
        <v>46</v>
      </c>
      <c r="D10" s="171">
        <v>12</v>
      </c>
      <c r="E10" s="171">
        <v>35</v>
      </c>
      <c r="F10" s="105">
        <f>SUM(C10:E10)</f>
        <v>93</v>
      </c>
    </row>
    <row r="11" spans="1:6" ht="12" customHeight="1" thickBot="1">
      <c r="A11" s="560"/>
      <c r="B11" s="303" t="s">
        <v>3</v>
      </c>
      <c r="C11" s="267">
        <f>C10/$F$10*100</f>
        <v>49.462365591397848</v>
      </c>
      <c r="D11" s="117">
        <f>D10/$F$10*100</f>
        <v>12.903225806451612</v>
      </c>
      <c r="E11" s="117">
        <f>E10/$F$10*100</f>
        <v>37.634408602150536</v>
      </c>
      <c r="F11" s="208">
        <f>F10/$F$10*100</f>
        <v>100</v>
      </c>
    </row>
    <row r="12" spans="1:6" ht="12" customHeight="1">
      <c r="A12" s="566" t="s">
        <v>46</v>
      </c>
      <c r="B12" s="199" t="s">
        <v>2</v>
      </c>
      <c r="C12" s="276">
        <v>56</v>
      </c>
      <c r="D12" s="277">
        <v>9</v>
      </c>
      <c r="E12" s="277">
        <v>46</v>
      </c>
      <c r="F12" s="315">
        <f>SUM(C12:E12)</f>
        <v>111</v>
      </c>
    </row>
    <row r="13" spans="1:6" ht="12" customHeight="1" thickBot="1">
      <c r="A13" s="566"/>
      <c r="B13" s="303" t="s">
        <v>3</v>
      </c>
      <c r="C13" s="267">
        <f>C12/$F$12*100</f>
        <v>50.450450450450447</v>
      </c>
      <c r="D13" s="117">
        <f>D12/$F$12*100</f>
        <v>8.1081081081081088</v>
      </c>
      <c r="E13" s="117">
        <f>E12/$F$12*100</f>
        <v>41.441441441441441</v>
      </c>
      <c r="F13" s="208">
        <f>F12/$F$12*100</f>
        <v>100</v>
      </c>
    </row>
    <row r="14" spans="1:6" ht="12" customHeight="1">
      <c r="A14" s="566" t="s">
        <v>47</v>
      </c>
      <c r="B14" s="199" t="s">
        <v>2</v>
      </c>
      <c r="C14" s="276">
        <v>33</v>
      </c>
      <c r="D14" s="277">
        <v>7</v>
      </c>
      <c r="E14" s="277">
        <v>28</v>
      </c>
      <c r="F14" s="315">
        <f>SUM(C14:E14)</f>
        <v>68</v>
      </c>
    </row>
    <row r="15" spans="1:6" ht="12" customHeight="1" thickBot="1">
      <c r="A15" s="566"/>
      <c r="B15" s="303" t="s">
        <v>3</v>
      </c>
      <c r="C15" s="267">
        <f>C14/$F$14*100</f>
        <v>48.529411764705884</v>
      </c>
      <c r="D15" s="117">
        <f>D14/$F$14*100</f>
        <v>10.294117647058822</v>
      </c>
      <c r="E15" s="117">
        <f>E14/$F$14*100</f>
        <v>41.17647058823529</v>
      </c>
      <c r="F15" s="208">
        <f>F14/$F$14*100</f>
        <v>100</v>
      </c>
    </row>
    <row r="16" spans="1:6" ht="12" customHeight="1">
      <c r="A16" s="566" t="s">
        <v>48</v>
      </c>
      <c r="B16" s="199" t="s">
        <v>2</v>
      </c>
      <c r="C16" s="276">
        <v>13</v>
      </c>
      <c r="D16" s="277">
        <v>2</v>
      </c>
      <c r="E16" s="277">
        <v>9</v>
      </c>
      <c r="F16" s="314">
        <f>SUM(C16:E16)</f>
        <v>24</v>
      </c>
    </row>
    <row r="17" spans="1:6" ht="12" customHeight="1" thickBot="1">
      <c r="A17" s="561"/>
      <c r="B17" s="303" t="s">
        <v>3</v>
      </c>
      <c r="C17" s="309">
        <f>C16/$F$16*100</f>
        <v>54.166666666666664</v>
      </c>
      <c r="D17" s="306">
        <f>D16/$F$16*100</f>
        <v>8.3333333333333321</v>
      </c>
      <c r="E17" s="306">
        <f>E16/$F$16*100</f>
        <v>37.5</v>
      </c>
      <c r="F17" s="308">
        <f>F16/$F$16*100</f>
        <v>100</v>
      </c>
    </row>
    <row r="18" spans="1:6" ht="12" customHeight="1" thickBot="1">
      <c r="A18" s="543" t="s">
        <v>8</v>
      </c>
      <c r="B18" s="545"/>
      <c r="C18" s="310">
        <f>C8+C10+C12+C14+C16</f>
        <v>161</v>
      </c>
      <c r="D18" s="287">
        <f>D8+D10+D12+D14+D16</f>
        <v>32</v>
      </c>
      <c r="E18" s="287">
        <f>E8+E10+E12+E14+E16</f>
        <v>126</v>
      </c>
      <c r="F18" s="311">
        <f>F8+F10+F12+F14+F16</f>
        <v>319</v>
      </c>
    </row>
    <row r="19" spans="1:6" ht="12" customHeight="1" thickBot="1">
      <c r="A19" s="564" t="s">
        <v>127</v>
      </c>
      <c r="B19" s="565"/>
      <c r="C19" s="492">
        <f>C18/$F$18*100</f>
        <v>50.470219435736674</v>
      </c>
      <c r="D19" s="270">
        <f>D18/$F$18*100</f>
        <v>10.031347962382444</v>
      </c>
      <c r="E19" s="270">
        <f>E18/$F$18*100</f>
        <v>39.498432601880879</v>
      </c>
      <c r="F19" s="272">
        <f>F18/$F$18*100</f>
        <v>100</v>
      </c>
    </row>
    <row r="20" spans="1:6" ht="12" customHeight="1">
      <c r="A20" s="221"/>
      <c r="B20" s="136"/>
      <c r="C20" s="136"/>
      <c r="D20" s="136"/>
      <c r="E20" s="136"/>
      <c r="F20" s="221"/>
    </row>
    <row r="21" spans="1:6" ht="12" customHeight="1" thickBot="1">
      <c r="A21" s="222"/>
      <c r="B21" s="294"/>
      <c r="C21" s="538" t="s">
        <v>105</v>
      </c>
      <c r="D21" s="538"/>
      <c r="E21" s="539"/>
      <c r="F21" s="221"/>
    </row>
    <row r="22" spans="1:6" ht="12" customHeight="1">
      <c r="A22" s="160" t="s">
        <v>43</v>
      </c>
      <c r="B22" s="136"/>
      <c r="C22" s="170">
        <f>C8</f>
        <v>13</v>
      </c>
      <c r="D22" s="171">
        <f>D8</f>
        <v>2</v>
      </c>
      <c r="E22" s="172">
        <f>E8</f>
        <v>8</v>
      </c>
      <c r="F22" s="160">
        <f>F8</f>
        <v>23</v>
      </c>
    </row>
    <row r="23" spans="1:6" ht="12" customHeight="1">
      <c r="A23" s="160" t="s">
        <v>45</v>
      </c>
      <c r="B23" s="136"/>
      <c r="C23" s="182">
        <f>C10</f>
        <v>46</v>
      </c>
      <c r="D23" s="168">
        <f>D10</f>
        <v>12</v>
      </c>
      <c r="E23" s="183">
        <f>E10</f>
        <v>35</v>
      </c>
      <c r="F23" s="160">
        <f>F10</f>
        <v>93</v>
      </c>
    </row>
    <row r="24" spans="1:6" ht="12" customHeight="1">
      <c r="A24" s="160" t="s">
        <v>46</v>
      </c>
      <c r="B24" s="136"/>
      <c r="C24" s="184">
        <f>C12</f>
        <v>56</v>
      </c>
      <c r="D24" s="185">
        <f>D12</f>
        <v>9</v>
      </c>
      <c r="E24" s="186">
        <f>E12</f>
        <v>46</v>
      </c>
      <c r="F24" s="166">
        <f>F12</f>
        <v>111</v>
      </c>
    </row>
    <row r="25" spans="1:6" ht="12" customHeight="1">
      <c r="A25" s="160" t="s">
        <v>47</v>
      </c>
      <c r="B25" s="136"/>
      <c r="C25" s="184">
        <f>C14</f>
        <v>33</v>
      </c>
      <c r="D25" s="185">
        <f>D14</f>
        <v>7</v>
      </c>
      <c r="E25" s="186">
        <f>E14</f>
        <v>28</v>
      </c>
      <c r="F25" s="166">
        <f>F14</f>
        <v>68</v>
      </c>
    </row>
    <row r="26" spans="1:6" ht="12" customHeight="1" thickBot="1">
      <c r="A26" s="160" t="s">
        <v>48</v>
      </c>
      <c r="B26" s="136"/>
      <c r="C26" s="187">
        <f>C16</f>
        <v>13</v>
      </c>
      <c r="D26" s="188">
        <f>D16</f>
        <v>2</v>
      </c>
      <c r="E26" s="189">
        <f>E16</f>
        <v>9</v>
      </c>
      <c r="F26" s="166">
        <f>F16</f>
        <v>24</v>
      </c>
    </row>
    <row r="27" spans="1:6" ht="12" customHeight="1">
      <c r="A27" s="160"/>
      <c r="B27" s="136"/>
      <c r="C27" s="93">
        <f>C18</f>
        <v>161</v>
      </c>
      <c r="D27" s="93">
        <f>D18</f>
        <v>32</v>
      </c>
      <c r="E27" s="93">
        <f>E18</f>
        <v>126</v>
      </c>
      <c r="F27" s="160">
        <f>F18</f>
        <v>319</v>
      </c>
    </row>
    <row r="28" spans="1:6" ht="12" customHeight="1">
      <c r="A28" s="160"/>
      <c r="B28" s="136"/>
      <c r="C28" s="136"/>
      <c r="D28" s="136"/>
      <c r="E28" s="136"/>
      <c r="F28" s="221"/>
    </row>
    <row r="29" spans="1:6" ht="12" customHeight="1" thickBot="1">
      <c r="A29" s="214"/>
      <c r="B29" s="294"/>
      <c r="C29" s="538" t="s">
        <v>104</v>
      </c>
      <c r="D29" s="538"/>
      <c r="E29" s="538"/>
      <c r="F29" s="221"/>
    </row>
    <row r="30" spans="1:6" ht="12" customHeight="1">
      <c r="A30" s="160" t="s">
        <v>43</v>
      </c>
      <c r="B30" s="136"/>
      <c r="C30" s="176">
        <f>C27/F27*F22</f>
        <v>11.608150470219435</v>
      </c>
      <c r="D30" s="177">
        <f>D27/F27*F22</f>
        <v>2.3072100313479624</v>
      </c>
      <c r="E30" s="177">
        <f>E27/$F$27*$F$22</f>
        <v>9.0846394984326029</v>
      </c>
      <c r="F30" s="166">
        <f>F27/$F$27*$F$22</f>
        <v>23</v>
      </c>
    </row>
    <row r="31" spans="1:6" ht="12" customHeight="1">
      <c r="A31" s="160" t="s">
        <v>45</v>
      </c>
      <c r="B31" s="136"/>
      <c r="C31" s="190">
        <f>C27/F27*F23</f>
        <v>46.937304075235105</v>
      </c>
      <c r="D31" s="169">
        <f>D27/$F$27*$F$23</f>
        <v>9.3291536050156729</v>
      </c>
      <c r="E31" s="169">
        <f>E27/$F$27*$F$23</f>
        <v>36.733542319749219</v>
      </c>
      <c r="F31" s="166">
        <f>F27/$F$27*$F$23</f>
        <v>93</v>
      </c>
    </row>
    <row r="32" spans="1:6" ht="12" customHeight="1">
      <c r="A32" s="160" t="s">
        <v>46</v>
      </c>
      <c r="B32" s="136"/>
      <c r="C32" s="190">
        <f>C27/$F$27*$F$24</f>
        <v>56.021943573667706</v>
      </c>
      <c r="D32" s="169">
        <f>D27/$F$27*$F$24</f>
        <v>11.134796238244514</v>
      </c>
      <c r="E32" s="169">
        <f>E27/$F$27*$F$24</f>
        <v>43.843260188087775</v>
      </c>
      <c r="F32" s="166">
        <f>F27/$F$27*$F$24</f>
        <v>111</v>
      </c>
    </row>
    <row r="33" spans="1:6" ht="12" customHeight="1">
      <c r="A33" s="160" t="s">
        <v>47</v>
      </c>
      <c r="B33" s="136"/>
      <c r="C33" s="190">
        <f>C27/$F$27*$F$25</f>
        <v>34.319749216300941</v>
      </c>
      <c r="D33" s="169">
        <f>D27/$F$27*$F$25</f>
        <v>6.8213166144200628</v>
      </c>
      <c r="E33" s="169">
        <f>E27/$F$27*$F$25</f>
        <v>26.858934169278996</v>
      </c>
      <c r="F33" s="166">
        <f>F27/$F$27*$F$25</f>
        <v>68</v>
      </c>
    </row>
    <row r="34" spans="1:6" ht="12" customHeight="1" thickBot="1">
      <c r="A34" s="160" t="s">
        <v>48</v>
      </c>
      <c r="B34" s="136"/>
      <c r="C34" s="179">
        <f>C27/$F$27*$F$26</f>
        <v>12.112852664576803</v>
      </c>
      <c r="D34" s="180">
        <f>D27/$F$27*$F$26</f>
        <v>2.407523510971787</v>
      </c>
      <c r="E34" s="180">
        <f>E27/$F$27*$F$26</f>
        <v>9.4796238244514104</v>
      </c>
      <c r="F34" s="166">
        <f>F27/$F$27*$F$26</f>
        <v>24</v>
      </c>
    </row>
    <row r="35" spans="1:6" ht="12" customHeight="1" thickBot="1">
      <c r="A35" s="232"/>
      <c r="B35" s="151"/>
      <c r="C35" s="153">
        <f>SUM(C30:C34)</f>
        <v>160.99999999999997</v>
      </c>
      <c r="D35" s="153">
        <f t="shared" ref="D35:E35" si="0">SUM(D30:D34)</f>
        <v>32</v>
      </c>
      <c r="E35" s="153">
        <f t="shared" si="0"/>
        <v>126</v>
      </c>
      <c r="F35" s="167">
        <f>SUM(C35:E35)</f>
        <v>319</v>
      </c>
    </row>
    <row r="36" spans="1:6" ht="12" customHeight="1" thickBot="1">
      <c r="A36" s="89"/>
      <c r="B36" s="89"/>
      <c r="C36" s="89"/>
      <c r="D36" s="89"/>
      <c r="E36" s="89"/>
      <c r="F36" s="89"/>
    </row>
    <row r="37" spans="1:6" ht="12" customHeight="1" thickBot="1">
      <c r="A37" s="89" t="s">
        <v>12</v>
      </c>
      <c r="B37" s="89"/>
      <c r="C37" s="89"/>
      <c r="D37" s="89" t="s">
        <v>133</v>
      </c>
      <c r="E37" s="89"/>
      <c r="F37" s="480">
        <f>CHITEST(C22:E26,C30:E34)</f>
        <v>0.98161950171911028</v>
      </c>
    </row>
    <row r="38" spans="1:6" ht="12" customHeight="1">
      <c r="A38" s="89"/>
      <c r="B38" s="89"/>
      <c r="C38" s="89"/>
      <c r="D38" s="89"/>
      <c r="E38" s="89"/>
      <c r="F38" s="104"/>
    </row>
    <row r="39" spans="1:6" ht="12" customHeight="1">
      <c r="A39" s="89" t="s">
        <v>21</v>
      </c>
      <c r="B39" s="89"/>
      <c r="C39" s="89"/>
      <c r="D39" s="89"/>
      <c r="E39" s="89"/>
      <c r="F39" s="89"/>
    </row>
    <row r="40" spans="1:6" ht="12" customHeight="1" thickBot="1">
      <c r="A40" s="89"/>
      <c r="B40" s="482" t="s">
        <v>129</v>
      </c>
      <c r="C40" s="89">
        <v>1</v>
      </c>
      <c r="D40" s="89">
        <v>2</v>
      </c>
      <c r="E40" s="89">
        <v>3</v>
      </c>
      <c r="F40" s="89"/>
    </row>
    <row r="41" spans="1:6" ht="12" customHeight="1" thickBot="1">
      <c r="A41" s="482" t="s">
        <v>128</v>
      </c>
      <c r="B41" s="89">
        <v>1</v>
      </c>
      <c r="C41" s="302">
        <f t="shared" ref="C41:E45" si="1">(C22-C30)^2/C30</f>
        <v>0.16688663008981125</v>
      </c>
      <c r="D41" s="114">
        <f t="shared" si="1"/>
        <v>4.0905683521875437E-2</v>
      </c>
      <c r="E41" s="115">
        <f t="shared" si="1"/>
        <v>0.12949802155199477</v>
      </c>
      <c r="F41" s="92">
        <f>SUM(C41:E41)</f>
        <v>0.33729033516368145</v>
      </c>
    </row>
    <row r="42" spans="1:6" ht="12" customHeight="1" thickBot="1">
      <c r="A42" s="89"/>
      <c r="B42" s="89">
        <v>2</v>
      </c>
      <c r="C42" s="483">
        <f t="shared" si="1"/>
        <v>1.8717285680578021E-2</v>
      </c>
      <c r="D42" s="85">
        <f t="shared" si="1"/>
        <v>0.76463747598341658</v>
      </c>
      <c r="E42" s="150">
        <f t="shared" si="1"/>
        <v>8.1809942210387399E-2</v>
      </c>
      <c r="F42" s="292">
        <f>SUM(C42:E42)</f>
        <v>0.86516470387438205</v>
      </c>
    </row>
    <row r="43" spans="1:6" ht="12" customHeight="1" thickBot="1">
      <c r="A43" s="89"/>
      <c r="B43" s="89">
        <v>3</v>
      </c>
      <c r="C43" s="483">
        <f t="shared" si="1"/>
        <v>8.5952109940069001E-6</v>
      </c>
      <c r="D43" s="85">
        <f t="shared" si="1"/>
        <v>0.40928948148775718</v>
      </c>
      <c r="E43" s="150">
        <f t="shared" si="1"/>
        <v>0.10609445092203701</v>
      </c>
      <c r="F43" s="135">
        <f>SUM(C43:E43)</f>
        <v>0.51539252762078824</v>
      </c>
    </row>
    <row r="44" spans="1:6" ht="12" customHeight="1" thickBot="1">
      <c r="A44" s="89"/>
      <c r="B44" s="89">
        <v>4</v>
      </c>
      <c r="C44" s="483">
        <f t="shared" si="1"/>
        <v>5.0750312391550673E-2</v>
      </c>
      <c r="D44" s="85">
        <f t="shared" si="1"/>
        <v>4.6805850082979866E-3</v>
      </c>
      <c r="E44" s="150">
        <f t="shared" si="1"/>
        <v>4.8476652939127673E-2</v>
      </c>
      <c r="F44" s="292">
        <f>SUM(C44:E44)</f>
        <v>0.10390755033897633</v>
      </c>
    </row>
    <row r="45" spans="1:6" ht="12" customHeight="1" thickBot="1">
      <c r="A45" s="89"/>
      <c r="B45" s="89">
        <v>5</v>
      </c>
      <c r="C45" s="484">
        <f t="shared" si="1"/>
        <v>6.4974817785912214E-2</v>
      </c>
      <c r="D45" s="485">
        <f t="shared" si="1"/>
        <v>6.8981844305120207E-2</v>
      </c>
      <c r="E45" s="486">
        <f t="shared" si="1"/>
        <v>2.4266681594267776E-2</v>
      </c>
      <c r="F45" s="135">
        <f>SUM(C45:E45)</f>
        <v>0.15822334368530019</v>
      </c>
    </row>
    <row r="46" spans="1:6" ht="12" customHeight="1" thickBot="1">
      <c r="A46" s="89"/>
      <c r="B46" s="89"/>
      <c r="C46" s="89"/>
      <c r="D46" s="89"/>
      <c r="E46" s="89"/>
      <c r="F46" s="491">
        <f>SUM(F41:F45)</f>
        <v>1.9799784606831283</v>
      </c>
    </row>
    <row r="47" spans="1:6" ht="12" customHeight="1" thickBot="1">
      <c r="A47" s="89"/>
      <c r="B47" s="89"/>
      <c r="C47" s="89"/>
      <c r="D47" s="89"/>
      <c r="E47" s="89"/>
      <c r="F47" s="89"/>
    </row>
    <row r="48" spans="1:6" ht="12" customHeight="1" thickBot="1">
      <c r="A48" s="89"/>
      <c r="B48" s="89" t="s">
        <v>135</v>
      </c>
      <c r="C48" s="89"/>
      <c r="D48" s="89" t="s">
        <v>131</v>
      </c>
      <c r="E48" s="89"/>
      <c r="F48" s="245">
        <v>15.507</v>
      </c>
    </row>
    <row r="49" spans="3:9" ht="12" customHeight="1"/>
    <row r="50" spans="3:9" ht="12" customHeight="1">
      <c r="C50" s="89"/>
      <c r="D50" s="89"/>
      <c r="E50" s="89"/>
      <c r="F50" s="89"/>
      <c r="G50" s="89"/>
      <c r="H50" s="89"/>
      <c r="I50" s="89"/>
    </row>
    <row r="51" spans="3:9" ht="12" customHeight="1"/>
    <row r="52" spans="3:9" ht="12" customHeight="1"/>
    <row r="53" spans="3:9" ht="12" customHeight="1"/>
  </sheetData>
  <mergeCells count="11">
    <mergeCell ref="C21:E21"/>
    <mergeCell ref="C29:E29"/>
    <mergeCell ref="A19:B19"/>
    <mergeCell ref="A18:B18"/>
    <mergeCell ref="A5:A6"/>
    <mergeCell ref="A10:A11"/>
    <mergeCell ref="A12:A13"/>
    <mergeCell ref="A14:A15"/>
    <mergeCell ref="A16:A17"/>
    <mergeCell ref="C6:F6"/>
    <mergeCell ref="A8:A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opLeftCell="A13" workbookViewId="0">
      <selection activeCell="H2" sqref="A1:H2"/>
    </sheetView>
  </sheetViews>
  <sheetFormatPr defaultRowHeight="15"/>
  <cols>
    <col min="1" max="1" width="25.42578125" customWidth="1"/>
    <col min="3" max="3" width="14.85546875" customWidth="1"/>
    <col min="4" max="4" width="13.85546875" customWidth="1"/>
    <col min="5" max="6" width="14.28515625" customWidth="1"/>
    <col min="7" max="7" width="16.28515625" customWidth="1"/>
  </cols>
  <sheetData>
    <row r="1" spans="1:8">
      <c r="A1" s="30" t="s">
        <v>113</v>
      </c>
    </row>
    <row r="2" spans="1:8">
      <c r="A2" t="s">
        <v>69</v>
      </c>
    </row>
    <row r="3" spans="1:8">
      <c r="A3" t="s">
        <v>70</v>
      </c>
    </row>
    <row r="5" spans="1:8">
      <c r="A5" s="23"/>
      <c r="B5" s="24"/>
      <c r="C5" s="573" t="s">
        <v>39</v>
      </c>
      <c r="D5" s="574"/>
      <c r="E5" s="574"/>
      <c r="F5" s="574"/>
      <c r="G5" s="575"/>
    </row>
    <row r="6" spans="1:8" ht="30" customHeight="1">
      <c r="A6" s="25" t="s">
        <v>68</v>
      </c>
      <c r="B6" s="26" t="s">
        <v>4</v>
      </c>
      <c r="C6" s="19" t="s">
        <v>26</v>
      </c>
      <c r="D6" s="20" t="s">
        <v>27</v>
      </c>
      <c r="E6" s="21" t="s">
        <v>28</v>
      </c>
      <c r="F6" s="21" t="s">
        <v>29</v>
      </c>
      <c r="G6" s="22" t="s">
        <v>7</v>
      </c>
    </row>
    <row r="7" spans="1:8">
      <c r="A7" s="569" t="s">
        <v>64</v>
      </c>
      <c r="B7" s="2" t="s">
        <v>2</v>
      </c>
      <c r="C7" s="2">
        <v>119</v>
      </c>
      <c r="D7" s="2">
        <v>19</v>
      </c>
      <c r="E7" s="2">
        <v>100</v>
      </c>
      <c r="F7" s="2">
        <v>0</v>
      </c>
      <c r="G7" s="2">
        <f>SUM(C7:F7)</f>
        <v>238</v>
      </c>
    </row>
    <row r="8" spans="1:8">
      <c r="A8" s="570"/>
      <c r="B8" s="2" t="s">
        <v>3</v>
      </c>
      <c r="C8" s="3">
        <f>C7/$G$7*100</f>
        <v>50</v>
      </c>
      <c r="D8" s="3">
        <f>D7/$G$7*100</f>
        <v>7.9831932773109235</v>
      </c>
      <c r="E8" s="3">
        <f>E7/$G$7*100</f>
        <v>42.016806722689076</v>
      </c>
      <c r="F8" s="3">
        <f>F7/$G$7*100</f>
        <v>0</v>
      </c>
      <c r="G8" s="3">
        <f>G7/$G$7*100</f>
        <v>100</v>
      </c>
      <c r="H8" s="1">
        <f>SUM(C8:F8)</f>
        <v>100</v>
      </c>
    </row>
    <row r="9" spans="1:8">
      <c r="A9" s="569" t="s">
        <v>65</v>
      </c>
      <c r="B9" s="2" t="s">
        <v>2</v>
      </c>
      <c r="C9" s="2">
        <v>42</v>
      </c>
      <c r="D9" s="2">
        <v>13</v>
      </c>
      <c r="E9" s="2">
        <v>26</v>
      </c>
      <c r="F9" s="2">
        <v>13</v>
      </c>
      <c r="G9" s="2">
        <f>SUM(C9:F9)</f>
        <v>94</v>
      </c>
    </row>
    <row r="10" spans="1:8">
      <c r="A10" s="570"/>
      <c r="B10" s="2" t="s">
        <v>3</v>
      </c>
      <c r="C10" s="3">
        <f>C9/$G$9*100</f>
        <v>44.680851063829785</v>
      </c>
      <c r="D10" s="3">
        <f>D9/$G$9*100</f>
        <v>13.829787234042554</v>
      </c>
      <c r="E10" s="3">
        <f>E9/$G$9*100</f>
        <v>27.659574468085108</v>
      </c>
      <c r="F10" s="3">
        <f>F9/$G$9*100</f>
        <v>13.829787234042554</v>
      </c>
      <c r="G10" s="3">
        <f>G9/$G$9*100</f>
        <v>100</v>
      </c>
      <c r="H10" s="1">
        <f>SUM(C10:F10)</f>
        <v>100</v>
      </c>
    </row>
    <row r="11" spans="1:8">
      <c r="A11" s="571" t="s">
        <v>8</v>
      </c>
      <c r="B11" s="572"/>
      <c r="C11" s="2">
        <f>C7+C9</f>
        <v>161</v>
      </c>
      <c r="D11" s="2">
        <f>D7+D9</f>
        <v>32</v>
      </c>
      <c r="E11" s="2">
        <f>E7+E9</f>
        <v>126</v>
      </c>
      <c r="F11" s="2">
        <f>F7+F9</f>
        <v>13</v>
      </c>
      <c r="G11" s="2">
        <f>G7+G9</f>
        <v>332</v>
      </c>
    </row>
    <row r="12" spans="1:8">
      <c r="A12" s="571" t="s">
        <v>9</v>
      </c>
      <c r="B12" s="572"/>
      <c r="C12" s="3">
        <f>C11/$G$11*100</f>
        <v>48.493975903614455</v>
      </c>
      <c r="D12" s="3">
        <f>D11/$G$11*100</f>
        <v>9.6385542168674707</v>
      </c>
      <c r="E12" s="3">
        <f>E11/$G$11*100</f>
        <v>37.951807228915662</v>
      </c>
      <c r="F12" s="3">
        <f>F11/$G$11*100</f>
        <v>3.9156626506024099</v>
      </c>
      <c r="G12" s="3">
        <f>G11/$G$11*100</f>
        <v>100</v>
      </c>
      <c r="H12" s="1">
        <f>SUM(C12:F12)</f>
        <v>100</v>
      </c>
    </row>
    <row r="14" spans="1:8" ht="15.75" thickBot="1">
      <c r="A14" t="s">
        <v>10</v>
      </c>
    </row>
    <row r="15" spans="1:8">
      <c r="B15" t="s">
        <v>14</v>
      </c>
      <c r="C15" s="4">
        <f>C7</f>
        <v>119</v>
      </c>
      <c r="D15" s="5">
        <f>D7</f>
        <v>19</v>
      </c>
      <c r="E15" s="5">
        <f>E7</f>
        <v>100</v>
      </c>
      <c r="F15" s="6">
        <f>F7</f>
        <v>0</v>
      </c>
      <c r="G15" s="17">
        <f>G7</f>
        <v>238</v>
      </c>
    </row>
    <row r="16" spans="1:8" ht="15.75" thickBot="1">
      <c r="C16" s="7">
        <f>C9</f>
        <v>42</v>
      </c>
      <c r="D16" s="8">
        <f>D9</f>
        <v>13</v>
      </c>
      <c r="E16" s="8">
        <f>E9</f>
        <v>26</v>
      </c>
      <c r="F16" s="9">
        <f>F9</f>
        <v>13</v>
      </c>
      <c r="G16" s="17">
        <f>G9</f>
        <v>94</v>
      </c>
    </row>
    <row r="17" spans="1:7">
      <c r="C17">
        <f>C11</f>
        <v>161</v>
      </c>
      <c r="D17">
        <f>D11</f>
        <v>32</v>
      </c>
      <c r="E17">
        <f>E11</f>
        <v>126</v>
      </c>
      <c r="F17">
        <f>F11</f>
        <v>13</v>
      </c>
      <c r="G17">
        <f>G11</f>
        <v>332</v>
      </c>
    </row>
    <row r="19" spans="1:7" ht="15.75" thickBot="1">
      <c r="A19" t="s">
        <v>11</v>
      </c>
    </row>
    <row r="20" spans="1:7">
      <c r="B20" t="s">
        <v>15</v>
      </c>
      <c r="C20" s="10">
        <f>C17/G17*G15</f>
        <v>115.4156626506024</v>
      </c>
      <c r="D20" s="11">
        <f>D17/G17*G15</f>
        <v>22.939759036144579</v>
      </c>
      <c r="E20" s="11">
        <f>E17/$G$17*$G$15</f>
        <v>90.325301204819283</v>
      </c>
      <c r="F20" s="12">
        <f>F17/$G$17*$G$15</f>
        <v>9.3192771084337345</v>
      </c>
      <c r="G20" s="18">
        <f>G17/$G$17*$G$15</f>
        <v>238</v>
      </c>
    </row>
    <row r="21" spans="1:7" ht="15.75" thickBot="1">
      <c r="C21" s="13">
        <f>C17/G17*G16</f>
        <v>45.584337349397586</v>
      </c>
      <c r="D21" s="14">
        <f>D17/G17*G16</f>
        <v>9.0602409638554224</v>
      </c>
      <c r="E21" s="14">
        <f>E17/$G$17*$G$16</f>
        <v>35.674698795180724</v>
      </c>
      <c r="F21" s="15">
        <f>F17/$G$17*$G$16</f>
        <v>3.6807228915662651</v>
      </c>
      <c r="G21" s="18">
        <f>G17/$G$17*$G$16</f>
        <v>94</v>
      </c>
    </row>
    <row r="22" spans="1:7">
      <c r="C22" s="1">
        <f>SUM(C20:C21)</f>
        <v>161</v>
      </c>
      <c r="D22" s="1">
        <f>SUM(D20:D21)</f>
        <v>32</v>
      </c>
      <c r="E22" s="1">
        <f>SUM(E20:E21)</f>
        <v>126</v>
      </c>
      <c r="F22" s="1">
        <f>SUM(F20:F21)</f>
        <v>13</v>
      </c>
      <c r="G22" s="1">
        <f>SUM(G20:G21)</f>
        <v>332</v>
      </c>
    </row>
    <row r="24" spans="1:7">
      <c r="A24" t="s">
        <v>12</v>
      </c>
      <c r="F24">
        <f>CHITEST(C15:F16,C20:F21)</f>
        <v>1.4576724224106374E-8</v>
      </c>
      <c r="G24" s="78">
        <f>CHITEST(C15:F16,C20:F21)</f>
        <v>1.4576724224106374E-8</v>
      </c>
    </row>
    <row r="25" spans="1:7">
      <c r="G25" s="16"/>
    </row>
    <row r="26" spans="1:7" ht="15.75" thickBot="1">
      <c r="A26" t="s">
        <v>21</v>
      </c>
    </row>
    <row r="27" spans="1:7">
      <c r="C27" s="17">
        <f>(C15-C20)^2/C20</f>
        <v>0.11131482451545374</v>
      </c>
      <c r="D27" s="17">
        <f t="shared" ref="D27:F28" si="0">(D15-D20)^2/D20</f>
        <v>0.67662878404373827</v>
      </c>
      <c r="E27" s="17">
        <f t="shared" si="0"/>
        <v>1.0362522519047765</v>
      </c>
      <c r="F27" s="17">
        <f t="shared" si="0"/>
        <v>9.3192771084337345</v>
      </c>
      <c r="G27" s="27">
        <f>SUM(C27:F27)</f>
        <v>11.143472968897703</v>
      </c>
    </row>
    <row r="28" spans="1:7">
      <c r="C28" s="17">
        <f>(C16-C21)^2/C21</f>
        <v>0.28183966207104022</v>
      </c>
      <c r="D28" s="17">
        <f t="shared" si="0"/>
        <v>1.7131664957703145</v>
      </c>
      <c r="E28" s="17">
        <f t="shared" si="0"/>
        <v>2.6237025101418854</v>
      </c>
      <c r="F28" s="17">
        <f t="shared" si="0"/>
        <v>23.595616508587536</v>
      </c>
      <c r="G28" s="28">
        <f>SUM(C28:F28)</f>
        <v>28.214325176570775</v>
      </c>
    </row>
    <row r="29" spans="1:7" ht="15.75" thickBot="1">
      <c r="G29" s="29">
        <f>SUM(G27:G28)</f>
        <v>39.357798145468479</v>
      </c>
    </row>
    <row r="31" spans="1:7">
      <c r="G31">
        <v>7.81</v>
      </c>
    </row>
  </sheetData>
  <mergeCells count="5">
    <mergeCell ref="A9:A10"/>
    <mergeCell ref="A11:B11"/>
    <mergeCell ref="A12:B12"/>
    <mergeCell ref="C5:G5"/>
    <mergeCell ref="A7:A8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M29" sqref="M29"/>
    </sheetView>
  </sheetViews>
  <sheetFormatPr defaultRowHeight="14.25"/>
  <cols>
    <col min="1" max="1" width="13.28515625" style="84" customWidth="1"/>
    <col min="2" max="6" width="5.7109375" style="84" customWidth="1"/>
    <col min="7" max="7" width="7.7109375" style="84" customWidth="1"/>
    <col min="8" max="16384" width="9.140625" style="84"/>
  </cols>
  <sheetData>
    <row r="1" spans="1:7" ht="15">
      <c r="A1" s="30" t="s">
        <v>113</v>
      </c>
      <c r="B1" s="30"/>
    </row>
    <row r="2" spans="1:7">
      <c r="A2" s="84" t="s">
        <v>69</v>
      </c>
    </row>
    <row r="3" spans="1:7">
      <c r="A3" s="84" t="s">
        <v>70</v>
      </c>
    </row>
    <row r="4" spans="1:7" ht="12" customHeight="1" thickBot="1"/>
    <row r="5" spans="1:7" ht="12" customHeight="1" thickBot="1">
      <c r="A5" s="541"/>
      <c r="B5" s="278"/>
      <c r="C5" s="290" t="s">
        <v>105</v>
      </c>
      <c r="D5" s="279"/>
      <c r="E5" s="279"/>
      <c r="F5" s="279"/>
      <c r="G5" s="316"/>
    </row>
    <row r="6" spans="1:7" ht="24" customHeight="1" thickBot="1">
      <c r="A6" s="542"/>
      <c r="B6" s="284"/>
      <c r="C6" s="578" t="s">
        <v>39</v>
      </c>
      <c r="D6" s="578"/>
      <c r="E6" s="578"/>
      <c r="F6" s="578"/>
      <c r="G6" s="579"/>
    </row>
    <row r="7" spans="1:7" ht="24" customHeight="1" thickBot="1">
      <c r="A7" s="229" t="s">
        <v>68</v>
      </c>
      <c r="B7" s="317"/>
      <c r="C7" s="246" t="s">
        <v>26</v>
      </c>
      <c r="D7" s="156" t="s">
        <v>27</v>
      </c>
      <c r="E7" s="157" t="s">
        <v>28</v>
      </c>
      <c r="F7" s="295" t="s">
        <v>29</v>
      </c>
      <c r="G7" s="164" t="s">
        <v>98</v>
      </c>
    </row>
    <row r="8" spans="1:7" ht="12" customHeight="1">
      <c r="A8" s="559" t="s">
        <v>64</v>
      </c>
      <c r="B8" s="199" t="s">
        <v>2</v>
      </c>
      <c r="C8" s="170">
        <v>119</v>
      </c>
      <c r="D8" s="171">
        <v>19</v>
      </c>
      <c r="E8" s="171">
        <v>100</v>
      </c>
      <c r="F8" s="172">
        <v>0</v>
      </c>
      <c r="G8" s="105">
        <f>SUM(C8:F8)</f>
        <v>238</v>
      </c>
    </row>
    <row r="9" spans="1:7" ht="12" customHeight="1" thickBot="1">
      <c r="A9" s="560"/>
      <c r="B9" s="303" t="s">
        <v>3</v>
      </c>
      <c r="C9" s="267">
        <f>C8/$G$8*100</f>
        <v>50</v>
      </c>
      <c r="D9" s="117">
        <f>D8/$G$8*100</f>
        <v>7.9831932773109235</v>
      </c>
      <c r="E9" s="117">
        <f>E8/$G$8*100</f>
        <v>42.016806722689076</v>
      </c>
      <c r="F9" s="268">
        <f>F8/$G$8*100</f>
        <v>0</v>
      </c>
      <c r="G9" s="208">
        <f>G8/$G$8*100</f>
        <v>100</v>
      </c>
    </row>
    <row r="10" spans="1:7" ht="12" customHeight="1">
      <c r="A10" s="561" t="s">
        <v>65</v>
      </c>
      <c r="B10" s="199" t="s">
        <v>2</v>
      </c>
      <c r="C10" s="300">
        <v>42</v>
      </c>
      <c r="D10" s="274">
        <v>13</v>
      </c>
      <c r="E10" s="274">
        <v>26</v>
      </c>
      <c r="F10" s="301">
        <v>13</v>
      </c>
      <c r="G10" s="105">
        <f>SUM(C10:F10)</f>
        <v>94</v>
      </c>
    </row>
    <row r="11" spans="1:7" ht="12" customHeight="1" thickBot="1">
      <c r="A11" s="559"/>
      <c r="B11" s="303" t="s">
        <v>3</v>
      </c>
      <c r="C11" s="305">
        <f>C10/$G$10*100</f>
        <v>44.680851063829785</v>
      </c>
      <c r="D11" s="306">
        <f>D10/$G$10*100</f>
        <v>13.829787234042554</v>
      </c>
      <c r="E11" s="306">
        <f>E10/$G$10*100</f>
        <v>27.659574468085108</v>
      </c>
      <c r="F11" s="307">
        <f>F10/$G$10*100</f>
        <v>13.829787234042554</v>
      </c>
      <c r="G11" s="208">
        <f>G10/$G$10*100</f>
        <v>100</v>
      </c>
    </row>
    <row r="12" spans="1:7" ht="12" customHeight="1" thickBot="1">
      <c r="A12" s="543" t="s">
        <v>8</v>
      </c>
      <c r="B12" s="545"/>
      <c r="C12" s="318">
        <f>C8+C10</f>
        <v>161</v>
      </c>
      <c r="D12" s="319">
        <f>D8+D10</f>
        <v>32</v>
      </c>
      <c r="E12" s="319">
        <f>E8+E10</f>
        <v>126</v>
      </c>
      <c r="F12" s="320">
        <f>F8+F10</f>
        <v>13</v>
      </c>
      <c r="G12" s="321">
        <f>G8+G10</f>
        <v>332</v>
      </c>
    </row>
    <row r="13" spans="1:7" ht="12" customHeight="1" thickBot="1">
      <c r="A13" s="564" t="s">
        <v>9</v>
      </c>
      <c r="B13" s="565"/>
      <c r="C13" s="269">
        <f>C12/$G$12*100</f>
        <v>48.493975903614455</v>
      </c>
      <c r="D13" s="270">
        <f>D12/$G$12*100</f>
        <v>9.6385542168674707</v>
      </c>
      <c r="E13" s="270">
        <f>E12/$G$12*100</f>
        <v>37.951807228915662</v>
      </c>
      <c r="F13" s="271">
        <f>F12/$G$12*100</f>
        <v>3.9156626506024099</v>
      </c>
      <c r="G13" s="272">
        <f>G12/$G$12*100</f>
        <v>100</v>
      </c>
    </row>
    <row r="14" spans="1:7" ht="12" customHeight="1">
      <c r="A14" s="160"/>
      <c r="B14" s="93"/>
      <c r="C14" s="93"/>
      <c r="D14" s="93"/>
      <c r="E14" s="93"/>
      <c r="F14" s="93"/>
      <c r="G14" s="160"/>
    </row>
    <row r="15" spans="1:7" ht="12" customHeight="1" thickBot="1">
      <c r="A15" s="214"/>
      <c r="B15" s="293"/>
      <c r="C15" s="538" t="s">
        <v>105</v>
      </c>
      <c r="D15" s="538"/>
      <c r="E15" s="538"/>
      <c r="F15" s="539"/>
      <c r="G15" s="160"/>
    </row>
    <row r="16" spans="1:7" ht="12" customHeight="1">
      <c r="A16" s="160" t="s">
        <v>64</v>
      </c>
      <c r="B16" s="136"/>
      <c r="C16" s="170">
        <f>C8</f>
        <v>119</v>
      </c>
      <c r="D16" s="171">
        <f>D8</f>
        <v>19</v>
      </c>
      <c r="E16" s="171">
        <f>E8</f>
        <v>100</v>
      </c>
      <c r="F16" s="172">
        <f>F8</f>
        <v>0</v>
      </c>
      <c r="G16" s="160">
        <f>G8</f>
        <v>238</v>
      </c>
    </row>
    <row r="17" spans="1:8" ht="12" customHeight="1" thickBot="1">
      <c r="A17" s="160" t="s">
        <v>65</v>
      </c>
      <c r="B17" s="136"/>
      <c r="C17" s="173">
        <f>C10</f>
        <v>42</v>
      </c>
      <c r="D17" s="174">
        <f>D10</f>
        <v>13</v>
      </c>
      <c r="E17" s="174">
        <f>E10</f>
        <v>26</v>
      </c>
      <c r="F17" s="175">
        <f>F10</f>
        <v>13</v>
      </c>
      <c r="G17" s="160">
        <f>G10</f>
        <v>94</v>
      </c>
    </row>
    <row r="18" spans="1:8" ht="12" customHeight="1">
      <c r="A18" s="160"/>
      <c r="B18" s="136"/>
      <c r="C18" s="93">
        <f>C12</f>
        <v>161</v>
      </c>
      <c r="D18" s="93">
        <f>D12</f>
        <v>32</v>
      </c>
      <c r="E18" s="93">
        <f>E12</f>
        <v>126</v>
      </c>
      <c r="F18" s="93">
        <f>F12</f>
        <v>13</v>
      </c>
      <c r="G18" s="160">
        <f>G12</f>
        <v>332</v>
      </c>
    </row>
    <row r="19" spans="1:8" ht="12" customHeight="1">
      <c r="A19" s="160"/>
      <c r="B19" s="136"/>
      <c r="C19" s="93"/>
      <c r="D19" s="93"/>
      <c r="E19" s="93"/>
      <c r="F19" s="93"/>
      <c r="G19" s="160"/>
    </row>
    <row r="20" spans="1:8" ht="12" customHeight="1" thickBot="1">
      <c r="A20" s="214"/>
      <c r="B20" s="294"/>
      <c r="C20" s="538" t="s">
        <v>106</v>
      </c>
      <c r="D20" s="538"/>
      <c r="E20" s="538"/>
      <c r="F20" s="539"/>
      <c r="G20" s="160"/>
    </row>
    <row r="21" spans="1:8" ht="12" customHeight="1">
      <c r="A21" s="160" t="s">
        <v>64</v>
      </c>
      <c r="B21" s="136"/>
      <c r="C21" s="176">
        <f>C18/G18*G16</f>
        <v>115.4156626506024</v>
      </c>
      <c r="D21" s="177">
        <f>D18/G18*G16</f>
        <v>22.939759036144579</v>
      </c>
      <c r="E21" s="177">
        <f>E18/$G$18*$G$16</f>
        <v>90.325301204819283</v>
      </c>
      <c r="F21" s="178">
        <f>F18/$G$18*$G$16</f>
        <v>9.3192771084337345</v>
      </c>
      <c r="G21" s="166">
        <f>G18/$G$18*$G$16</f>
        <v>238</v>
      </c>
    </row>
    <row r="22" spans="1:8" ht="12" customHeight="1" thickBot="1">
      <c r="A22" s="160" t="s">
        <v>65</v>
      </c>
      <c r="B22" s="136"/>
      <c r="C22" s="179">
        <f>C18/G18*G17</f>
        <v>45.584337349397586</v>
      </c>
      <c r="D22" s="180">
        <f>D18/G18*G17</f>
        <v>9.0602409638554224</v>
      </c>
      <c r="E22" s="180">
        <f>E18/$G$18*$G$17</f>
        <v>35.674698795180724</v>
      </c>
      <c r="F22" s="181">
        <f>F18/$G$18*$G$17</f>
        <v>3.6807228915662651</v>
      </c>
      <c r="G22" s="166">
        <f>G18/$G$18*$G$17</f>
        <v>94</v>
      </c>
    </row>
    <row r="23" spans="1:8" ht="12" customHeight="1" thickBot="1">
      <c r="A23" s="161"/>
      <c r="B23" s="95"/>
      <c r="C23" s="153">
        <f>SUM(C21:C22)</f>
        <v>161</v>
      </c>
      <c r="D23" s="153">
        <f>SUM(D21:D22)</f>
        <v>32</v>
      </c>
      <c r="E23" s="153">
        <f>SUM(E21:E22)</f>
        <v>126</v>
      </c>
      <c r="F23" s="153">
        <f>SUM(F21:F22)</f>
        <v>13</v>
      </c>
      <c r="G23" s="167">
        <f>SUM(G21:G22)</f>
        <v>332</v>
      </c>
    </row>
    <row r="24" spans="1:8" ht="12" customHeight="1" thickBot="1">
      <c r="A24" s="89"/>
      <c r="B24" s="89"/>
      <c r="C24" s="89"/>
      <c r="D24" s="89"/>
      <c r="E24" s="89"/>
      <c r="F24" s="89"/>
      <c r="G24" s="89"/>
    </row>
    <row r="25" spans="1:8" ht="12" customHeight="1" thickBot="1">
      <c r="A25" s="89" t="s">
        <v>12</v>
      </c>
      <c r="B25" s="89"/>
      <c r="C25" s="89"/>
      <c r="D25" s="89" t="s">
        <v>133</v>
      </c>
      <c r="E25" s="89"/>
      <c r="F25" s="89"/>
      <c r="G25" s="576">
        <f>CHITEST(C16:F17,C21:F22)</f>
        <v>1.4576724224106374E-8</v>
      </c>
      <c r="H25" s="577"/>
    </row>
    <row r="26" spans="1:8" ht="12" customHeight="1">
      <c r="A26" s="89"/>
      <c r="B26" s="89"/>
      <c r="C26" s="89"/>
      <c r="D26" s="89"/>
      <c r="E26" s="89"/>
      <c r="F26" s="89"/>
      <c r="G26" s="104"/>
    </row>
    <row r="27" spans="1:8" ht="12" customHeight="1">
      <c r="A27" s="89" t="s">
        <v>21</v>
      </c>
      <c r="B27" s="89"/>
      <c r="C27" s="89"/>
      <c r="D27" s="89"/>
      <c r="E27" s="89"/>
      <c r="F27" s="89"/>
      <c r="G27" s="89"/>
    </row>
    <row r="28" spans="1:8" ht="12" customHeight="1" thickBot="1">
      <c r="A28" s="89"/>
      <c r="B28" s="482" t="s">
        <v>129</v>
      </c>
      <c r="C28" s="89">
        <v>1</v>
      </c>
      <c r="D28" s="89">
        <v>2</v>
      </c>
      <c r="E28" s="89">
        <v>3</v>
      </c>
      <c r="F28" s="89">
        <v>4</v>
      </c>
      <c r="G28" s="89"/>
    </row>
    <row r="29" spans="1:8" ht="12" customHeight="1" thickBot="1">
      <c r="A29" s="482" t="s">
        <v>128</v>
      </c>
      <c r="B29" s="89">
        <v>1</v>
      </c>
      <c r="C29" s="302">
        <f>(C16-C21)^2/C21</f>
        <v>0.11131482451545374</v>
      </c>
      <c r="D29" s="114">
        <f t="shared" ref="D29:F30" si="0">(D16-D21)^2/D21</f>
        <v>0.67662878404373827</v>
      </c>
      <c r="E29" s="114">
        <f t="shared" si="0"/>
        <v>1.0362522519047765</v>
      </c>
      <c r="F29" s="115">
        <f t="shared" si="0"/>
        <v>9.3192771084337345</v>
      </c>
      <c r="G29" s="245">
        <f>SUM(C29:F29)</f>
        <v>11.143472968897703</v>
      </c>
    </row>
    <row r="30" spans="1:8" ht="12" customHeight="1" thickBot="1">
      <c r="A30" s="89"/>
      <c r="B30" s="89">
        <v>2</v>
      </c>
      <c r="C30" s="484">
        <f>(C17-C22)^2/C22</f>
        <v>0.28183966207104022</v>
      </c>
      <c r="D30" s="485">
        <f t="shared" si="0"/>
        <v>1.7131664957703145</v>
      </c>
      <c r="E30" s="485">
        <f t="shared" si="0"/>
        <v>2.6237025101418854</v>
      </c>
      <c r="F30" s="486">
        <f t="shared" si="0"/>
        <v>23.595616508587536</v>
      </c>
      <c r="G30" s="245">
        <f>SUM(C30:F30)</f>
        <v>28.214325176570775</v>
      </c>
    </row>
    <row r="31" spans="1:8" ht="12" customHeight="1" thickBot="1">
      <c r="A31" s="89"/>
      <c r="B31" s="89"/>
      <c r="C31" s="89"/>
      <c r="D31" s="89"/>
      <c r="E31" s="89"/>
      <c r="F31" s="89"/>
      <c r="G31" s="487">
        <f>SUM(G29:G30)</f>
        <v>39.357798145468479</v>
      </c>
    </row>
    <row r="32" spans="1:8" ht="12" customHeight="1" thickBot="1">
      <c r="A32" s="89"/>
      <c r="B32" s="89"/>
      <c r="C32" s="89"/>
      <c r="D32" s="89"/>
      <c r="E32" s="89"/>
      <c r="F32" s="89"/>
      <c r="G32" s="89"/>
    </row>
    <row r="33" spans="2:7" ht="12" customHeight="1" thickBot="1">
      <c r="B33" s="89" t="s">
        <v>137</v>
      </c>
      <c r="D33" s="89" t="s">
        <v>131</v>
      </c>
      <c r="E33" s="89"/>
      <c r="F33" s="89"/>
      <c r="G33" s="245">
        <v>7.8150000000000004</v>
      </c>
    </row>
    <row r="34" spans="2:7" ht="12" customHeight="1"/>
    <row r="35" spans="2:7" ht="12" customHeight="1"/>
    <row r="36" spans="2:7" ht="12" customHeight="1"/>
    <row r="37" spans="2:7" ht="12" customHeight="1"/>
  </sheetData>
  <mergeCells count="9">
    <mergeCell ref="G25:H25"/>
    <mergeCell ref="C6:G6"/>
    <mergeCell ref="A8:A9"/>
    <mergeCell ref="C20:F20"/>
    <mergeCell ref="A12:B12"/>
    <mergeCell ref="A13:B13"/>
    <mergeCell ref="A5:A6"/>
    <mergeCell ref="A10:A11"/>
    <mergeCell ref="C15:F1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6"/>
  <sheetViews>
    <sheetView topLeftCell="A28" workbookViewId="0">
      <selection activeCell="R29" sqref="R29"/>
    </sheetView>
  </sheetViews>
  <sheetFormatPr defaultRowHeight="15"/>
  <cols>
    <col min="1" max="1" width="12.85546875" customWidth="1"/>
    <col min="3" max="27" width="5.7109375" customWidth="1"/>
    <col min="28" max="28" width="8.7109375" customWidth="1"/>
  </cols>
  <sheetData>
    <row r="1" spans="1:29">
      <c r="A1" s="30" t="s">
        <v>114</v>
      </c>
    </row>
    <row r="2" spans="1:29">
      <c r="A2" t="s">
        <v>50</v>
      </c>
    </row>
    <row r="3" spans="1:29">
      <c r="A3" t="s">
        <v>51</v>
      </c>
    </row>
    <row r="5" spans="1:29">
      <c r="A5" s="23"/>
      <c r="B5" s="24"/>
      <c r="C5" s="573" t="s">
        <v>52</v>
      </c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5"/>
    </row>
    <row r="6" spans="1:29" ht="30" customHeight="1">
      <c r="A6" s="25" t="s">
        <v>44</v>
      </c>
      <c r="B6" s="26" t="s">
        <v>4</v>
      </c>
      <c r="C6" s="19" t="s">
        <v>26</v>
      </c>
      <c r="D6" s="20" t="s">
        <v>27</v>
      </c>
      <c r="E6" s="21" t="s">
        <v>28</v>
      </c>
      <c r="F6" s="21" t="s">
        <v>29</v>
      </c>
      <c r="G6" s="21" t="s">
        <v>15</v>
      </c>
      <c r="H6" s="21" t="s">
        <v>30</v>
      </c>
      <c r="I6" s="21" t="s">
        <v>31</v>
      </c>
      <c r="J6" s="21" t="s">
        <v>32</v>
      </c>
      <c r="K6" s="21" t="s">
        <v>34</v>
      </c>
      <c r="L6" s="21" t="s">
        <v>33</v>
      </c>
      <c r="M6" s="21" t="s">
        <v>35</v>
      </c>
      <c r="N6" s="21" t="s">
        <v>36</v>
      </c>
      <c r="O6" s="21" t="s">
        <v>1</v>
      </c>
      <c r="P6" s="21" t="s">
        <v>53</v>
      </c>
      <c r="Q6" s="21" t="s">
        <v>14</v>
      </c>
      <c r="R6" s="21" t="s">
        <v>54</v>
      </c>
      <c r="S6" s="21" t="s">
        <v>63</v>
      </c>
      <c r="T6" s="21" t="s">
        <v>55</v>
      </c>
      <c r="U6" s="21" t="s">
        <v>56</v>
      </c>
      <c r="V6" s="21" t="s">
        <v>57</v>
      </c>
      <c r="W6" s="21" t="s">
        <v>58</v>
      </c>
      <c r="X6" s="21" t="s">
        <v>61</v>
      </c>
      <c r="Y6" s="21" t="s">
        <v>59</v>
      </c>
      <c r="Z6" s="21" t="s">
        <v>60</v>
      </c>
      <c r="AA6" s="21" t="s">
        <v>62</v>
      </c>
      <c r="AB6" s="22" t="s">
        <v>7</v>
      </c>
    </row>
    <row r="7" spans="1:29">
      <c r="A7" s="569" t="s">
        <v>43</v>
      </c>
      <c r="B7" s="2" t="s">
        <v>2</v>
      </c>
      <c r="C7" s="34">
        <v>9</v>
      </c>
      <c r="D7" s="34">
        <v>7</v>
      </c>
      <c r="E7" s="34">
        <v>3</v>
      </c>
      <c r="F7" s="34">
        <v>3</v>
      </c>
      <c r="G7" s="34">
        <v>4</v>
      </c>
      <c r="H7" s="34">
        <v>1</v>
      </c>
      <c r="I7" s="34">
        <v>8</v>
      </c>
      <c r="J7" s="34">
        <v>6</v>
      </c>
      <c r="K7" s="34">
        <v>4</v>
      </c>
      <c r="L7" s="34">
        <v>7</v>
      </c>
      <c r="M7" s="34">
        <v>2</v>
      </c>
      <c r="N7" s="34">
        <v>4</v>
      </c>
      <c r="O7" s="34">
        <v>4</v>
      </c>
      <c r="P7" s="34">
        <v>2</v>
      </c>
      <c r="Q7" s="34">
        <v>2</v>
      </c>
      <c r="R7" s="34">
        <v>2</v>
      </c>
      <c r="S7" s="34">
        <v>5</v>
      </c>
      <c r="T7" s="34">
        <v>1</v>
      </c>
      <c r="U7" s="34">
        <v>2</v>
      </c>
      <c r="V7" s="34">
        <v>2</v>
      </c>
      <c r="W7" s="34">
        <v>1</v>
      </c>
      <c r="X7" s="34">
        <v>2</v>
      </c>
      <c r="Y7" s="34">
        <v>3</v>
      </c>
      <c r="Z7" s="34">
        <v>6</v>
      </c>
      <c r="AA7" s="34">
        <v>0</v>
      </c>
      <c r="AB7" s="34">
        <f>SUM(C7:AA7)</f>
        <v>90</v>
      </c>
    </row>
    <row r="8" spans="1:29">
      <c r="A8" s="570"/>
      <c r="B8" s="2" t="s">
        <v>3</v>
      </c>
      <c r="C8" s="33">
        <f>C7/$AB$7*100</f>
        <v>10</v>
      </c>
      <c r="D8" s="33">
        <f>D7/$AB$7*100</f>
        <v>7.7777777777777777</v>
      </c>
      <c r="E8" s="33">
        <f>E7/$AB$7*100</f>
        <v>3.3333333333333335</v>
      </c>
      <c r="F8" s="33">
        <f>F7/$AB$7*100</f>
        <v>3.3333333333333335</v>
      </c>
      <c r="G8" s="33">
        <f t="shared" ref="G8:AA8" si="0">G7/$AB$7*100</f>
        <v>4.4444444444444446</v>
      </c>
      <c r="H8" s="33">
        <f t="shared" si="0"/>
        <v>1.1111111111111112</v>
      </c>
      <c r="I8" s="33">
        <f t="shared" si="0"/>
        <v>8.8888888888888893</v>
      </c>
      <c r="J8" s="33">
        <f t="shared" si="0"/>
        <v>6.666666666666667</v>
      </c>
      <c r="K8" s="33">
        <f t="shared" si="0"/>
        <v>4.4444444444444446</v>
      </c>
      <c r="L8" s="33">
        <f t="shared" si="0"/>
        <v>7.7777777777777777</v>
      </c>
      <c r="M8" s="33">
        <f t="shared" si="0"/>
        <v>2.2222222222222223</v>
      </c>
      <c r="N8" s="33">
        <f t="shared" si="0"/>
        <v>4.4444444444444446</v>
      </c>
      <c r="O8" s="33">
        <f t="shared" si="0"/>
        <v>4.4444444444444446</v>
      </c>
      <c r="P8" s="33">
        <f t="shared" si="0"/>
        <v>2.2222222222222223</v>
      </c>
      <c r="Q8" s="33">
        <f t="shared" si="0"/>
        <v>2.2222222222222223</v>
      </c>
      <c r="R8" s="33">
        <f t="shared" si="0"/>
        <v>2.2222222222222223</v>
      </c>
      <c r="S8" s="33">
        <f t="shared" si="0"/>
        <v>5.5555555555555554</v>
      </c>
      <c r="T8" s="33">
        <f t="shared" si="0"/>
        <v>1.1111111111111112</v>
      </c>
      <c r="U8" s="33">
        <f t="shared" si="0"/>
        <v>2.2222222222222223</v>
      </c>
      <c r="V8" s="33">
        <f t="shared" si="0"/>
        <v>2.2222222222222223</v>
      </c>
      <c r="W8" s="33">
        <f t="shared" si="0"/>
        <v>1.1111111111111112</v>
      </c>
      <c r="X8" s="33">
        <f t="shared" si="0"/>
        <v>2.2222222222222223</v>
      </c>
      <c r="Y8" s="33">
        <f t="shared" si="0"/>
        <v>3.3333333333333335</v>
      </c>
      <c r="Z8" s="33">
        <f t="shared" si="0"/>
        <v>6.666666666666667</v>
      </c>
      <c r="AA8" s="33">
        <f t="shared" si="0"/>
        <v>0</v>
      </c>
      <c r="AB8" s="33">
        <f>AB7/$AB$7*100</f>
        <v>100</v>
      </c>
      <c r="AC8" s="1">
        <f>SUM(C8:AA8)</f>
        <v>100.00000000000004</v>
      </c>
    </row>
    <row r="9" spans="1:29">
      <c r="A9" s="569" t="s">
        <v>45</v>
      </c>
      <c r="B9" s="2" t="s">
        <v>2</v>
      </c>
      <c r="C9" s="34">
        <v>28</v>
      </c>
      <c r="D9" s="34">
        <v>27</v>
      </c>
      <c r="E9" s="34">
        <v>13</v>
      </c>
      <c r="F9" s="34">
        <v>10</v>
      </c>
      <c r="G9" s="34">
        <v>15</v>
      </c>
      <c r="H9" s="34">
        <v>2</v>
      </c>
      <c r="I9" s="34">
        <v>32</v>
      </c>
      <c r="J9" s="34">
        <v>25</v>
      </c>
      <c r="K9" s="34">
        <v>8</v>
      </c>
      <c r="L9" s="34">
        <v>18</v>
      </c>
      <c r="M9" s="34">
        <v>5</v>
      </c>
      <c r="N9" s="34">
        <v>32</v>
      </c>
      <c r="O9" s="34">
        <v>15</v>
      </c>
      <c r="P9" s="34">
        <v>8</v>
      </c>
      <c r="Q9" s="34">
        <v>13</v>
      </c>
      <c r="R9" s="34">
        <v>2</v>
      </c>
      <c r="S9" s="34">
        <v>9</v>
      </c>
      <c r="T9" s="34">
        <v>7</v>
      </c>
      <c r="U9" s="34">
        <v>18</v>
      </c>
      <c r="V9" s="34">
        <v>10</v>
      </c>
      <c r="W9" s="34">
        <v>2</v>
      </c>
      <c r="X9" s="34">
        <v>1</v>
      </c>
      <c r="Y9" s="34">
        <v>12</v>
      </c>
      <c r="Z9" s="34">
        <v>8</v>
      </c>
      <c r="AA9" s="34">
        <v>1</v>
      </c>
      <c r="AB9" s="34">
        <f>SUM(C9:AA9)</f>
        <v>321</v>
      </c>
    </row>
    <row r="10" spans="1:29">
      <c r="A10" s="570"/>
      <c r="B10" s="2" t="s">
        <v>3</v>
      </c>
      <c r="C10" s="33">
        <f>C9/$AB$9*100</f>
        <v>8.722741433021806</v>
      </c>
      <c r="D10" s="33">
        <f>D9/$AB$9*100</f>
        <v>8.4112149532710276</v>
      </c>
      <c r="E10" s="33">
        <f>E9/$AB$9*100</f>
        <v>4.0498442367601246</v>
      </c>
      <c r="F10" s="33">
        <f>F9/$AB$9*100</f>
        <v>3.1152647975077881</v>
      </c>
      <c r="G10" s="33">
        <f t="shared" ref="G10:AB10" si="1">G9/$AB$9*100</f>
        <v>4.6728971962616823</v>
      </c>
      <c r="H10" s="33">
        <f t="shared" si="1"/>
        <v>0.62305295950155759</v>
      </c>
      <c r="I10" s="33">
        <f t="shared" si="1"/>
        <v>9.9688473520249214</v>
      </c>
      <c r="J10" s="33">
        <f t="shared" si="1"/>
        <v>7.7881619937694699</v>
      </c>
      <c r="K10" s="33">
        <f t="shared" si="1"/>
        <v>2.4922118380062304</v>
      </c>
      <c r="L10" s="33">
        <f t="shared" si="1"/>
        <v>5.6074766355140184</v>
      </c>
      <c r="M10" s="33">
        <f t="shared" si="1"/>
        <v>1.557632398753894</v>
      </c>
      <c r="N10" s="33">
        <f t="shared" si="1"/>
        <v>9.9688473520249214</v>
      </c>
      <c r="O10" s="33">
        <f t="shared" si="1"/>
        <v>4.6728971962616823</v>
      </c>
      <c r="P10" s="33">
        <f t="shared" si="1"/>
        <v>2.4922118380062304</v>
      </c>
      <c r="Q10" s="33">
        <f t="shared" si="1"/>
        <v>4.0498442367601246</v>
      </c>
      <c r="R10" s="33">
        <f t="shared" si="1"/>
        <v>0.62305295950155759</v>
      </c>
      <c r="S10" s="33">
        <f t="shared" si="1"/>
        <v>2.8037383177570092</v>
      </c>
      <c r="T10" s="33">
        <f t="shared" si="1"/>
        <v>2.1806853582554515</v>
      </c>
      <c r="U10" s="33">
        <f t="shared" si="1"/>
        <v>5.6074766355140184</v>
      </c>
      <c r="V10" s="33">
        <f t="shared" si="1"/>
        <v>3.1152647975077881</v>
      </c>
      <c r="W10" s="33">
        <f t="shared" si="1"/>
        <v>0.62305295950155759</v>
      </c>
      <c r="X10" s="33">
        <f t="shared" si="1"/>
        <v>0.3115264797507788</v>
      </c>
      <c r="Y10" s="33">
        <f t="shared" si="1"/>
        <v>3.7383177570093453</v>
      </c>
      <c r="Z10" s="33">
        <f t="shared" si="1"/>
        <v>2.4922118380062304</v>
      </c>
      <c r="AA10" s="33">
        <f t="shared" si="1"/>
        <v>0.3115264797507788</v>
      </c>
      <c r="AB10" s="33">
        <f t="shared" si="1"/>
        <v>100</v>
      </c>
      <c r="AC10" s="1">
        <f>SUM(C10:AA10)</f>
        <v>100</v>
      </c>
    </row>
    <row r="11" spans="1:29">
      <c r="A11" s="580" t="s">
        <v>46</v>
      </c>
      <c r="B11" s="2" t="s">
        <v>2</v>
      </c>
      <c r="C11" s="35">
        <v>43</v>
      </c>
      <c r="D11" s="35">
        <v>26</v>
      </c>
      <c r="E11" s="35">
        <v>8</v>
      </c>
      <c r="F11" s="35">
        <v>11</v>
      </c>
      <c r="G11" s="35">
        <v>16</v>
      </c>
      <c r="H11" s="35">
        <v>2</v>
      </c>
      <c r="I11" s="35">
        <v>29</v>
      </c>
      <c r="J11" s="35">
        <v>14</v>
      </c>
      <c r="K11" s="35">
        <v>3</v>
      </c>
      <c r="L11" s="35">
        <v>11</v>
      </c>
      <c r="M11" s="35">
        <v>2</v>
      </c>
      <c r="N11" s="35">
        <v>22</v>
      </c>
      <c r="O11" s="35">
        <v>16</v>
      </c>
      <c r="P11" s="35">
        <v>6</v>
      </c>
      <c r="Q11" s="35">
        <v>11</v>
      </c>
      <c r="R11" s="35">
        <v>2</v>
      </c>
      <c r="S11" s="35">
        <v>6</v>
      </c>
      <c r="T11" s="35">
        <v>17</v>
      </c>
      <c r="U11" s="35">
        <v>15</v>
      </c>
      <c r="V11" s="35">
        <v>9</v>
      </c>
      <c r="W11" s="35">
        <v>0</v>
      </c>
      <c r="X11" s="35">
        <v>0</v>
      </c>
      <c r="Y11" s="35">
        <v>8</v>
      </c>
      <c r="Z11" s="35">
        <v>15</v>
      </c>
      <c r="AA11" s="35">
        <v>1</v>
      </c>
      <c r="AB11" s="34">
        <f>SUM(C11:AA11)</f>
        <v>293</v>
      </c>
      <c r="AC11" s="1"/>
    </row>
    <row r="12" spans="1:29">
      <c r="A12" s="580"/>
      <c r="B12" s="2" t="s">
        <v>3</v>
      </c>
      <c r="C12" s="33">
        <f>C11/$AB$11*100</f>
        <v>14.675767918088736</v>
      </c>
      <c r="D12" s="33">
        <f t="shared" ref="D12:AB12" si="2">D11/$AB$11*100</f>
        <v>8.8737201365187719</v>
      </c>
      <c r="E12" s="33">
        <f t="shared" si="2"/>
        <v>2.7303754266211606</v>
      </c>
      <c r="F12" s="33">
        <f t="shared" si="2"/>
        <v>3.7542662116040959</v>
      </c>
      <c r="G12" s="33">
        <f t="shared" si="2"/>
        <v>5.4607508532423212</v>
      </c>
      <c r="H12" s="33">
        <f t="shared" si="2"/>
        <v>0.68259385665529015</v>
      </c>
      <c r="I12" s="33">
        <f t="shared" si="2"/>
        <v>9.8976109215017072</v>
      </c>
      <c r="J12" s="33">
        <f t="shared" si="2"/>
        <v>4.7781569965870307</v>
      </c>
      <c r="K12" s="33">
        <f t="shared" si="2"/>
        <v>1.0238907849829351</v>
      </c>
      <c r="L12" s="33">
        <f t="shared" si="2"/>
        <v>3.7542662116040959</v>
      </c>
      <c r="M12" s="33">
        <f t="shared" si="2"/>
        <v>0.68259385665529015</v>
      </c>
      <c r="N12" s="33">
        <f t="shared" si="2"/>
        <v>7.5085324232081918</v>
      </c>
      <c r="O12" s="33">
        <f t="shared" si="2"/>
        <v>5.4607508532423212</v>
      </c>
      <c r="P12" s="33">
        <f t="shared" si="2"/>
        <v>2.0477815699658701</v>
      </c>
      <c r="Q12" s="33">
        <f t="shared" si="2"/>
        <v>3.7542662116040959</v>
      </c>
      <c r="R12" s="33">
        <f t="shared" si="2"/>
        <v>0.68259385665529015</v>
      </c>
      <c r="S12" s="33">
        <f t="shared" si="2"/>
        <v>2.0477815699658701</v>
      </c>
      <c r="T12" s="33">
        <f t="shared" si="2"/>
        <v>5.802047781569966</v>
      </c>
      <c r="U12" s="33">
        <f t="shared" si="2"/>
        <v>5.1194539249146755</v>
      </c>
      <c r="V12" s="33">
        <f t="shared" si="2"/>
        <v>3.0716723549488054</v>
      </c>
      <c r="W12" s="33">
        <f t="shared" si="2"/>
        <v>0</v>
      </c>
      <c r="X12" s="33">
        <f t="shared" si="2"/>
        <v>0</v>
      </c>
      <c r="Y12" s="33">
        <f t="shared" si="2"/>
        <v>2.7303754266211606</v>
      </c>
      <c r="Z12" s="33">
        <f t="shared" si="2"/>
        <v>5.1194539249146755</v>
      </c>
      <c r="AA12" s="33">
        <f t="shared" si="2"/>
        <v>0.34129692832764508</v>
      </c>
      <c r="AB12" s="33">
        <f t="shared" si="2"/>
        <v>100</v>
      </c>
      <c r="AC12" s="1">
        <f>SUM(C12:AA12)</f>
        <v>100</v>
      </c>
    </row>
    <row r="13" spans="1:29">
      <c r="A13" s="580" t="s">
        <v>47</v>
      </c>
      <c r="B13" s="2" t="s">
        <v>2</v>
      </c>
      <c r="C13" s="35">
        <v>19</v>
      </c>
      <c r="D13" s="35">
        <v>14</v>
      </c>
      <c r="E13" s="35">
        <v>6</v>
      </c>
      <c r="F13" s="35">
        <v>6</v>
      </c>
      <c r="G13" s="35">
        <v>9</v>
      </c>
      <c r="H13" s="35">
        <v>3</v>
      </c>
      <c r="I13" s="35">
        <v>19</v>
      </c>
      <c r="J13" s="35">
        <v>10</v>
      </c>
      <c r="K13" s="35">
        <v>5</v>
      </c>
      <c r="L13" s="35">
        <v>13</v>
      </c>
      <c r="M13" s="35">
        <v>2</v>
      </c>
      <c r="N13" s="35">
        <v>17</v>
      </c>
      <c r="O13" s="35">
        <v>7</v>
      </c>
      <c r="P13" s="35">
        <v>4</v>
      </c>
      <c r="Q13" s="35">
        <v>7</v>
      </c>
      <c r="R13" s="35">
        <v>1</v>
      </c>
      <c r="S13" s="35">
        <v>5</v>
      </c>
      <c r="T13" s="35">
        <v>4</v>
      </c>
      <c r="U13" s="35">
        <v>11</v>
      </c>
      <c r="V13" s="35">
        <v>9</v>
      </c>
      <c r="W13" s="35">
        <v>0</v>
      </c>
      <c r="X13" s="35">
        <v>0</v>
      </c>
      <c r="Y13" s="35">
        <v>5</v>
      </c>
      <c r="Z13" s="35">
        <v>7</v>
      </c>
      <c r="AA13" s="35">
        <v>1</v>
      </c>
      <c r="AB13" s="34">
        <f>SUM(C13:AA13)</f>
        <v>184</v>
      </c>
      <c r="AC13" s="1"/>
    </row>
    <row r="14" spans="1:29">
      <c r="A14" s="580"/>
      <c r="B14" s="2" t="s">
        <v>3</v>
      </c>
      <c r="C14" s="33">
        <f>C13/$AB$13*100</f>
        <v>10.326086956521738</v>
      </c>
      <c r="D14" s="33">
        <f t="shared" ref="D14:AA14" si="3">D13/$AB$13*100</f>
        <v>7.608695652173914</v>
      </c>
      <c r="E14" s="33">
        <f t="shared" si="3"/>
        <v>3.2608695652173911</v>
      </c>
      <c r="F14" s="33">
        <f t="shared" si="3"/>
        <v>3.2608695652173911</v>
      </c>
      <c r="G14" s="33">
        <f t="shared" si="3"/>
        <v>4.8913043478260869</v>
      </c>
      <c r="H14" s="33">
        <f t="shared" si="3"/>
        <v>1.6304347826086956</v>
      </c>
      <c r="I14" s="33">
        <f t="shared" si="3"/>
        <v>10.326086956521738</v>
      </c>
      <c r="J14" s="33">
        <f t="shared" si="3"/>
        <v>5.4347826086956523</v>
      </c>
      <c r="K14" s="33">
        <f t="shared" si="3"/>
        <v>2.7173913043478262</v>
      </c>
      <c r="L14" s="33">
        <f t="shared" si="3"/>
        <v>7.0652173913043477</v>
      </c>
      <c r="M14" s="33">
        <f t="shared" si="3"/>
        <v>1.0869565217391304</v>
      </c>
      <c r="N14" s="33">
        <f t="shared" si="3"/>
        <v>9.2391304347826075</v>
      </c>
      <c r="O14" s="33">
        <f t="shared" si="3"/>
        <v>3.804347826086957</v>
      </c>
      <c r="P14" s="33">
        <f t="shared" si="3"/>
        <v>2.1739130434782608</v>
      </c>
      <c r="Q14" s="33">
        <f t="shared" si="3"/>
        <v>3.804347826086957</v>
      </c>
      <c r="R14" s="33">
        <f t="shared" si="3"/>
        <v>0.54347826086956519</v>
      </c>
      <c r="S14" s="33">
        <f t="shared" si="3"/>
        <v>2.7173913043478262</v>
      </c>
      <c r="T14" s="33">
        <f t="shared" si="3"/>
        <v>2.1739130434782608</v>
      </c>
      <c r="U14" s="33">
        <f t="shared" si="3"/>
        <v>5.9782608695652177</v>
      </c>
      <c r="V14" s="33">
        <f t="shared" si="3"/>
        <v>4.8913043478260869</v>
      </c>
      <c r="W14" s="33">
        <f t="shared" si="3"/>
        <v>0</v>
      </c>
      <c r="X14" s="33">
        <f t="shared" si="3"/>
        <v>0</v>
      </c>
      <c r="Y14" s="33">
        <f t="shared" si="3"/>
        <v>2.7173913043478262</v>
      </c>
      <c r="Z14" s="33">
        <f t="shared" si="3"/>
        <v>3.804347826086957</v>
      </c>
      <c r="AA14" s="33">
        <f t="shared" si="3"/>
        <v>0.54347826086956519</v>
      </c>
      <c r="AB14" s="33">
        <f>AB13/$AB$13*100</f>
        <v>100</v>
      </c>
      <c r="AC14" s="1">
        <f>SUM(C14:AA14)</f>
        <v>100</v>
      </c>
    </row>
    <row r="15" spans="1:29">
      <c r="A15" s="580" t="s">
        <v>48</v>
      </c>
      <c r="B15" s="2" t="s">
        <v>2</v>
      </c>
      <c r="C15" s="35">
        <v>11</v>
      </c>
      <c r="D15" s="35">
        <v>5</v>
      </c>
      <c r="E15" s="35">
        <v>1</v>
      </c>
      <c r="F15" s="35">
        <v>2</v>
      </c>
      <c r="G15" s="35">
        <v>5</v>
      </c>
      <c r="H15" s="35">
        <v>0</v>
      </c>
      <c r="I15" s="35">
        <v>12</v>
      </c>
      <c r="J15" s="35">
        <v>7</v>
      </c>
      <c r="K15" s="35">
        <v>2</v>
      </c>
      <c r="L15" s="35">
        <v>7</v>
      </c>
      <c r="M15" s="35">
        <v>2</v>
      </c>
      <c r="N15" s="35">
        <v>7</v>
      </c>
      <c r="O15" s="35">
        <v>2</v>
      </c>
      <c r="P15" s="35">
        <v>1</v>
      </c>
      <c r="Q15" s="35">
        <v>2</v>
      </c>
      <c r="R15" s="35">
        <v>1</v>
      </c>
      <c r="S15" s="35">
        <v>2</v>
      </c>
      <c r="T15" s="35">
        <v>5</v>
      </c>
      <c r="U15" s="35">
        <v>7</v>
      </c>
      <c r="V15" s="35">
        <v>6</v>
      </c>
      <c r="W15" s="35">
        <v>0</v>
      </c>
      <c r="X15" s="35">
        <v>0</v>
      </c>
      <c r="Y15" s="35">
        <v>1</v>
      </c>
      <c r="Z15" s="35">
        <v>5</v>
      </c>
      <c r="AA15" s="35">
        <v>0</v>
      </c>
      <c r="AB15" s="34">
        <f>SUM(C15:AA15)</f>
        <v>93</v>
      </c>
      <c r="AC15" s="1"/>
    </row>
    <row r="16" spans="1:29">
      <c r="A16" s="580"/>
      <c r="B16" s="2" t="s">
        <v>3</v>
      </c>
      <c r="C16" s="33">
        <f>C15/$AB$15*100</f>
        <v>11.827956989247312</v>
      </c>
      <c r="D16" s="33">
        <f t="shared" ref="D16:AB16" si="4">D15/$AB$15*100</f>
        <v>5.376344086021505</v>
      </c>
      <c r="E16" s="33">
        <f t="shared" si="4"/>
        <v>1.0752688172043012</v>
      </c>
      <c r="F16" s="33">
        <f t="shared" si="4"/>
        <v>2.1505376344086025</v>
      </c>
      <c r="G16" s="33">
        <f t="shared" si="4"/>
        <v>5.376344086021505</v>
      </c>
      <c r="H16" s="33">
        <f t="shared" si="4"/>
        <v>0</v>
      </c>
      <c r="I16" s="33">
        <f t="shared" si="4"/>
        <v>12.903225806451612</v>
      </c>
      <c r="J16" s="33">
        <f t="shared" si="4"/>
        <v>7.5268817204301079</v>
      </c>
      <c r="K16" s="33">
        <f t="shared" si="4"/>
        <v>2.1505376344086025</v>
      </c>
      <c r="L16" s="33">
        <f t="shared" si="4"/>
        <v>7.5268817204301079</v>
      </c>
      <c r="M16" s="33">
        <f t="shared" si="4"/>
        <v>2.1505376344086025</v>
      </c>
      <c r="N16" s="33">
        <f t="shared" si="4"/>
        <v>7.5268817204301079</v>
      </c>
      <c r="O16" s="33">
        <f t="shared" si="4"/>
        <v>2.1505376344086025</v>
      </c>
      <c r="P16" s="33">
        <f t="shared" si="4"/>
        <v>1.0752688172043012</v>
      </c>
      <c r="Q16" s="33">
        <f t="shared" si="4"/>
        <v>2.1505376344086025</v>
      </c>
      <c r="R16" s="33">
        <f t="shared" si="4"/>
        <v>1.0752688172043012</v>
      </c>
      <c r="S16" s="33">
        <f t="shared" si="4"/>
        <v>2.1505376344086025</v>
      </c>
      <c r="T16" s="33">
        <f t="shared" si="4"/>
        <v>5.376344086021505</v>
      </c>
      <c r="U16" s="33">
        <f t="shared" si="4"/>
        <v>7.5268817204301079</v>
      </c>
      <c r="V16" s="33">
        <f t="shared" si="4"/>
        <v>6.4516129032258061</v>
      </c>
      <c r="W16" s="33">
        <f t="shared" si="4"/>
        <v>0</v>
      </c>
      <c r="X16" s="33">
        <f t="shared" si="4"/>
        <v>0</v>
      </c>
      <c r="Y16" s="33">
        <f t="shared" si="4"/>
        <v>1.0752688172043012</v>
      </c>
      <c r="Z16" s="33">
        <f t="shared" si="4"/>
        <v>5.376344086021505</v>
      </c>
      <c r="AA16" s="33">
        <f t="shared" si="4"/>
        <v>0</v>
      </c>
      <c r="AB16" s="33">
        <f t="shared" si="4"/>
        <v>100</v>
      </c>
      <c r="AC16" s="1">
        <f>SUM(C16:AA16)</f>
        <v>100.00000000000001</v>
      </c>
    </row>
    <row r="17" spans="1:29">
      <c r="A17" s="571" t="s">
        <v>8</v>
      </c>
      <c r="B17" s="572"/>
      <c r="C17" s="35">
        <f>C7+C9+C11+C13+C15</f>
        <v>110</v>
      </c>
      <c r="D17" s="35">
        <f t="shared" ref="D17:AA17" si="5">D7+D9+D11+D13+D15</f>
        <v>79</v>
      </c>
      <c r="E17" s="35">
        <f t="shared" si="5"/>
        <v>31</v>
      </c>
      <c r="F17" s="35">
        <f t="shared" si="5"/>
        <v>32</v>
      </c>
      <c r="G17" s="35">
        <f t="shared" si="5"/>
        <v>49</v>
      </c>
      <c r="H17" s="35">
        <f t="shared" si="5"/>
        <v>8</v>
      </c>
      <c r="I17" s="35">
        <f t="shared" si="5"/>
        <v>100</v>
      </c>
      <c r="J17" s="35">
        <f t="shared" si="5"/>
        <v>62</v>
      </c>
      <c r="K17" s="35">
        <f t="shared" si="5"/>
        <v>22</v>
      </c>
      <c r="L17" s="35">
        <f t="shared" si="5"/>
        <v>56</v>
      </c>
      <c r="M17" s="35">
        <f t="shared" si="5"/>
        <v>13</v>
      </c>
      <c r="N17" s="35">
        <f t="shared" si="5"/>
        <v>82</v>
      </c>
      <c r="O17" s="35">
        <f t="shared" si="5"/>
        <v>44</v>
      </c>
      <c r="P17" s="35">
        <f t="shared" si="5"/>
        <v>21</v>
      </c>
      <c r="Q17" s="35">
        <f t="shared" si="5"/>
        <v>35</v>
      </c>
      <c r="R17" s="35">
        <f t="shared" si="5"/>
        <v>8</v>
      </c>
      <c r="S17" s="35">
        <f t="shared" si="5"/>
        <v>27</v>
      </c>
      <c r="T17" s="35">
        <f t="shared" si="5"/>
        <v>34</v>
      </c>
      <c r="U17" s="35">
        <f t="shared" si="5"/>
        <v>53</v>
      </c>
      <c r="V17" s="35">
        <f t="shared" si="5"/>
        <v>36</v>
      </c>
      <c r="W17" s="35">
        <f t="shared" si="5"/>
        <v>3</v>
      </c>
      <c r="X17" s="35">
        <f t="shared" si="5"/>
        <v>3</v>
      </c>
      <c r="Y17" s="35">
        <f t="shared" si="5"/>
        <v>29</v>
      </c>
      <c r="Z17" s="35">
        <f t="shared" si="5"/>
        <v>41</v>
      </c>
      <c r="AA17" s="35">
        <f t="shared" si="5"/>
        <v>3</v>
      </c>
      <c r="AB17" s="34">
        <f>SUM(C17:AA17)</f>
        <v>981</v>
      </c>
      <c r="AC17" s="31">
        <f>AB7+AB9+AB11+AB13+AB15</f>
        <v>981</v>
      </c>
    </row>
    <row r="18" spans="1:29">
      <c r="A18" s="571" t="s">
        <v>9</v>
      </c>
      <c r="B18" s="572"/>
      <c r="C18" s="33">
        <f>C17/$AB$17*100</f>
        <v>11.213047910295616</v>
      </c>
      <c r="D18" s="33">
        <f>D17/$AB$17*100</f>
        <v>8.0530071355759425</v>
      </c>
      <c r="E18" s="33">
        <f>E17/$AB$17*100</f>
        <v>3.1600407747196737</v>
      </c>
      <c r="F18" s="33">
        <f>F17/$AB$17*100</f>
        <v>3.2619775739041796</v>
      </c>
      <c r="G18" s="33">
        <f t="shared" ref="G18:AA18" si="6">G17/$AB$17*100</f>
        <v>4.9949031600407752</v>
      </c>
      <c r="H18" s="33">
        <f t="shared" si="6"/>
        <v>0.81549439347604491</v>
      </c>
      <c r="I18" s="33">
        <f t="shared" si="6"/>
        <v>10.19367991845056</v>
      </c>
      <c r="J18" s="33">
        <f t="shared" si="6"/>
        <v>6.3200815494393474</v>
      </c>
      <c r="K18" s="33">
        <f t="shared" si="6"/>
        <v>2.2426095820591234</v>
      </c>
      <c r="L18" s="33">
        <f t="shared" si="6"/>
        <v>5.7084607543323136</v>
      </c>
      <c r="M18" s="33">
        <f t="shared" si="6"/>
        <v>1.3251783893985729</v>
      </c>
      <c r="N18" s="33">
        <f t="shared" si="6"/>
        <v>8.3588175331294607</v>
      </c>
      <c r="O18" s="33">
        <f t="shared" si="6"/>
        <v>4.4852191641182468</v>
      </c>
      <c r="P18" s="33">
        <f t="shared" si="6"/>
        <v>2.1406727828746175</v>
      </c>
      <c r="Q18" s="33">
        <f t="shared" si="6"/>
        <v>3.5677879714576961</v>
      </c>
      <c r="R18" s="33">
        <f t="shared" si="6"/>
        <v>0.81549439347604491</v>
      </c>
      <c r="S18" s="33">
        <f t="shared" si="6"/>
        <v>2.7522935779816518</v>
      </c>
      <c r="T18" s="33">
        <f t="shared" si="6"/>
        <v>3.4658511722731906</v>
      </c>
      <c r="U18" s="33">
        <f t="shared" si="6"/>
        <v>5.4026503567787971</v>
      </c>
      <c r="V18" s="33">
        <f t="shared" si="6"/>
        <v>3.669724770642202</v>
      </c>
      <c r="W18" s="33">
        <f t="shared" si="6"/>
        <v>0.3058103975535168</v>
      </c>
      <c r="X18" s="33">
        <f t="shared" si="6"/>
        <v>0.3058103975535168</v>
      </c>
      <c r="Y18" s="33">
        <f t="shared" si="6"/>
        <v>2.9561671763506627</v>
      </c>
      <c r="Z18" s="33">
        <f t="shared" si="6"/>
        <v>4.1794087665647304</v>
      </c>
      <c r="AA18" s="33">
        <f t="shared" si="6"/>
        <v>0.3058103975535168</v>
      </c>
      <c r="AB18" s="33">
        <f>AB17/$AB$17*100</f>
        <v>100</v>
      </c>
      <c r="AC18" s="1">
        <f>SUM(C18:AA18)</f>
        <v>100</v>
      </c>
    </row>
    <row r="20" spans="1:29" ht="15.75" thickBot="1">
      <c r="A20" t="s">
        <v>10</v>
      </c>
    </row>
    <row r="21" spans="1:29">
      <c r="B21" t="s">
        <v>14</v>
      </c>
      <c r="C21" s="38">
        <f>C7</f>
        <v>9</v>
      </c>
      <c r="D21" s="39">
        <f>D7</f>
        <v>7</v>
      </c>
      <c r="E21" s="39">
        <f>E7</f>
        <v>3</v>
      </c>
      <c r="F21" s="39">
        <f t="shared" ref="F21:AB21" si="7">F7</f>
        <v>3</v>
      </c>
      <c r="G21" s="39">
        <f t="shared" si="7"/>
        <v>4</v>
      </c>
      <c r="H21" s="39">
        <f t="shared" si="7"/>
        <v>1</v>
      </c>
      <c r="I21" s="39">
        <f t="shared" si="7"/>
        <v>8</v>
      </c>
      <c r="J21" s="39">
        <f t="shared" si="7"/>
        <v>6</v>
      </c>
      <c r="K21" s="39">
        <f t="shared" si="7"/>
        <v>4</v>
      </c>
      <c r="L21" s="39">
        <f t="shared" si="7"/>
        <v>7</v>
      </c>
      <c r="M21" s="39">
        <f t="shared" si="7"/>
        <v>2</v>
      </c>
      <c r="N21" s="39">
        <f t="shared" si="7"/>
        <v>4</v>
      </c>
      <c r="O21" s="39">
        <f t="shared" si="7"/>
        <v>4</v>
      </c>
      <c r="P21" s="39">
        <f t="shared" si="7"/>
        <v>2</v>
      </c>
      <c r="Q21" s="39">
        <f t="shared" si="7"/>
        <v>2</v>
      </c>
      <c r="R21" s="39">
        <f t="shared" si="7"/>
        <v>2</v>
      </c>
      <c r="S21" s="39">
        <f t="shared" si="7"/>
        <v>5</v>
      </c>
      <c r="T21" s="39">
        <f t="shared" si="7"/>
        <v>1</v>
      </c>
      <c r="U21" s="39">
        <f t="shared" si="7"/>
        <v>2</v>
      </c>
      <c r="V21" s="39">
        <f t="shared" si="7"/>
        <v>2</v>
      </c>
      <c r="W21" s="39">
        <f t="shared" si="7"/>
        <v>1</v>
      </c>
      <c r="X21" s="39">
        <f t="shared" si="7"/>
        <v>2</v>
      </c>
      <c r="Y21" s="39">
        <f t="shared" si="7"/>
        <v>3</v>
      </c>
      <c r="Z21" s="39">
        <f t="shared" si="7"/>
        <v>6</v>
      </c>
      <c r="AA21" s="40">
        <f t="shared" si="7"/>
        <v>0</v>
      </c>
      <c r="AB21" s="41">
        <f t="shared" si="7"/>
        <v>90</v>
      </c>
    </row>
    <row r="22" spans="1:29">
      <c r="C22" s="42">
        <f>C9</f>
        <v>28</v>
      </c>
      <c r="D22" s="41">
        <f t="shared" ref="D22:AB22" si="8">D9</f>
        <v>27</v>
      </c>
      <c r="E22" s="41">
        <f t="shared" si="8"/>
        <v>13</v>
      </c>
      <c r="F22" s="41">
        <f t="shared" si="8"/>
        <v>10</v>
      </c>
      <c r="G22" s="41">
        <f t="shared" si="8"/>
        <v>15</v>
      </c>
      <c r="H22" s="41">
        <f t="shared" si="8"/>
        <v>2</v>
      </c>
      <c r="I22" s="41">
        <f t="shared" si="8"/>
        <v>32</v>
      </c>
      <c r="J22" s="41">
        <f t="shared" si="8"/>
        <v>25</v>
      </c>
      <c r="K22" s="41">
        <f t="shared" si="8"/>
        <v>8</v>
      </c>
      <c r="L22" s="41">
        <f t="shared" si="8"/>
        <v>18</v>
      </c>
      <c r="M22" s="41">
        <f t="shared" si="8"/>
        <v>5</v>
      </c>
      <c r="N22" s="41">
        <f t="shared" si="8"/>
        <v>32</v>
      </c>
      <c r="O22" s="41">
        <f t="shared" si="8"/>
        <v>15</v>
      </c>
      <c r="P22" s="41">
        <f t="shared" si="8"/>
        <v>8</v>
      </c>
      <c r="Q22" s="41">
        <f t="shared" si="8"/>
        <v>13</v>
      </c>
      <c r="R22" s="41">
        <f t="shared" si="8"/>
        <v>2</v>
      </c>
      <c r="S22" s="41">
        <f t="shared" si="8"/>
        <v>9</v>
      </c>
      <c r="T22" s="41">
        <f t="shared" si="8"/>
        <v>7</v>
      </c>
      <c r="U22" s="41">
        <f t="shared" si="8"/>
        <v>18</v>
      </c>
      <c r="V22" s="41">
        <f t="shared" si="8"/>
        <v>10</v>
      </c>
      <c r="W22" s="41">
        <f t="shared" si="8"/>
        <v>2</v>
      </c>
      <c r="X22" s="41">
        <f t="shared" si="8"/>
        <v>1</v>
      </c>
      <c r="Y22" s="41">
        <f t="shared" si="8"/>
        <v>12</v>
      </c>
      <c r="Z22" s="41">
        <f t="shared" si="8"/>
        <v>8</v>
      </c>
      <c r="AA22" s="43">
        <f t="shared" si="8"/>
        <v>1</v>
      </c>
      <c r="AB22" s="41">
        <f t="shared" si="8"/>
        <v>321</v>
      </c>
    </row>
    <row r="23" spans="1:29">
      <c r="C23" s="44">
        <f>C11</f>
        <v>43</v>
      </c>
      <c r="D23" s="45">
        <f t="shared" ref="D23:AB23" si="9">D11</f>
        <v>26</v>
      </c>
      <c r="E23" s="45">
        <f t="shared" si="9"/>
        <v>8</v>
      </c>
      <c r="F23" s="45">
        <f t="shared" si="9"/>
        <v>11</v>
      </c>
      <c r="G23" s="45">
        <f t="shared" si="9"/>
        <v>16</v>
      </c>
      <c r="H23" s="45">
        <f t="shared" si="9"/>
        <v>2</v>
      </c>
      <c r="I23" s="45">
        <f t="shared" si="9"/>
        <v>29</v>
      </c>
      <c r="J23" s="45">
        <f t="shared" si="9"/>
        <v>14</v>
      </c>
      <c r="K23" s="45">
        <f t="shared" si="9"/>
        <v>3</v>
      </c>
      <c r="L23" s="45">
        <f t="shared" si="9"/>
        <v>11</v>
      </c>
      <c r="M23" s="45">
        <f t="shared" si="9"/>
        <v>2</v>
      </c>
      <c r="N23" s="45">
        <f t="shared" si="9"/>
        <v>22</v>
      </c>
      <c r="O23" s="45">
        <f t="shared" si="9"/>
        <v>16</v>
      </c>
      <c r="P23" s="45">
        <f t="shared" si="9"/>
        <v>6</v>
      </c>
      <c r="Q23" s="45">
        <f t="shared" si="9"/>
        <v>11</v>
      </c>
      <c r="R23" s="45">
        <f t="shared" si="9"/>
        <v>2</v>
      </c>
      <c r="S23" s="45">
        <f t="shared" si="9"/>
        <v>6</v>
      </c>
      <c r="T23" s="45">
        <f t="shared" si="9"/>
        <v>17</v>
      </c>
      <c r="U23" s="45">
        <f t="shared" si="9"/>
        <v>15</v>
      </c>
      <c r="V23" s="45">
        <f t="shared" si="9"/>
        <v>9</v>
      </c>
      <c r="W23" s="45">
        <f t="shared" si="9"/>
        <v>0</v>
      </c>
      <c r="X23" s="45">
        <f t="shared" si="9"/>
        <v>0</v>
      </c>
      <c r="Y23" s="45">
        <f t="shared" si="9"/>
        <v>8</v>
      </c>
      <c r="Z23" s="45">
        <f t="shared" si="9"/>
        <v>15</v>
      </c>
      <c r="AA23" s="46">
        <f t="shared" si="9"/>
        <v>1</v>
      </c>
      <c r="AB23" s="45">
        <f t="shared" si="9"/>
        <v>293</v>
      </c>
    </row>
    <row r="24" spans="1:29">
      <c r="C24" s="44">
        <f>C13</f>
        <v>19</v>
      </c>
      <c r="D24" s="45">
        <f t="shared" ref="D24:AB24" si="10">D13</f>
        <v>14</v>
      </c>
      <c r="E24" s="45">
        <f t="shared" si="10"/>
        <v>6</v>
      </c>
      <c r="F24" s="45">
        <f t="shared" si="10"/>
        <v>6</v>
      </c>
      <c r="G24" s="45">
        <f t="shared" si="10"/>
        <v>9</v>
      </c>
      <c r="H24" s="45">
        <f t="shared" si="10"/>
        <v>3</v>
      </c>
      <c r="I24" s="45">
        <f t="shared" si="10"/>
        <v>19</v>
      </c>
      <c r="J24" s="45">
        <f t="shared" si="10"/>
        <v>10</v>
      </c>
      <c r="K24" s="45">
        <f t="shared" si="10"/>
        <v>5</v>
      </c>
      <c r="L24" s="45">
        <f t="shared" si="10"/>
        <v>13</v>
      </c>
      <c r="M24" s="45">
        <f t="shared" si="10"/>
        <v>2</v>
      </c>
      <c r="N24" s="45">
        <f t="shared" si="10"/>
        <v>17</v>
      </c>
      <c r="O24" s="45">
        <f t="shared" si="10"/>
        <v>7</v>
      </c>
      <c r="P24" s="45">
        <f t="shared" si="10"/>
        <v>4</v>
      </c>
      <c r="Q24" s="45">
        <f t="shared" si="10"/>
        <v>7</v>
      </c>
      <c r="R24" s="45">
        <f t="shared" si="10"/>
        <v>1</v>
      </c>
      <c r="S24" s="45">
        <f t="shared" si="10"/>
        <v>5</v>
      </c>
      <c r="T24" s="45">
        <f t="shared" si="10"/>
        <v>4</v>
      </c>
      <c r="U24" s="45">
        <f t="shared" si="10"/>
        <v>11</v>
      </c>
      <c r="V24" s="45">
        <f t="shared" si="10"/>
        <v>9</v>
      </c>
      <c r="W24" s="45">
        <f t="shared" si="10"/>
        <v>0</v>
      </c>
      <c r="X24" s="45">
        <f t="shared" si="10"/>
        <v>0</v>
      </c>
      <c r="Y24" s="45">
        <f t="shared" si="10"/>
        <v>5</v>
      </c>
      <c r="Z24" s="45">
        <f t="shared" si="10"/>
        <v>7</v>
      </c>
      <c r="AA24" s="46">
        <f t="shared" si="10"/>
        <v>1</v>
      </c>
      <c r="AB24" s="45">
        <f t="shared" si="10"/>
        <v>184</v>
      </c>
    </row>
    <row r="25" spans="1:29" ht="15.75" thickBot="1">
      <c r="C25" s="47">
        <f>C15</f>
        <v>11</v>
      </c>
      <c r="D25" s="48">
        <f t="shared" ref="D25:AB25" si="11">D15</f>
        <v>5</v>
      </c>
      <c r="E25" s="48">
        <f t="shared" si="11"/>
        <v>1</v>
      </c>
      <c r="F25" s="48">
        <f t="shared" si="11"/>
        <v>2</v>
      </c>
      <c r="G25" s="48">
        <f t="shared" si="11"/>
        <v>5</v>
      </c>
      <c r="H25" s="48">
        <f t="shared" si="11"/>
        <v>0</v>
      </c>
      <c r="I25" s="48">
        <f t="shared" si="11"/>
        <v>12</v>
      </c>
      <c r="J25" s="48">
        <f t="shared" si="11"/>
        <v>7</v>
      </c>
      <c r="K25" s="48">
        <f t="shared" si="11"/>
        <v>2</v>
      </c>
      <c r="L25" s="48">
        <f t="shared" si="11"/>
        <v>7</v>
      </c>
      <c r="M25" s="48">
        <f t="shared" si="11"/>
        <v>2</v>
      </c>
      <c r="N25" s="48">
        <f t="shared" si="11"/>
        <v>7</v>
      </c>
      <c r="O25" s="48">
        <f t="shared" si="11"/>
        <v>2</v>
      </c>
      <c r="P25" s="48">
        <f t="shared" si="11"/>
        <v>1</v>
      </c>
      <c r="Q25" s="48">
        <f t="shared" si="11"/>
        <v>2</v>
      </c>
      <c r="R25" s="48">
        <f t="shared" si="11"/>
        <v>1</v>
      </c>
      <c r="S25" s="48">
        <f t="shared" si="11"/>
        <v>2</v>
      </c>
      <c r="T25" s="48">
        <f t="shared" si="11"/>
        <v>5</v>
      </c>
      <c r="U25" s="48">
        <f t="shared" si="11"/>
        <v>7</v>
      </c>
      <c r="V25" s="48">
        <f t="shared" si="11"/>
        <v>6</v>
      </c>
      <c r="W25" s="48">
        <f t="shared" si="11"/>
        <v>0</v>
      </c>
      <c r="X25" s="48">
        <f t="shared" si="11"/>
        <v>0</v>
      </c>
      <c r="Y25" s="48">
        <f t="shared" si="11"/>
        <v>1</v>
      </c>
      <c r="Z25" s="48">
        <f t="shared" si="11"/>
        <v>5</v>
      </c>
      <c r="AA25" s="49">
        <f t="shared" si="11"/>
        <v>0</v>
      </c>
      <c r="AB25" s="45">
        <f t="shared" si="11"/>
        <v>93</v>
      </c>
    </row>
    <row r="26" spans="1:29">
      <c r="C26" s="50">
        <f>C17</f>
        <v>110</v>
      </c>
      <c r="D26" s="50">
        <f t="shared" ref="D26:AB26" si="12">D17</f>
        <v>79</v>
      </c>
      <c r="E26" s="50">
        <f t="shared" si="12"/>
        <v>31</v>
      </c>
      <c r="F26" s="50">
        <f t="shared" si="12"/>
        <v>32</v>
      </c>
      <c r="G26" s="50">
        <f t="shared" si="12"/>
        <v>49</v>
      </c>
      <c r="H26" s="50">
        <f t="shared" si="12"/>
        <v>8</v>
      </c>
      <c r="I26" s="50">
        <f t="shared" si="12"/>
        <v>100</v>
      </c>
      <c r="J26" s="50">
        <f t="shared" si="12"/>
        <v>62</v>
      </c>
      <c r="K26" s="50">
        <f t="shared" si="12"/>
        <v>22</v>
      </c>
      <c r="L26" s="50">
        <f t="shared" si="12"/>
        <v>56</v>
      </c>
      <c r="M26" s="50">
        <f t="shared" si="12"/>
        <v>13</v>
      </c>
      <c r="N26" s="50">
        <f t="shared" si="12"/>
        <v>82</v>
      </c>
      <c r="O26" s="50">
        <f t="shared" si="12"/>
        <v>44</v>
      </c>
      <c r="P26" s="50">
        <f t="shared" si="12"/>
        <v>21</v>
      </c>
      <c r="Q26" s="50">
        <f t="shared" si="12"/>
        <v>35</v>
      </c>
      <c r="R26" s="50">
        <f t="shared" si="12"/>
        <v>8</v>
      </c>
      <c r="S26" s="50">
        <f t="shared" si="12"/>
        <v>27</v>
      </c>
      <c r="T26" s="50">
        <f t="shared" si="12"/>
        <v>34</v>
      </c>
      <c r="U26" s="50">
        <f t="shared" si="12"/>
        <v>53</v>
      </c>
      <c r="V26" s="50">
        <f t="shared" si="12"/>
        <v>36</v>
      </c>
      <c r="W26" s="50">
        <f t="shared" si="12"/>
        <v>3</v>
      </c>
      <c r="X26" s="50">
        <f t="shared" si="12"/>
        <v>3</v>
      </c>
      <c r="Y26" s="50">
        <f t="shared" si="12"/>
        <v>29</v>
      </c>
      <c r="Z26" s="50">
        <f t="shared" si="12"/>
        <v>41</v>
      </c>
      <c r="AA26" s="50">
        <f t="shared" si="12"/>
        <v>3</v>
      </c>
      <c r="AB26" s="50">
        <f t="shared" si="12"/>
        <v>981</v>
      </c>
    </row>
    <row r="28" spans="1:29" ht="15.75" thickBot="1">
      <c r="A28" t="s">
        <v>11</v>
      </c>
    </row>
    <row r="29" spans="1:29">
      <c r="B29" t="s">
        <v>15</v>
      </c>
      <c r="C29" s="53">
        <f>C26/AB26*AB21</f>
        <v>10.091743119266054</v>
      </c>
      <c r="D29" s="54">
        <f>D26/AB26*AB21</f>
        <v>7.2477064220183491</v>
      </c>
      <c r="E29" s="54">
        <f>E26/$AB$26*$AB$21</f>
        <v>2.8440366972477067</v>
      </c>
      <c r="F29" s="54">
        <f>F26/$AB$26*$AB$21</f>
        <v>2.9357798165137616</v>
      </c>
      <c r="G29" s="54">
        <f t="shared" ref="G29:AA29" si="13">G26/$AB$26*$AB$21</f>
        <v>4.4954128440366974</v>
      </c>
      <c r="H29" s="54">
        <f t="shared" si="13"/>
        <v>0.73394495412844041</v>
      </c>
      <c r="I29" s="54">
        <f t="shared" si="13"/>
        <v>9.1743119266055047</v>
      </c>
      <c r="J29" s="54">
        <f t="shared" si="13"/>
        <v>5.6880733944954134</v>
      </c>
      <c r="K29" s="54">
        <f t="shared" si="13"/>
        <v>2.0183486238532109</v>
      </c>
      <c r="L29" s="54">
        <f t="shared" si="13"/>
        <v>5.1376146788990829</v>
      </c>
      <c r="M29" s="54">
        <f t="shared" si="13"/>
        <v>1.1926605504587156</v>
      </c>
      <c r="N29" s="54">
        <f t="shared" si="13"/>
        <v>7.522935779816514</v>
      </c>
      <c r="O29" s="54">
        <f t="shared" si="13"/>
        <v>4.0366972477064218</v>
      </c>
      <c r="P29" s="54">
        <f t="shared" si="13"/>
        <v>1.926605504587156</v>
      </c>
      <c r="Q29" s="54">
        <f t="shared" si="13"/>
        <v>3.2110091743119265</v>
      </c>
      <c r="R29" s="54">
        <f t="shared" si="13"/>
        <v>0.73394495412844041</v>
      </c>
      <c r="S29" s="54">
        <f t="shared" si="13"/>
        <v>2.4770642201834865</v>
      </c>
      <c r="T29" s="54">
        <f t="shared" si="13"/>
        <v>3.1192660550458715</v>
      </c>
      <c r="U29" s="54">
        <f t="shared" si="13"/>
        <v>4.8623853211009171</v>
      </c>
      <c r="V29" s="54">
        <f t="shared" si="13"/>
        <v>3.3027522935779818</v>
      </c>
      <c r="W29" s="54">
        <f t="shared" si="13"/>
        <v>0.27522935779816515</v>
      </c>
      <c r="X29" s="54">
        <f t="shared" si="13"/>
        <v>0.27522935779816515</v>
      </c>
      <c r="Y29" s="54">
        <f t="shared" si="13"/>
        <v>2.6605504587155964</v>
      </c>
      <c r="Z29" s="54">
        <f t="shared" si="13"/>
        <v>3.761467889908257</v>
      </c>
      <c r="AA29" s="55">
        <f t="shared" si="13"/>
        <v>0.27522935779816515</v>
      </c>
      <c r="AB29" s="36">
        <f>AB26/$AB$26*$AB$21</f>
        <v>90</v>
      </c>
    </row>
    <row r="30" spans="1:29">
      <c r="C30" s="56">
        <f>C26/AB26*AB22</f>
        <v>35.993883792048926</v>
      </c>
      <c r="D30" s="36">
        <f>D26/$AB$26*$AB$22</f>
        <v>25.850152905198776</v>
      </c>
      <c r="E30" s="36">
        <f>E26/$AB$26*$AB$22</f>
        <v>10.143730886850154</v>
      </c>
      <c r="F30" s="36">
        <f>F26/$AB$26*$AB$22</f>
        <v>10.470948012232416</v>
      </c>
      <c r="G30" s="36">
        <f t="shared" ref="G30:AA30" si="14">G26/$AB$26*$AB$22</f>
        <v>16.033639143730888</v>
      </c>
      <c r="H30" s="36">
        <f t="shared" si="14"/>
        <v>2.617737003058104</v>
      </c>
      <c r="I30" s="36">
        <f t="shared" si="14"/>
        <v>32.721712538226299</v>
      </c>
      <c r="J30" s="36">
        <f t="shared" si="14"/>
        <v>20.287461773700308</v>
      </c>
      <c r="K30" s="36">
        <f t="shared" si="14"/>
        <v>7.1987767584097861</v>
      </c>
      <c r="L30" s="36">
        <f t="shared" si="14"/>
        <v>18.324159021406729</v>
      </c>
      <c r="M30" s="36">
        <f t="shared" si="14"/>
        <v>4.2538226299694193</v>
      </c>
      <c r="N30" s="36">
        <f t="shared" si="14"/>
        <v>26.831804281345569</v>
      </c>
      <c r="O30" s="36">
        <f t="shared" si="14"/>
        <v>14.397553516819572</v>
      </c>
      <c r="P30" s="36">
        <f t="shared" si="14"/>
        <v>6.8715596330275224</v>
      </c>
      <c r="Q30" s="36">
        <f t="shared" si="14"/>
        <v>11.452599388379205</v>
      </c>
      <c r="R30" s="36">
        <f t="shared" si="14"/>
        <v>2.617737003058104</v>
      </c>
      <c r="S30" s="36">
        <f t="shared" si="14"/>
        <v>8.8348623853211006</v>
      </c>
      <c r="T30" s="36">
        <f t="shared" si="14"/>
        <v>11.125382262996942</v>
      </c>
      <c r="U30" s="36">
        <f t="shared" si="14"/>
        <v>17.342507645259939</v>
      </c>
      <c r="V30" s="36">
        <f t="shared" si="14"/>
        <v>11.779816513761469</v>
      </c>
      <c r="W30" s="36">
        <f t="shared" si="14"/>
        <v>0.98165137614678899</v>
      </c>
      <c r="X30" s="36">
        <f t="shared" si="14"/>
        <v>0.98165137614678899</v>
      </c>
      <c r="Y30" s="36">
        <f t="shared" si="14"/>
        <v>9.4892966360856281</v>
      </c>
      <c r="Z30" s="36">
        <f t="shared" si="14"/>
        <v>13.415902140672785</v>
      </c>
      <c r="AA30" s="57">
        <f t="shared" si="14"/>
        <v>0.98165137614678899</v>
      </c>
      <c r="AB30" s="36">
        <f>AB26/$AB$26*$AB$22</f>
        <v>321</v>
      </c>
    </row>
    <row r="31" spans="1:29">
      <c r="C31" s="56">
        <f>C26/$AB$26*$AB$23</f>
        <v>32.854230377166154</v>
      </c>
      <c r="D31" s="36">
        <f t="shared" ref="D31:AB31" si="15">D26/$AB$26*$AB$23</f>
        <v>23.595310907237515</v>
      </c>
      <c r="E31" s="36">
        <f t="shared" si="15"/>
        <v>9.2589194699286441</v>
      </c>
      <c r="F31" s="36">
        <f t="shared" si="15"/>
        <v>9.557594291539246</v>
      </c>
      <c r="G31" s="36">
        <f t="shared" si="15"/>
        <v>14.635066258919471</v>
      </c>
      <c r="H31" s="36">
        <f t="shared" si="15"/>
        <v>2.3893985728848115</v>
      </c>
      <c r="I31" s="36">
        <f t="shared" si="15"/>
        <v>29.867482161060142</v>
      </c>
      <c r="J31" s="36">
        <f t="shared" si="15"/>
        <v>18.517838939857288</v>
      </c>
      <c r="K31" s="36">
        <f t="shared" si="15"/>
        <v>6.5708460754332316</v>
      </c>
      <c r="L31" s="36">
        <f t="shared" si="15"/>
        <v>16.725790010193681</v>
      </c>
      <c r="M31" s="36">
        <f t="shared" si="15"/>
        <v>3.8827726809378187</v>
      </c>
      <c r="N31" s="36">
        <f t="shared" si="15"/>
        <v>24.491335372069319</v>
      </c>
      <c r="O31" s="36">
        <f t="shared" si="15"/>
        <v>13.141692150866463</v>
      </c>
      <c r="P31" s="36">
        <f t="shared" si="15"/>
        <v>6.2721712538226297</v>
      </c>
      <c r="Q31" s="36">
        <f t="shared" si="15"/>
        <v>10.45361875637105</v>
      </c>
      <c r="R31" s="36">
        <f t="shared" si="15"/>
        <v>2.3893985728848115</v>
      </c>
      <c r="S31" s="36">
        <f t="shared" si="15"/>
        <v>8.0642201834862384</v>
      </c>
      <c r="T31" s="36">
        <f t="shared" si="15"/>
        <v>10.154943934760448</v>
      </c>
      <c r="U31" s="36">
        <f t="shared" si="15"/>
        <v>15.829765545361877</v>
      </c>
      <c r="V31" s="36">
        <f t="shared" si="15"/>
        <v>10.752293577981652</v>
      </c>
      <c r="W31" s="36">
        <f t="shared" si="15"/>
        <v>0.89602446483180431</v>
      </c>
      <c r="X31" s="36">
        <f t="shared" si="15"/>
        <v>0.89602446483180431</v>
      </c>
      <c r="Y31" s="36">
        <f t="shared" si="15"/>
        <v>8.6615698267074421</v>
      </c>
      <c r="Z31" s="36">
        <f t="shared" si="15"/>
        <v>12.245667686034659</v>
      </c>
      <c r="AA31" s="57">
        <f t="shared" si="15"/>
        <v>0.89602446483180431</v>
      </c>
      <c r="AB31" s="36">
        <f t="shared" si="15"/>
        <v>293</v>
      </c>
    </row>
    <row r="32" spans="1:29">
      <c r="C32" s="56">
        <f>C26/$AB$26*$AB$24</f>
        <v>20.632008154943932</v>
      </c>
      <c r="D32" s="36">
        <f t="shared" ref="D32:AB32" si="16">D26/$AB$26*$AB$24</f>
        <v>14.817533129459735</v>
      </c>
      <c r="E32" s="36">
        <f t="shared" si="16"/>
        <v>5.8144750254842004</v>
      </c>
      <c r="F32" s="36">
        <f t="shared" si="16"/>
        <v>6.0020387359836906</v>
      </c>
      <c r="G32" s="36">
        <f t="shared" si="16"/>
        <v>9.1906218144750262</v>
      </c>
      <c r="H32" s="36">
        <f t="shared" si="16"/>
        <v>1.5005096839959227</v>
      </c>
      <c r="I32" s="36">
        <f t="shared" si="16"/>
        <v>18.756371049949031</v>
      </c>
      <c r="J32" s="36">
        <f t="shared" si="16"/>
        <v>11.628950050968401</v>
      </c>
      <c r="K32" s="36">
        <f t="shared" si="16"/>
        <v>4.126401630988787</v>
      </c>
      <c r="L32" s="36">
        <f t="shared" si="16"/>
        <v>10.503567787971457</v>
      </c>
      <c r="M32" s="36">
        <f t="shared" si="16"/>
        <v>2.438328236493374</v>
      </c>
      <c r="N32" s="36">
        <f t="shared" si="16"/>
        <v>15.380224260958206</v>
      </c>
      <c r="O32" s="36">
        <f t="shared" si="16"/>
        <v>8.252803261977574</v>
      </c>
      <c r="P32" s="36">
        <f t="shared" si="16"/>
        <v>3.9388379204892963</v>
      </c>
      <c r="Q32" s="36">
        <f t="shared" si="16"/>
        <v>6.5647298674821615</v>
      </c>
      <c r="R32" s="36">
        <f t="shared" si="16"/>
        <v>1.5005096839959227</v>
      </c>
      <c r="S32" s="36">
        <f t="shared" si="16"/>
        <v>5.0642201834862384</v>
      </c>
      <c r="T32" s="36">
        <f t="shared" si="16"/>
        <v>6.3771661569826703</v>
      </c>
      <c r="U32" s="36">
        <f t="shared" si="16"/>
        <v>9.9408766564729873</v>
      </c>
      <c r="V32" s="36">
        <f t="shared" si="16"/>
        <v>6.7522935779816518</v>
      </c>
      <c r="W32" s="36">
        <f t="shared" si="16"/>
        <v>0.56269113149847094</v>
      </c>
      <c r="X32" s="36">
        <f t="shared" si="16"/>
        <v>0.56269113149847094</v>
      </c>
      <c r="Y32" s="36">
        <f t="shared" si="16"/>
        <v>5.4393476044852198</v>
      </c>
      <c r="Z32" s="36">
        <f t="shared" si="16"/>
        <v>7.6901121304791031</v>
      </c>
      <c r="AA32" s="57">
        <f t="shared" si="16"/>
        <v>0.56269113149847094</v>
      </c>
      <c r="AB32" s="36">
        <f t="shared" si="16"/>
        <v>184</v>
      </c>
    </row>
    <row r="33" spans="1:29" ht="15.75" thickBot="1">
      <c r="C33" s="58">
        <f>C26/$AB$26*$AB$25</f>
        <v>10.428134556574923</v>
      </c>
      <c r="D33" s="59">
        <f t="shared" ref="D33:AB33" si="17">D26/$AB$26*$AB$25</f>
        <v>7.4892966360856272</v>
      </c>
      <c r="E33" s="59">
        <f t="shared" si="17"/>
        <v>2.9388379204892967</v>
      </c>
      <c r="F33" s="59">
        <f t="shared" si="17"/>
        <v>3.0336391437308872</v>
      </c>
      <c r="G33" s="59">
        <f t="shared" si="17"/>
        <v>4.6452599388379205</v>
      </c>
      <c r="H33" s="59">
        <f t="shared" si="17"/>
        <v>0.75840978593272179</v>
      </c>
      <c r="I33" s="59">
        <f t="shared" si="17"/>
        <v>9.4801223241590211</v>
      </c>
      <c r="J33" s="59">
        <f t="shared" si="17"/>
        <v>5.8776758409785934</v>
      </c>
      <c r="K33" s="59">
        <f t="shared" si="17"/>
        <v>2.0856269113149848</v>
      </c>
      <c r="L33" s="59">
        <f t="shared" si="17"/>
        <v>5.3088685015290515</v>
      </c>
      <c r="M33" s="59">
        <f t="shared" si="17"/>
        <v>1.2324159021406729</v>
      </c>
      <c r="N33" s="59">
        <f t="shared" si="17"/>
        <v>7.7737003058103982</v>
      </c>
      <c r="O33" s="59">
        <f t="shared" si="17"/>
        <v>4.1712538226299696</v>
      </c>
      <c r="P33" s="59">
        <f t="shared" si="17"/>
        <v>1.9908256880733943</v>
      </c>
      <c r="Q33" s="59">
        <f t="shared" si="17"/>
        <v>3.3180428134556577</v>
      </c>
      <c r="R33" s="59">
        <f t="shared" si="17"/>
        <v>0.75840978593272179</v>
      </c>
      <c r="S33" s="59">
        <f t="shared" si="17"/>
        <v>2.5596330275229358</v>
      </c>
      <c r="T33" s="59">
        <f t="shared" si="17"/>
        <v>3.2232415902140672</v>
      </c>
      <c r="U33" s="59">
        <f t="shared" si="17"/>
        <v>5.0244648318042815</v>
      </c>
      <c r="V33" s="59">
        <f t="shared" si="17"/>
        <v>3.4128440366972477</v>
      </c>
      <c r="W33" s="59">
        <f t="shared" si="17"/>
        <v>0.28440366972477066</v>
      </c>
      <c r="X33" s="59">
        <f t="shared" si="17"/>
        <v>0.28440366972477066</v>
      </c>
      <c r="Y33" s="59">
        <f t="shared" si="17"/>
        <v>2.7492354740061162</v>
      </c>
      <c r="Z33" s="59">
        <f t="shared" si="17"/>
        <v>3.8868501529051991</v>
      </c>
      <c r="AA33" s="60">
        <f t="shared" si="17"/>
        <v>0.28440366972477066</v>
      </c>
      <c r="AB33" s="36">
        <f t="shared" si="17"/>
        <v>93</v>
      </c>
    </row>
    <row r="34" spans="1:29">
      <c r="C34" s="37">
        <f>SUM(C29:C33)</f>
        <v>109.99999999999999</v>
      </c>
      <c r="D34" s="37">
        <f t="shared" ref="D34:AA34" si="18">SUM(D29:D33)</f>
        <v>79</v>
      </c>
      <c r="E34" s="37">
        <f t="shared" si="18"/>
        <v>31</v>
      </c>
      <c r="F34" s="37">
        <f t="shared" si="18"/>
        <v>32</v>
      </c>
      <c r="G34" s="37">
        <f t="shared" si="18"/>
        <v>49</v>
      </c>
      <c r="H34" s="37">
        <f t="shared" si="18"/>
        <v>8</v>
      </c>
      <c r="I34" s="37">
        <f t="shared" si="18"/>
        <v>100</v>
      </c>
      <c r="J34" s="37">
        <f t="shared" si="18"/>
        <v>62</v>
      </c>
      <c r="K34" s="37">
        <f t="shared" si="18"/>
        <v>22.000000000000004</v>
      </c>
      <c r="L34" s="37">
        <f t="shared" si="18"/>
        <v>56</v>
      </c>
      <c r="M34" s="37">
        <f t="shared" si="18"/>
        <v>13.000000000000002</v>
      </c>
      <c r="N34" s="37">
        <f t="shared" si="18"/>
        <v>82</v>
      </c>
      <c r="O34" s="37">
        <f t="shared" si="18"/>
        <v>44.000000000000007</v>
      </c>
      <c r="P34" s="37">
        <f t="shared" si="18"/>
        <v>20.999999999999996</v>
      </c>
      <c r="Q34" s="37">
        <f t="shared" si="18"/>
        <v>35</v>
      </c>
      <c r="R34" s="37">
        <f t="shared" si="18"/>
        <v>8</v>
      </c>
      <c r="S34" s="37">
        <f t="shared" si="18"/>
        <v>26.999999999999996</v>
      </c>
      <c r="T34" s="37">
        <f t="shared" si="18"/>
        <v>34</v>
      </c>
      <c r="U34" s="37">
        <f t="shared" si="18"/>
        <v>53</v>
      </c>
      <c r="V34" s="37">
        <f t="shared" si="18"/>
        <v>36</v>
      </c>
      <c r="W34" s="37">
        <f t="shared" si="18"/>
        <v>2.9999999999999996</v>
      </c>
      <c r="X34" s="37">
        <f t="shared" si="18"/>
        <v>2.9999999999999996</v>
      </c>
      <c r="Y34" s="37">
        <f t="shared" si="18"/>
        <v>29.000000000000004</v>
      </c>
      <c r="Z34" s="37">
        <f t="shared" si="18"/>
        <v>41</v>
      </c>
      <c r="AA34" s="37">
        <f t="shared" si="18"/>
        <v>2.9999999999999996</v>
      </c>
      <c r="AB34" s="37">
        <f>SUM(AB29:AB33)</f>
        <v>981</v>
      </c>
      <c r="AC34" s="1">
        <f>SUM(C34:AA34)</f>
        <v>981</v>
      </c>
    </row>
    <row r="35" spans="1:29" ht="15.75" thickBot="1"/>
    <row r="36" spans="1:29" ht="15.75" thickBot="1">
      <c r="A36" t="s">
        <v>12</v>
      </c>
      <c r="AB36" s="64">
        <f>CHITEST(C21:AA25,C29:AA33)</f>
        <v>0.89513949930222636</v>
      </c>
      <c r="AC36">
        <v>0.89510000000000001</v>
      </c>
    </row>
    <row r="37" spans="1:29"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 s="16"/>
    </row>
    <row r="38" spans="1:29" ht="15.75" thickBot="1">
      <c r="A38" t="s">
        <v>21</v>
      </c>
    </row>
    <row r="39" spans="1:29">
      <c r="B39">
        <v>1</v>
      </c>
      <c r="C39" s="41">
        <f t="shared" ref="C39:R40" si="19">(C21-C29)^2/C29</f>
        <v>0.11810675562969121</v>
      </c>
      <c r="D39" s="41">
        <f t="shared" si="19"/>
        <v>8.4659156892347345E-3</v>
      </c>
      <c r="E39" s="41">
        <f t="shared" si="19"/>
        <v>8.5528262799644556E-3</v>
      </c>
      <c r="F39" s="41">
        <f t="shared" si="19"/>
        <v>1.4048165137614608E-3</v>
      </c>
      <c r="G39" s="41">
        <f t="shared" si="19"/>
        <v>5.4596517506085032E-2</v>
      </c>
      <c r="H39" s="41">
        <f t="shared" si="19"/>
        <v>9.6444954128440327E-2</v>
      </c>
      <c r="I39" s="41">
        <f t="shared" si="19"/>
        <v>0.1503119266055046</v>
      </c>
      <c r="J39" s="41">
        <f t="shared" si="19"/>
        <v>1.7105652559928911E-2</v>
      </c>
      <c r="K39" s="41">
        <f t="shared" si="19"/>
        <v>1.9456213511259386</v>
      </c>
      <c r="L39" s="41">
        <f t="shared" si="19"/>
        <v>0.67511467889908239</v>
      </c>
      <c r="M39" s="41">
        <f t="shared" si="19"/>
        <v>0.54650670430486947</v>
      </c>
      <c r="N39" s="41">
        <f t="shared" si="19"/>
        <v>1.6497650481091968</v>
      </c>
      <c r="O39" s="41">
        <f t="shared" si="19"/>
        <v>3.3361134278565071E-4</v>
      </c>
      <c r="P39" s="41">
        <f t="shared" si="19"/>
        <v>2.795980777632154E-3</v>
      </c>
      <c r="Q39" s="41">
        <f t="shared" si="19"/>
        <v>0.45672346002621222</v>
      </c>
      <c r="R39" s="41">
        <f t="shared" si="19"/>
        <v>2.1839449541284401</v>
      </c>
      <c r="S39" s="41">
        <f t="shared" ref="S39:AA43" si="20">(S21-S29)^2/S29</f>
        <v>2.5696568127760782</v>
      </c>
      <c r="T39" s="41">
        <f t="shared" si="20"/>
        <v>1.4398542903399891</v>
      </c>
      <c r="U39" s="41">
        <f t="shared" si="20"/>
        <v>1.6850268305348794</v>
      </c>
      <c r="V39" s="41">
        <f t="shared" si="20"/>
        <v>0.51386340468909286</v>
      </c>
      <c r="W39" s="41">
        <f t="shared" si="20"/>
        <v>1.9085626911314983</v>
      </c>
      <c r="X39" s="41">
        <f t="shared" si="20"/>
        <v>10.808562691131497</v>
      </c>
      <c r="Y39" s="41">
        <f t="shared" si="20"/>
        <v>4.3309079405251492E-2</v>
      </c>
      <c r="Z39" s="41">
        <f t="shared" si="20"/>
        <v>1.33219959722533</v>
      </c>
      <c r="AA39" s="41">
        <f t="shared" si="20"/>
        <v>0.27522935779816515</v>
      </c>
      <c r="AB39" s="61">
        <f>SUM(C39:AA39)</f>
        <v>28.492059908658543</v>
      </c>
    </row>
    <row r="40" spans="1:29">
      <c r="B40">
        <v>2</v>
      </c>
      <c r="C40" s="41">
        <f t="shared" si="19"/>
        <v>1.7753621267982911</v>
      </c>
      <c r="D40" s="41">
        <f t="shared" si="19"/>
        <v>5.1146635235450197E-2</v>
      </c>
      <c r="E40" s="41">
        <f t="shared" si="19"/>
        <v>0.80426751633462612</v>
      </c>
      <c r="F40" s="41">
        <f t="shared" si="19"/>
        <v>2.1181657092228984E-2</v>
      </c>
      <c r="G40" s="41">
        <f t="shared" si="19"/>
        <v>6.6635519851428626E-2</v>
      </c>
      <c r="H40" s="41">
        <f t="shared" si="19"/>
        <v>0.14577438623567407</v>
      </c>
      <c r="I40" s="41">
        <f t="shared" si="19"/>
        <v>1.5918145702935187E-2</v>
      </c>
      <c r="J40" s="41">
        <f t="shared" si="19"/>
        <v>1.0946670796997018</v>
      </c>
      <c r="K40" s="41">
        <f t="shared" si="19"/>
        <v>8.9176078715648255E-2</v>
      </c>
      <c r="L40" s="41">
        <f t="shared" si="19"/>
        <v>5.7344553186103693E-3</v>
      </c>
      <c r="M40" s="41">
        <f t="shared" si="19"/>
        <v>0.13088948834468841</v>
      </c>
      <c r="N40" s="41">
        <f t="shared" si="19"/>
        <v>0.99546965631707107</v>
      </c>
      <c r="O40" s="41">
        <f t="shared" si="19"/>
        <v>2.5208572044720511E-2</v>
      </c>
      <c r="P40" s="41">
        <f t="shared" si="19"/>
        <v>0.18531130191937895</v>
      </c>
      <c r="Q40" s="41">
        <f t="shared" si="19"/>
        <v>0.20907468877973875</v>
      </c>
      <c r="R40" s="41">
        <f t="shared" si="19"/>
        <v>0.14577438623567407</v>
      </c>
      <c r="S40" s="41">
        <f t="shared" si="20"/>
        <v>3.0866843865214912E-3</v>
      </c>
      <c r="T40" s="41">
        <f t="shared" si="20"/>
        <v>1.5297253086264084</v>
      </c>
      <c r="U40" s="41">
        <f t="shared" si="20"/>
        <v>2.4926971657399582E-2</v>
      </c>
      <c r="V40" s="41">
        <f t="shared" si="20"/>
        <v>0.26891308697019101</v>
      </c>
      <c r="W40" s="41">
        <f t="shared" si="20"/>
        <v>1.0564177312869756</v>
      </c>
      <c r="X40" s="41">
        <f t="shared" si="20"/>
        <v>3.4296493183571982E-4</v>
      </c>
      <c r="Y40" s="41">
        <f t="shared" si="20"/>
        <v>0.66428857936632235</v>
      </c>
      <c r="Z40" s="41">
        <f t="shared" si="20"/>
        <v>2.1863603125442221</v>
      </c>
      <c r="AA40" s="41">
        <f t="shared" si="20"/>
        <v>3.4296493183571982E-4</v>
      </c>
      <c r="AB40" s="62">
        <f>SUM(C40:AA40)</f>
        <v>11.495996299327578</v>
      </c>
    </row>
    <row r="41" spans="1:29">
      <c r="B41">
        <v>3</v>
      </c>
      <c r="C41" s="41">
        <f t="shared" ref="C41:R43" si="21">(C23-C31)^2/C31</f>
        <v>3.1331320215968144</v>
      </c>
      <c r="D41" s="41">
        <f t="shared" si="21"/>
        <v>0.24507113534482639</v>
      </c>
      <c r="E41" s="41">
        <f t="shared" si="21"/>
        <v>0.17117313061343997</v>
      </c>
      <c r="F41" s="41">
        <f t="shared" si="21"/>
        <v>0.21768388198293154</v>
      </c>
      <c r="G41" s="41">
        <f t="shared" si="21"/>
        <v>0.12730001248915701</v>
      </c>
      <c r="H41" s="41">
        <f t="shared" si="21"/>
        <v>6.3460006331910415E-2</v>
      </c>
      <c r="I41" s="41">
        <f t="shared" si="21"/>
        <v>2.5195471640347446E-2</v>
      </c>
      <c r="J41" s="41">
        <f t="shared" si="21"/>
        <v>1.1022273577808819</v>
      </c>
      <c r="K41" s="41">
        <f t="shared" si="21"/>
        <v>1.9405327027990398</v>
      </c>
      <c r="L41" s="41">
        <f t="shared" si="21"/>
        <v>1.9601269190186434</v>
      </c>
      <c r="M41" s="41">
        <f t="shared" si="21"/>
        <v>0.91296433228987961</v>
      </c>
      <c r="N41" s="41">
        <f t="shared" si="21"/>
        <v>0.25342644007897358</v>
      </c>
      <c r="O41" s="41">
        <f t="shared" si="21"/>
        <v>0.62167974006906879</v>
      </c>
      <c r="P41" s="41">
        <f t="shared" si="21"/>
        <v>1.1810454212683584E-2</v>
      </c>
      <c r="Q41" s="41">
        <f t="shared" si="21"/>
        <v>2.8557810490991452E-2</v>
      </c>
      <c r="R41" s="41">
        <f t="shared" si="21"/>
        <v>6.3460006331910415E-2</v>
      </c>
      <c r="S41" s="41">
        <f t="shared" si="20"/>
        <v>0.52838400601183577</v>
      </c>
      <c r="T41" s="41">
        <f t="shared" si="20"/>
        <v>4.6139883033611317</v>
      </c>
      <c r="U41" s="41">
        <f t="shared" si="20"/>
        <v>4.3494697271206667E-2</v>
      </c>
      <c r="V41" s="41">
        <f t="shared" si="20"/>
        <v>0.28557002849359686</v>
      </c>
      <c r="W41" s="41">
        <f t="shared" si="20"/>
        <v>0.89602446483180431</v>
      </c>
      <c r="X41" s="41">
        <f t="shared" si="20"/>
        <v>0.89602446483180431</v>
      </c>
      <c r="Y41" s="41">
        <f t="shared" si="20"/>
        <v>5.0530636404981809E-2</v>
      </c>
      <c r="Z41" s="41">
        <f t="shared" si="20"/>
        <v>0.61951268728330533</v>
      </c>
      <c r="AA41" s="41">
        <f t="shared" si="20"/>
        <v>1.2065420463203592E-2</v>
      </c>
      <c r="AB41" s="62">
        <f>SUM(C41:AA41)</f>
        <v>18.823396132024371</v>
      </c>
    </row>
    <row r="42" spans="1:29">
      <c r="B42">
        <v>4</v>
      </c>
      <c r="C42" s="41">
        <f t="shared" si="21"/>
        <v>0.12909313518108853</v>
      </c>
      <c r="D42" s="41">
        <f t="shared" si="21"/>
        <v>4.510605185929463E-2</v>
      </c>
      <c r="E42" s="41">
        <f t="shared" si="21"/>
        <v>5.9196257647046681E-3</v>
      </c>
      <c r="F42" s="41">
        <f t="shared" si="21"/>
        <v>6.925054292429256E-7</v>
      </c>
      <c r="G42" s="41">
        <f t="shared" si="21"/>
        <v>3.9536689559483192E-3</v>
      </c>
      <c r="H42" s="41">
        <f t="shared" si="21"/>
        <v>1.4984716405176612</v>
      </c>
      <c r="I42" s="41">
        <f t="shared" si="21"/>
        <v>3.1645282099011748E-3</v>
      </c>
      <c r="J42" s="41">
        <f t="shared" si="21"/>
        <v>0.22817866246910115</v>
      </c>
      <c r="K42" s="41">
        <f t="shared" si="21"/>
        <v>0.18494906181882645</v>
      </c>
      <c r="L42" s="41">
        <f t="shared" si="21"/>
        <v>0.59333875070437725</v>
      </c>
      <c r="M42" s="41">
        <f t="shared" si="21"/>
        <v>7.8796463918123241E-2</v>
      </c>
      <c r="N42" s="41">
        <f t="shared" si="21"/>
        <v>0.17058746350327475</v>
      </c>
      <c r="O42" s="41">
        <f t="shared" si="21"/>
        <v>0.19017974419101266</v>
      </c>
      <c r="P42" s="41">
        <f t="shared" si="21"/>
        <v>9.497217315326726E-4</v>
      </c>
      <c r="Q42" s="41">
        <f t="shared" si="21"/>
        <v>2.8860302264769697E-2</v>
      </c>
      <c r="R42" s="41">
        <f t="shared" si="21"/>
        <v>0.16694990138722693</v>
      </c>
      <c r="S42" s="41">
        <f t="shared" si="20"/>
        <v>8.1438638478925271E-4</v>
      </c>
      <c r="T42" s="41">
        <f t="shared" si="20"/>
        <v>0.88611756363228678</v>
      </c>
      <c r="U42" s="41">
        <f t="shared" si="20"/>
        <v>0.11284138165756413</v>
      </c>
      <c r="V42" s="41">
        <f t="shared" si="20"/>
        <v>0.74821749102512936</v>
      </c>
      <c r="W42" s="41">
        <f t="shared" si="20"/>
        <v>0.56269113149847094</v>
      </c>
      <c r="X42" s="41">
        <f t="shared" si="20"/>
        <v>0.56269113149847094</v>
      </c>
      <c r="Y42" s="41">
        <f t="shared" si="20"/>
        <v>3.5487034770076836E-2</v>
      </c>
      <c r="Z42" s="41">
        <f t="shared" si="20"/>
        <v>6.1930794317915289E-2</v>
      </c>
      <c r="AA42" s="41">
        <f t="shared" si="20"/>
        <v>0.33986504454194921</v>
      </c>
      <c r="AB42" s="62">
        <f>SUM(C42:AA42)</f>
        <v>6.639155374308924</v>
      </c>
    </row>
    <row r="43" spans="1:29" ht="15.75" thickBot="1">
      <c r="B43">
        <v>5</v>
      </c>
      <c r="C43" s="41">
        <f t="shared" si="21"/>
        <v>3.1360363026536504E-2</v>
      </c>
      <c r="D43" s="41">
        <f t="shared" si="21"/>
        <v>0.8273938186091061</v>
      </c>
      <c r="E43" s="41">
        <f t="shared" si="21"/>
        <v>1.2791084719981416</v>
      </c>
      <c r="F43" s="41">
        <f t="shared" si="21"/>
        <v>0.35218753082766124</v>
      </c>
      <c r="G43" s="41">
        <f t="shared" si="21"/>
        <v>2.7090090253325351E-2</v>
      </c>
      <c r="H43" s="41">
        <f t="shared" si="21"/>
        <v>0.75840978593272179</v>
      </c>
      <c r="I43" s="41">
        <f t="shared" si="21"/>
        <v>0.66979974351386029</v>
      </c>
      <c r="J43" s="41">
        <f t="shared" si="21"/>
        <v>0.21430435294529457</v>
      </c>
      <c r="K43" s="41">
        <f t="shared" si="21"/>
        <v>3.5154743648380883E-3</v>
      </c>
      <c r="L43" s="41">
        <f t="shared" si="21"/>
        <v>0.53870721120647169</v>
      </c>
      <c r="M43" s="41">
        <f t="shared" si="21"/>
        <v>0.47807347037888603</v>
      </c>
      <c r="N43" s="41">
        <f t="shared" si="21"/>
        <v>7.7004790468147469E-2</v>
      </c>
      <c r="O43" s="41">
        <f t="shared" si="21"/>
        <v>1.1301981041548961</v>
      </c>
      <c r="P43" s="41">
        <f t="shared" si="21"/>
        <v>0.49312983553883216</v>
      </c>
      <c r="Q43" s="41">
        <f t="shared" si="21"/>
        <v>0.5235727673727083</v>
      </c>
      <c r="R43" s="41">
        <f t="shared" si="21"/>
        <v>7.6958173029495841E-2</v>
      </c>
      <c r="S43" s="41">
        <f t="shared" si="20"/>
        <v>0.12235704185985333</v>
      </c>
      <c r="T43" s="41">
        <f t="shared" si="20"/>
        <v>0.9794085731362685</v>
      </c>
      <c r="U43" s="41">
        <f t="shared" si="20"/>
        <v>0.77674724202947898</v>
      </c>
      <c r="V43" s="41">
        <f t="shared" si="20"/>
        <v>1.9612311334714412</v>
      </c>
      <c r="W43" s="41">
        <f t="shared" si="20"/>
        <v>0.28440366972477066</v>
      </c>
      <c r="X43" s="41">
        <f t="shared" si="20"/>
        <v>0.28440366972477066</v>
      </c>
      <c r="Y43" s="41">
        <f t="shared" si="20"/>
        <v>1.1129729601017782</v>
      </c>
      <c r="Z43" s="41">
        <f t="shared" si="20"/>
        <v>0.31879350459678002</v>
      </c>
      <c r="AA43" s="41">
        <f t="shared" si="20"/>
        <v>0.28440366972477066</v>
      </c>
      <c r="AB43" s="62">
        <f>SUM(C43:AA43)</f>
        <v>13.605535447990837</v>
      </c>
    </row>
    <row r="44" spans="1:29" ht="15.75" thickBot="1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63">
        <f>SUM(AB39:AB43)</f>
        <v>79.056143162310249</v>
      </c>
      <c r="AC44">
        <v>79.056100000000001</v>
      </c>
    </row>
    <row r="46" spans="1:29">
      <c r="Y46">
        <f>4*24</f>
        <v>96</v>
      </c>
      <c r="AB46">
        <v>118.863</v>
      </c>
    </row>
  </sheetData>
  <mergeCells count="8">
    <mergeCell ref="C5:AB5"/>
    <mergeCell ref="A7:A8"/>
    <mergeCell ref="A18:B18"/>
    <mergeCell ref="A9:A10"/>
    <mergeCell ref="A11:A12"/>
    <mergeCell ref="A13:A14"/>
    <mergeCell ref="A15:A16"/>
    <mergeCell ref="A17:B1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7"/>
  <sheetViews>
    <sheetView workbookViewId="0">
      <selection activeCell="AF31" sqref="AF31"/>
    </sheetView>
  </sheetViews>
  <sheetFormatPr defaultRowHeight="14.25"/>
  <cols>
    <col min="1" max="1" width="8.85546875" style="84" customWidth="1"/>
    <col min="2" max="2" width="5.7109375" style="84" customWidth="1"/>
    <col min="3" max="27" width="4.7109375" style="84" customWidth="1"/>
    <col min="28" max="28" width="6.5703125" style="84" customWidth="1"/>
    <col min="29" max="16384" width="9.140625" style="84"/>
  </cols>
  <sheetData>
    <row r="1" spans="1:29" ht="15">
      <c r="A1" s="30" t="s">
        <v>49</v>
      </c>
      <c r="B1" s="30"/>
    </row>
    <row r="2" spans="1:29">
      <c r="A2" s="84" t="s">
        <v>50</v>
      </c>
    </row>
    <row r="3" spans="1:29">
      <c r="A3" s="84" t="s">
        <v>51</v>
      </c>
    </row>
    <row r="4" spans="1:29" ht="15" thickBot="1"/>
    <row r="5" spans="1:29" s="89" customFormat="1" ht="12" thickBot="1">
      <c r="A5" s="554"/>
      <c r="B5" s="289"/>
      <c r="C5" s="290" t="s">
        <v>105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45"/>
    </row>
    <row r="6" spans="1:29" s="89" customFormat="1" ht="12" customHeight="1" thickBot="1">
      <c r="A6" s="555"/>
      <c r="B6" s="284"/>
      <c r="C6" s="556" t="s">
        <v>52</v>
      </c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7"/>
      <c r="AC6" s="207"/>
    </row>
    <row r="7" spans="1:29" s="89" customFormat="1" ht="12" customHeight="1" thickBot="1">
      <c r="A7" s="159" t="s">
        <v>44</v>
      </c>
      <c r="B7" s="255"/>
      <c r="C7" s="246" t="s">
        <v>26</v>
      </c>
      <c r="D7" s="156" t="s">
        <v>27</v>
      </c>
      <c r="E7" s="157" t="s">
        <v>28</v>
      </c>
      <c r="F7" s="157" t="s">
        <v>29</v>
      </c>
      <c r="G7" s="157" t="s">
        <v>15</v>
      </c>
      <c r="H7" s="157" t="s">
        <v>30</v>
      </c>
      <c r="I7" s="157" t="s">
        <v>31</v>
      </c>
      <c r="J7" s="157" t="s">
        <v>32</v>
      </c>
      <c r="K7" s="157" t="s">
        <v>34</v>
      </c>
      <c r="L7" s="157" t="s">
        <v>33</v>
      </c>
      <c r="M7" s="157" t="s">
        <v>35</v>
      </c>
      <c r="N7" s="157" t="s">
        <v>36</v>
      </c>
      <c r="O7" s="295" t="s">
        <v>1</v>
      </c>
      <c r="P7" s="415" t="s">
        <v>53</v>
      </c>
      <c r="Q7" s="157" t="s">
        <v>14</v>
      </c>
      <c r="R7" s="157" t="s">
        <v>54</v>
      </c>
      <c r="S7" s="157" t="s">
        <v>63</v>
      </c>
      <c r="T7" s="157" t="s">
        <v>55</v>
      </c>
      <c r="U7" s="157" t="s">
        <v>56</v>
      </c>
      <c r="V7" s="157" t="s">
        <v>57</v>
      </c>
      <c r="W7" s="157" t="s">
        <v>58</v>
      </c>
      <c r="X7" s="157" t="s">
        <v>61</v>
      </c>
      <c r="Y7" s="157" t="s">
        <v>59</v>
      </c>
      <c r="Z7" s="157" t="s">
        <v>60</v>
      </c>
      <c r="AA7" s="162" t="s">
        <v>62</v>
      </c>
      <c r="AB7" s="164" t="s">
        <v>98</v>
      </c>
      <c r="AC7" s="160"/>
    </row>
    <row r="8" spans="1:29" s="89" customFormat="1" ht="11.25">
      <c r="A8" s="559" t="s">
        <v>43</v>
      </c>
      <c r="B8" s="199" t="s">
        <v>2</v>
      </c>
      <c r="C8" s="337">
        <v>9</v>
      </c>
      <c r="D8" s="338">
        <v>7</v>
      </c>
      <c r="E8" s="338">
        <v>3</v>
      </c>
      <c r="F8" s="338">
        <v>3</v>
      </c>
      <c r="G8" s="338">
        <v>4</v>
      </c>
      <c r="H8" s="338">
        <v>1</v>
      </c>
      <c r="I8" s="338">
        <v>8</v>
      </c>
      <c r="J8" s="338">
        <v>6</v>
      </c>
      <c r="K8" s="338">
        <v>4</v>
      </c>
      <c r="L8" s="338">
        <v>7</v>
      </c>
      <c r="M8" s="338">
        <v>2</v>
      </c>
      <c r="N8" s="338">
        <v>4</v>
      </c>
      <c r="O8" s="338">
        <v>4</v>
      </c>
      <c r="P8" s="339">
        <v>2</v>
      </c>
      <c r="Q8" s="339">
        <v>2</v>
      </c>
      <c r="R8" s="339">
        <v>2</v>
      </c>
      <c r="S8" s="339">
        <v>5</v>
      </c>
      <c r="T8" s="339">
        <v>1</v>
      </c>
      <c r="U8" s="339">
        <v>2</v>
      </c>
      <c r="V8" s="339">
        <v>2</v>
      </c>
      <c r="W8" s="339">
        <v>1</v>
      </c>
      <c r="X8" s="339">
        <v>2</v>
      </c>
      <c r="Y8" s="339">
        <v>3</v>
      </c>
      <c r="Z8" s="339">
        <v>6</v>
      </c>
      <c r="AA8" s="340">
        <v>0</v>
      </c>
      <c r="AB8" s="230">
        <f>SUM(C8:AA8)</f>
        <v>90</v>
      </c>
      <c r="AC8" s="160"/>
    </row>
    <row r="9" spans="1:29" s="89" customFormat="1" ht="12" thickBot="1">
      <c r="A9" s="560"/>
      <c r="B9" s="303" t="s">
        <v>3</v>
      </c>
      <c r="C9" s="341">
        <f>C8/$AB$8*100</f>
        <v>10</v>
      </c>
      <c r="D9" s="342">
        <f>D8/$AB$8*100</f>
        <v>7.7777777777777777</v>
      </c>
      <c r="E9" s="342">
        <f>E8/$AB$8*100</f>
        <v>3.3333333333333335</v>
      </c>
      <c r="F9" s="342">
        <f>F8/$AB$8*100</f>
        <v>3.3333333333333335</v>
      </c>
      <c r="G9" s="342">
        <f t="shared" ref="G9:AA9" si="0">G8/$AB$8*100</f>
        <v>4.4444444444444446</v>
      </c>
      <c r="H9" s="342">
        <f t="shared" si="0"/>
        <v>1.1111111111111112</v>
      </c>
      <c r="I9" s="342">
        <f t="shared" si="0"/>
        <v>8.8888888888888893</v>
      </c>
      <c r="J9" s="342">
        <f t="shared" si="0"/>
        <v>6.666666666666667</v>
      </c>
      <c r="K9" s="342">
        <f t="shared" si="0"/>
        <v>4.4444444444444446</v>
      </c>
      <c r="L9" s="342">
        <f t="shared" si="0"/>
        <v>7.7777777777777777</v>
      </c>
      <c r="M9" s="342">
        <f t="shared" si="0"/>
        <v>2.2222222222222223</v>
      </c>
      <c r="N9" s="342">
        <f t="shared" si="0"/>
        <v>4.4444444444444446</v>
      </c>
      <c r="O9" s="342">
        <f t="shared" si="0"/>
        <v>4.4444444444444446</v>
      </c>
      <c r="P9" s="342">
        <f t="shared" si="0"/>
        <v>2.2222222222222223</v>
      </c>
      <c r="Q9" s="342">
        <f t="shared" si="0"/>
        <v>2.2222222222222223</v>
      </c>
      <c r="R9" s="342">
        <f t="shared" si="0"/>
        <v>2.2222222222222223</v>
      </c>
      <c r="S9" s="342">
        <f t="shared" si="0"/>
        <v>5.5555555555555554</v>
      </c>
      <c r="T9" s="342">
        <f t="shared" si="0"/>
        <v>1.1111111111111112</v>
      </c>
      <c r="U9" s="342">
        <f t="shared" si="0"/>
        <v>2.2222222222222223</v>
      </c>
      <c r="V9" s="342">
        <f t="shared" si="0"/>
        <v>2.2222222222222223</v>
      </c>
      <c r="W9" s="342">
        <f t="shared" si="0"/>
        <v>1.1111111111111112</v>
      </c>
      <c r="X9" s="342">
        <f t="shared" si="0"/>
        <v>2.2222222222222223</v>
      </c>
      <c r="Y9" s="342">
        <f t="shared" si="0"/>
        <v>3.3333333333333335</v>
      </c>
      <c r="Z9" s="342">
        <f t="shared" si="0"/>
        <v>6.666666666666667</v>
      </c>
      <c r="AA9" s="343">
        <f t="shared" si="0"/>
        <v>0</v>
      </c>
      <c r="AB9" s="304">
        <f>AB8/$AB$8*100</f>
        <v>100</v>
      </c>
      <c r="AC9" s="323">
        <f>SUM(C9:AA9)</f>
        <v>100.00000000000004</v>
      </c>
    </row>
    <row r="10" spans="1:29" s="89" customFormat="1" ht="11.25">
      <c r="A10" s="561" t="s">
        <v>45</v>
      </c>
      <c r="B10" s="199" t="s">
        <v>2</v>
      </c>
      <c r="C10" s="344">
        <v>28</v>
      </c>
      <c r="D10" s="345">
        <v>27</v>
      </c>
      <c r="E10" s="345">
        <v>13</v>
      </c>
      <c r="F10" s="345">
        <v>10</v>
      </c>
      <c r="G10" s="345">
        <v>15</v>
      </c>
      <c r="H10" s="345">
        <v>2</v>
      </c>
      <c r="I10" s="345">
        <v>32</v>
      </c>
      <c r="J10" s="345">
        <v>25</v>
      </c>
      <c r="K10" s="345">
        <v>8</v>
      </c>
      <c r="L10" s="345">
        <v>18</v>
      </c>
      <c r="M10" s="345">
        <v>5</v>
      </c>
      <c r="N10" s="345">
        <v>32</v>
      </c>
      <c r="O10" s="345">
        <v>15</v>
      </c>
      <c r="P10" s="346">
        <v>8</v>
      </c>
      <c r="Q10" s="346">
        <v>13</v>
      </c>
      <c r="R10" s="346">
        <v>2</v>
      </c>
      <c r="S10" s="346">
        <v>9</v>
      </c>
      <c r="T10" s="346">
        <v>7</v>
      </c>
      <c r="U10" s="346">
        <v>18</v>
      </c>
      <c r="V10" s="346">
        <v>10</v>
      </c>
      <c r="W10" s="346">
        <v>2</v>
      </c>
      <c r="X10" s="346">
        <v>1</v>
      </c>
      <c r="Y10" s="346">
        <v>12</v>
      </c>
      <c r="Z10" s="346">
        <v>8</v>
      </c>
      <c r="AA10" s="347">
        <v>1</v>
      </c>
      <c r="AB10" s="231">
        <f>SUM(C10:AA10)</f>
        <v>321</v>
      </c>
      <c r="AC10" s="160"/>
    </row>
    <row r="11" spans="1:29" s="89" customFormat="1" ht="12" thickBot="1">
      <c r="A11" s="560"/>
      <c r="B11" s="303" t="s">
        <v>3</v>
      </c>
      <c r="C11" s="341">
        <f>C10/$AB$10*100</f>
        <v>8.722741433021806</v>
      </c>
      <c r="D11" s="342">
        <f>D10/$AB$10*100</f>
        <v>8.4112149532710276</v>
      </c>
      <c r="E11" s="342">
        <f>E10/$AB$10*100</f>
        <v>4.0498442367601246</v>
      </c>
      <c r="F11" s="342">
        <f>F10/$AB$10*100</f>
        <v>3.1152647975077881</v>
      </c>
      <c r="G11" s="342">
        <f t="shared" ref="G11:AB11" si="1">G10/$AB$10*100</f>
        <v>4.6728971962616823</v>
      </c>
      <c r="H11" s="342">
        <f t="shared" si="1"/>
        <v>0.62305295950155759</v>
      </c>
      <c r="I11" s="342">
        <f t="shared" si="1"/>
        <v>9.9688473520249214</v>
      </c>
      <c r="J11" s="342">
        <f t="shared" si="1"/>
        <v>7.7881619937694699</v>
      </c>
      <c r="K11" s="342">
        <f t="shared" si="1"/>
        <v>2.4922118380062304</v>
      </c>
      <c r="L11" s="342">
        <f t="shared" si="1"/>
        <v>5.6074766355140184</v>
      </c>
      <c r="M11" s="342">
        <f t="shared" si="1"/>
        <v>1.557632398753894</v>
      </c>
      <c r="N11" s="342">
        <f t="shared" si="1"/>
        <v>9.9688473520249214</v>
      </c>
      <c r="O11" s="342">
        <f t="shared" si="1"/>
        <v>4.6728971962616823</v>
      </c>
      <c r="P11" s="348">
        <f t="shared" si="1"/>
        <v>2.4922118380062304</v>
      </c>
      <c r="Q11" s="348">
        <f t="shared" si="1"/>
        <v>4.0498442367601246</v>
      </c>
      <c r="R11" s="348">
        <f t="shared" si="1"/>
        <v>0.62305295950155759</v>
      </c>
      <c r="S11" s="348">
        <f t="shared" si="1"/>
        <v>2.8037383177570092</v>
      </c>
      <c r="T11" s="348">
        <f t="shared" si="1"/>
        <v>2.1806853582554515</v>
      </c>
      <c r="U11" s="348">
        <f t="shared" si="1"/>
        <v>5.6074766355140184</v>
      </c>
      <c r="V11" s="348">
        <f t="shared" si="1"/>
        <v>3.1152647975077881</v>
      </c>
      <c r="W11" s="348">
        <f t="shared" si="1"/>
        <v>0.62305295950155759</v>
      </c>
      <c r="X11" s="348">
        <f t="shared" si="1"/>
        <v>0.3115264797507788</v>
      </c>
      <c r="Y11" s="348">
        <f t="shared" si="1"/>
        <v>3.7383177570093453</v>
      </c>
      <c r="Z11" s="348">
        <f t="shared" si="1"/>
        <v>2.4922118380062304</v>
      </c>
      <c r="AA11" s="349">
        <f t="shared" si="1"/>
        <v>0.3115264797507788</v>
      </c>
      <c r="AB11" s="216">
        <f t="shared" si="1"/>
        <v>100</v>
      </c>
      <c r="AC11" s="235">
        <f>SUM(C11:AA11)</f>
        <v>100</v>
      </c>
    </row>
    <row r="12" spans="1:29" s="89" customFormat="1" ht="11.25">
      <c r="A12" s="566" t="s">
        <v>46</v>
      </c>
      <c r="B12" s="199" t="s">
        <v>2</v>
      </c>
      <c r="C12" s="350">
        <v>43</v>
      </c>
      <c r="D12" s="351">
        <v>26</v>
      </c>
      <c r="E12" s="351">
        <v>8</v>
      </c>
      <c r="F12" s="351">
        <v>11</v>
      </c>
      <c r="G12" s="351">
        <v>16</v>
      </c>
      <c r="H12" s="351">
        <v>2</v>
      </c>
      <c r="I12" s="351">
        <v>29</v>
      </c>
      <c r="J12" s="351">
        <v>14</v>
      </c>
      <c r="K12" s="351">
        <v>3</v>
      </c>
      <c r="L12" s="351">
        <v>11</v>
      </c>
      <c r="M12" s="351">
        <v>2</v>
      </c>
      <c r="N12" s="351">
        <v>22</v>
      </c>
      <c r="O12" s="351">
        <v>16</v>
      </c>
      <c r="P12" s="352">
        <v>6</v>
      </c>
      <c r="Q12" s="352">
        <v>11</v>
      </c>
      <c r="R12" s="352">
        <v>2</v>
      </c>
      <c r="S12" s="352">
        <v>6</v>
      </c>
      <c r="T12" s="352">
        <v>17</v>
      </c>
      <c r="U12" s="352">
        <v>15</v>
      </c>
      <c r="V12" s="352">
        <v>9</v>
      </c>
      <c r="W12" s="352">
        <v>0</v>
      </c>
      <c r="X12" s="352">
        <v>0</v>
      </c>
      <c r="Y12" s="352">
        <v>8</v>
      </c>
      <c r="Z12" s="352">
        <v>15</v>
      </c>
      <c r="AA12" s="353">
        <v>1</v>
      </c>
      <c r="AB12" s="231">
        <f>SUM(C12:AA12)</f>
        <v>293</v>
      </c>
      <c r="AC12" s="235"/>
    </row>
    <row r="13" spans="1:29" s="89" customFormat="1" ht="12" thickBot="1">
      <c r="A13" s="566"/>
      <c r="B13" s="303" t="s">
        <v>3</v>
      </c>
      <c r="C13" s="341">
        <f>C12/$AB$12*100</f>
        <v>14.675767918088736</v>
      </c>
      <c r="D13" s="342">
        <f t="shared" ref="D13:AB13" si="2">D12/$AB$12*100</f>
        <v>8.8737201365187719</v>
      </c>
      <c r="E13" s="342">
        <f t="shared" si="2"/>
        <v>2.7303754266211606</v>
      </c>
      <c r="F13" s="342">
        <f t="shared" si="2"/>
        <v>3.7542662116040959</v>
      </c>
      <c r="G13" s="342">
        <f t="shared" si="2"/>
        <v>5.4607508532423212</v>
      </c>
      <c r="H13" s="342">
        <f t="shared" si="2"/>
        <v>0.68259385665529015</v>
      </c>
      <c r="I13" s="342">
        <f t="shared" si="2"/>
        <v>9.8976109215017072</v>
      </c>
      <c r="J13" s="342">
        <f t="shared" si="2"/>
        <v>4.7781569965870307</v>
      </c>
      <c r="K13" s="342">
        <f t="shared" si="2"/>
        <v>1.0238907849829351</v>
      </c>
      <c r="L13" s="342">
        <f t="shared" si="2"/>
        <v>3.7542662116040959</v>
      </c>
      <c r="M13" s="342">
        <f t="shared" si="2"/>
        <v>0.68259385665529015</v>
      </c>
      <c r="N13" s="342">
        <f t="shared" si="2"/>
        <v>7.5085324232081918</v>
      </c>
      <c r="O13" s="342">
        <f t="shared" si="2"/>
        <v>5.4607508532423212</v>
      </c>
      <c r="P13" s="348">
        <f t="shared" si="2"/>
        <v>2.0477815699658701</v>
      </c>
      <c r="Q13" s="348">
        <f t="shared" si="2"/>
        <v>3.7542662116040959</v>
      </c>
      <c r="R13" s="348">
        <f t="shared" si="2"/>
        <v>0.68259385665529015</v>
      </c>
      <c r="S13" s="348">
        <f t="shared" si="2"/>
        <v>2.0477815699658701</v>
      </c>
      <c r="T13" s="348">
        <f t="shared" si="2"/>
        <v>5.802047781569966</v>
      </c>
      <c r="U13" s="348">
        <f t="shared" si="2"/>
        <v>5.1194539249146755</v>
      </c>
      <c r="V13" s="348">
        <f t="shared" si="2"/>
        <v>3.0716723549488054</v>
      </c>
      <c r="W13" s="348">
        <f t="shared" si="2"/>
        <v>0</v>
      </c>
      <c r="X13" s="348">
        <f t="shared" si="2"/>
        <v>0</v>
      </c>
      <c r="Y13" s="348">
        <f t="shared" si="2"/>
        <v>2.7303754266211606</v>
      </c>
      <c r="Z13" s="348">
        <f t="shared" si="2"/>
        <v>5.1194539249146755</v>
      </c>
      <c r="AA13" s="349">
        <f t="shared" si="2"/>
        <v>0.34129692832764508</v>
      </c>
      <c r="AB13" s="216">
        <f t="shared" si="2"/>
        <v>100</v>
      </c>
      <c r="AC13" s="235">
        <f>SUM(C13:AA13)</f>
        <v>100</v>
      </c>
    </row>
    <row r="14" spans="1:29" s="89" customFormat="1" ht="11.25">
      <c r="A14" s="566" t="s">
        <v>47</v>
      </c>
      <c r="B14" s="199" t="s">
        <v>2</v>
      </c>
      <c r="C14" s="350">
        <v>19</v>
      </c>
      <c r="D14" s="351">
        <v>14</v>
      </c>
      <c r="E14" s="351">
        <v>6</v>
      </c>
      <c r="F14" s="351">
        <v>6</v>
      </c>
      <c r="G14" s="351">
        <v>9</v>
      </c>
      <c r="H14" s="351">
        <v>3</v>
      </c>
      <c r="I14" s="351">
        <v>19</v>
      </c>
      <c r="J14" s="351">
        <v>10</v>
      </c>
      <c r="K14" s="351">
        <v>5</v>
      </c>
      <c r="L14" s="351">
        <v>13</v>
      </c>
      <c r="M14" s="351">
        <v>2</v>
      </c>
      <c r="N14" s="351">
        <v>17</v>
      </c>
      <c r="O14" s="351">
        <v>7</v>
      </c>
      <c r="P14" s="352">
        <v>4</v>
      </c>
      <c r="Q14" s="352">
        <v>7</v>
      </c>
      <c r="R14" s="352">
        <v>1</v>
      </c>
      <c r="S14" s="352">
        <v>5</v>
      </c>
      <c r="T14" s="352">
        <v>4</v>
      </c>
      <c r="U14" s="352">
        <v>11</v>
      </c>
      <c r="V14" s="352">
        <v>9</v>
      </c>
      <c r="W14" s="352">
        <v>0</v>
      </c>
      <c r="X14" s="352">
        <v>0</v>
      </c>
      <c r="Y14" s="352">
        <v>5</v>
      </c>
      <c r="Z14" s="352">
        <v>7</v>
      </c>
      <c r="AA14" s="353">
        <v>1</v>
      </c>
      <c r="AB14" s="231">
        <f>SUM(C14:AA14)</f>
        <v>184</v>
      </c>
      <c r="AC14" s="235"/>
    </row>
    <row r="15" spans="1:29" s="89" customFormat="1" ht="12" thickBot="1">
      <c r="A15" s="566"/>
      <c r="B15" s="303" t="s">
        <v>3</v>
      </c>
      <c r="C15" s="341">
        <f>C14/$AB$14*100</f>
        <v>10.326086956521738</v>
      </c>
      <c r="D15" s="342">
        <f t="shared" ref="D15:AA15" si="3">D14/$AB$14*100</f>
        <v>7.608695652173914</v>
      </c>
      <c r="E15" s="342">
        <f t="shared" si="3"/>
        <v>3.2608695652173911</v>
      </c>
      <c r="F15" s="342">
        <f t="shared" si="3"/>
        <v>3.2608695652173911</v>
      </c>
      <c r="G15" s="342">
        <f t="shared" si="3"/>
        <v>4.8913043478260869</v>
      </c>
      <c r="H15" s="342">
        <f t="shared" si="3"/>
        <v>1.6304347826086956</v>
      </c>
      <c r="I15" s="342">
        <f t="shared" si="3"/>
        <v>10.326086956521738</v>
      </c>
      <c r="J15" s="342">
        <f t="shared" si="3"/>
        <v>5.4347826086956523</v>
      </c>
      <c r="K15" s="342">
        <f t="shared" si="3"/>
        <v>2.7173913043478262</v>
      </c>
      <c r="L15" s="342">
        <f t="shared" si="3"/>
        <v>7.0652173913043477</v>
      </c>
      <c r="M15" s="342">
        <f t="shared" si="3"/>
        <v>1.0869565217391304</v>
      </c>
      <c r="N15" s="342">
        <f t="shared" si="3"/>
        <v>9.2391304347826075</v>
      </c>
      <c r="O15" s="342">
        <f t="shared" si="3"/>
        <v>3.804347826086957</v>
      </c>
      <c r="P15" s="348">
        <f t="shared" si="3"/>
        <v>2.1739130434782608</v>
      </c>
      <c r="Q15" s="348">
        <f t="shared" si="3"/>
        <v>3.804347826086957</v>
      </c>
      <c r="R15" s="348">
        <f t="shared" si="3"/>
        <v>0.54347826086956519</v>
      </c>
      <c r="S15" s="348">
        <f t="shared" si="3"/>
        <v>2.7173913043478262</v>
      </c>
      <c r="T15" s="348">
        <f t="shared" si="3"/>
        <v>2.1739130434782608</v>
      </c>
      <c r="U15" s="348">
        <f t="shared" si="3"/>
        <v>5.9782608695652177</v>
      </c>
      <c r="V15" s="348">
        <f t="shared" si="3"/>
        <v>4.8913043478260869</v>
      </c>
      <c r="W15" s="348">
        <f t="shared" si="3"/>
        <v>0</v>
      </c>
      <c r="X15" s="348">
        <f t="shared" si="3"/>
        <v>0</v>
      </c>
      <c r="Y15" s="348">
        <f t="shared" si="3"/>
        <v>2.7173913043478262</v>
      </c>
      <c r="Z15" s="348">
        <f t="shared" si="3"/>
        <v>3.804347826086957</v>
      </c>
      <c r="AA15" s="349">
        <f t="shared" si="3"/>
        <v>0.54347826086956519</v>
      </c>
      <c r="AB15" s="216">
        <f>AB14/$AB$14*100</f>
        <v>100</v>
      </c>
      <c r="AC15" s="235">
        <f>SUM(C15:AA15)</f>
        <v>100</v>
      </c>
    </row>
    <row r="16" spans="1:29" s="89" customFormat="1" ht="11.25">
      <c r="A16" s="566" t="s">
        <v>48</v>
      </c>
      <c r="B16" s="199" t="s">
        <v>2</v>
      </c>
      <c r="C16" s="350">
        <v>11</v>
      </c>
      <c r="D16" s="351">
        <v>5</v>
      </c>
      <c r="E16" s="351">
        <v>1</v>
      </c>
      <c r="F16" s="351">
        <v>2</v>
      </c>
      <c r="G16" s="351">
        <v>5</v>
      </c>
      <c r="H16" s="351">
        <v>0</v>
      </c>
      <c r="I16" s="351">
        <v>12</v>
      </c>
      <c r="J16" s="351">
        <v>7</v>
      </c>
      <c r="K16" s="351">
        <v>2</v>
      </c>
      <c r="L16" s="351">
        <v>7</v>
      </c>
      <c r="M16" s="351">
        <v>2</v>
      </c>
      <c r="N16" s="351">
        <v>7</v>
      </c>
      <c r="O16" s="351">
        <v>2</v>
      </c>
      <c r="P16" s="352">
        <v>1</v>
      </c>
      <c r="Q16" s="352">
        <v>2</v>
      </c>
      <c r="R16" s="352">
        <v>1</v>
      </c>
      <c r="S16" s="352">
        <v>2</v>
      </c>
      <c r="T16" s="352">
        <v>5</v>
      </c>
      <c r="U16" s="352">
        <v>7</v>
      </c>
      <c r="V16" s="352">
        <v>6</v>
      </c>
      <c r="W16" s="352">
        <v>0</v>
      </c>
      <c r="X16" s="352">
        <v>0</v>
      </c>
      <c r="Y16" s="352">
        <v>1</v>
      </c>
      <c r="Z16" s="352">
        <v>5</v>
      </c>
      <c r="AA16" s="353">
        <v>0</v>
      </c>
      <c r="AB16" s="231">
        <f>SUM(C16:AA16)</f>
        <v>93</v>
      </c>
      <c r="AC16" s="235"/>
    </row>
    <row r="17" spans="1:29" s="89" customFormat="1" ht="12" thickBot="1">
      <c r="A17" s="561"/>
      <c r="B17" s="303" t="s">
        <v>3</v>
      </c>
      <c r="C17" s="354">
        <f>C16/$AB$16*100</f>
        <v>11.827956989247312</v>
      </c>
      <c r="D17" s="355">
        <f t="shared" ref="D17:AB17" si="4">D16/$AB$16*100</f>
        <v>5.376344086021505</v>
      </c>
      <c r="E17" s="355">
        <f t="shared" si="4"/>
        <v>1.0752688172043012</v>
      </c>
      <c r="F17" s="355">
        <f t="shared" si="4"/>
        <v>2.1505376344086025</v>
      </c>
      <c r="G17" s="355">
        <f t="shared" si="4"/>
        <v>5.376344086021505</v>
      </c>
      <c r="H17" s="355">
        <f t="shared" si="4"/>
        <v>0</v>
      </c>
      <c r="I17" s="355">
        <f t="shared" si="4"/>
        <v>12.903225806451612</v>
      </c>
      <c r="J17" s="355">
        <f t="shared" si="4"/>
        <v>7.5268817204301079</v>
      </c>
      <c r="K17" s="355">
        <f t="shared" si="4"/>
        <v>2.1505376344086025</v>
      </c>
      <c r="L17" s="355">
        <f t="shared" si="4"/>
        <v>7.5268817204301079</v>
      </c>
      <c r="M17" s="355">
        <f t="shared" si="4"/>
        <v>2.1505376344086025</v>
      </c>
      <c r="N17" s="355">
        <f t="shared" si="4"/>
        <v>7.5268817204301079</v>
      </c>
      <c r="O17" s="355">
        <f t="shared" si="4"/>
        <v>2.1505376344086025</v>
      </c>
      <c r="P17" s="348">
        <f t="shared" si="4"/>
        <v>1.0752688172043012</v>
      </c>
      <c r="Q17" s="348">
        <f t="shared" si="4"/>
        <v>2.1505376344086025</v>
      </c>
      <c r="R17" s="348">
        <f t="shared" si="4"/>
        <v>1.0752688172043012</v>
      </c>
      <c r="S17" s="348">
        <f t="shared" si="4"/>
        <v>2.1505376344086025</v>
      </c>
      <c r="T17" s="348">
        <f t="shared" si="4"/>
        <v>5.376344086021505</v>
      </c>
      <c r="U17" s="348">
        <f t="shared" si="4"/>
        <v>7.5268817204301079</v>
      </c>
      <c r="V17" s="348">
        <f t="shared" si="4"/>
        <v>6.4516129032258061</v>
      </c>
      <c r="W17" s="348">
        <f t="shared" si="4"/>
        <v>0</v>
      </c>
      <c r="X17" s="348">
        <f t="shared" si="4"/>
        <v>0</v>
      </c>
      <c r="Y17" s="348">
        <f t="shared" si="4"/>
        <v>1.0752688172043012</v>
      </c>
      <c r="Z17" s="348">
        <f t="shared" si="4"/>
        <v>5.376344086021505</v>
      </c>
      <c r="AA17" s="349">
        <f t="shared" si="4"/>
        <v>0</v>
      </c>
      <c r="AB17" s="216">
        <f t="shared" si="4"/>
        <v>100</v>
      </c>
      <c r="AC17" s="235">
        <f>SUM(C17:AA17)</f>
        <v>100.00000000000001</v>
      </c>
    </row>
    <row r="18" spans="1:29" s="89" customFormat="1" ht="11.25">
      <c r="A18" s="582" t="s">
        <v>8</v>
      </c>
      <c r="B18" s="583"/>
      <c r="C18" s="356">
        <f>C8+C10+C12+C14+C16</f>
        <v>110</v>
      </c>
      <c r="D18" s="357">
        <f t="shared" ref="D18:AA18" si="5">D8+D10+D12+D14+D16</f>
        <v>79</v>
      </c>
      <c r="E18" s="357">
        <f t="shared" si="5"/>
        <v>31</v>
      </c>
      <c r="F18" s="357">
        <f t="shared" si="5"/>
        <v>32</v>
      </c>
      <c r="G18" s="357">
        <f t="shared" si="5"/>
        <v>49</v>
      </c>
      <c r="H18" s="357">
        <f t="shared" si="5"/>
        <v>8</v>
      </c>
      <c r="I18" s="357">
        <f t="shared" si="5"/>
        <v>100</v>
      </c>
      <c r="J18" s="357">
        <f t="shared" si="5"/>
        <v>62</v>
      </c>
      <c r="K18" s="357">
        <f t="shared" si="5"/>
        <v>22</v>
      </c>
      <c r="L18" s="357">
        <f t="shared" si="5"/>
        <v>56</v>
      </c>
      <c r="M18" s="357">
        <f t="shared" si="5"/>
        <v>13</v>
      </c>
      <c r="N18" s="357">
        <f t="shared" si="5"/>
        <v>82</v>
      </c>
      <c r="O18" s="358">
        <f t="shared" si="5"/>
        <v>44</v>
      </c>
      <c r="P18" s="359">
        <f t="shared" si="5"/>
        <v>21</v>
      </c>
      <c r="Q18" s="352">
        <f t="shared" si="5"/>
        <v>35</v>
      </c>
      <c r="R18" s="352">
        <f t="shared" si="5"/>
        <v>8</v>
      </c>
      <c r="S18" s="352">
        <f t="shared" si="5"/>
        <v>27</v>
      </c>
      <c r="T18" s="352">
        <f t="shared" si="5"/>
        <v>34</v>
      </c>
      <c r="U18" s="352">
        <f t="shared" si="5"/>
        <v>53</v>
      </c>
      <c r="V18" s="352">
        <f t="shared" si="5"/>
        <v>36</v>
      </c>
      <c r="W18" s="352">
        <f t="shared" si="5"/>
        <v>3</v>
      </c>
      <c r="X18" s="352">
        <f t="shared" si="5"/>
        <v>3</v>
      </c>
      <c r="Y18" s="352">
        <f t="shared" si="5"/>
        <v>29</v>
      </c>
      <c r="Z18" s="352">
        <f t="shared" si="5"/>
        <v>41</v>
      </c>
      <c r="AA18" s="353">
        <f t="shared" si="5"/>
        <v>3</v>
      </c>
      <c r="AB18" s="231">
        <f>SUM(C18:AA18)</f>
        <v>981</v>
      </c>
      <c r="AC18" s="244">
        <f>AB8+AB10+AB12+AB14+AB16</f>
        <v>981</v>
      </c>
    </row>
    <row r="19" spans="1:29" s="89" customFormat="1" ht="12" thickBot="1">
      <c r="A19" s="584" t="s">
        <v>9</v>
      </c>
      <c r="B19" s="585"/>
      <c r="C19" s="360">
        <f>C18/$AB$18*100</f>
        <v>11.213047910295616</v>
      </c>
      <c r="D19" s="361">
        <f>D18/$AB$18*100</f>
        <v>8.0530071355759425</v>
      </c>
      <c r="E19" s="361">
        <f>E18/$AB$18*100</f>
        <v>3.1600407747196737</v>
      </c>
      <c r="F19" s="361">
        <f>F18/$AB$18*100</f>
        <v>3.2619775739041796</v>
      </c>
      <c r="G19" s="361">
        <f t="shared" ref="G19:AA19" si="6">G18/$AB$18*100</f>
        <v>4.9949031600407752</v>
      </c>
      <c r="H19" s="361">
        <f t="shared" si="6"/>
        <v>0.81549439347604491</v>
      </c>
      <c r="I19" s="361">
        <f t="shared" si="6"/>
        <v>10.19367991845056</v>
      </c>
      <c r="J19" s="361">
        <f t="shared" si="6"/>
        <v>6.3200815494393474</v>
      </c>
      <c r="K19" s="361">
        <f t="shared" si="6"/>
        <v>2.2426095820591234</v>
      </c>
      <c r="L19" s="361">
        <f t="shared" si="6"/>
        <v>5.7084607543323136</v>
      </c>
      <c r="M19" s="361">
        <f t="shared" si="6"/>
        <v>1.3251783893985729</v>
      </c>
      <c r="N19" s="361">
        <f t="shared" si="6"/>
        <v>8.3588175331294607</v>
      </c>
      <c r="O19" s="362">
        <f t="shared" si="6"/>
        <v>4.4852191641182468</v>
      </c>
      <c r="P19" s="363">
        <f t="shared" si="6"/>
        <v>2.1406727828746175</v>
      </c>
      <c r="Q19" s="348">
        <f t="shared" si="6"/>
        <v>3.5677879714576961</v>
      </c>
      <c r="R19" s="348">
        <f t="shared" si="6"/>
        <v>0.81549439347604491</v>
      </c>
      <c r="S19" s="348">
        <f t="shared" si="6"/>
        <v>2.7522935779816518</v>
      </c>
      <c r="T19" s="348">
        <f t="shared" si="6"/>
        <v>3.4658511722731906</v>
      </c>
      <c r="U19" s="348">
        <f t="shared" si="6"/>
        <v>5.4026503567787971</v>
      </c>
      <c r="V19" s="348">
        <f t="shared" si="6"/>
        <v>3.669724770642202</v>
      </c>
      <c r="W19" s="348">
        <f t="shared" si="6"/>
        <v>0.3058103975535168</v>
      </c>
      <c r="X19" s="348">
        <f t="shared" si="6"/>
        <v>0.3058103975535168</v>
      </c>
      <c r="Y19" s="348">
        <f t="shared" si="6"/>
        <v>2.9561671763506627</v>
      </c>
      <c r="Z19" s="348">
        <f t="shared" si="6"/>
        <v>4.1794087665647304</v>
      </c>
      <c r="AA19" s="349">
        <f t="shared" si="6"/>
        <v>0.3058103975535168</v>
      </c>
      <c r="AB19" s="242">
        <f>AB18/$AB$18*100</f>
        <v>100</v>
      </c>
      <c r="AC19" s="235">
        <f>SUM(C19:AA19)</f>
        <v>100</v>
      </c>
    </row>
    <row r="20" spans="1:29" s="89" customFormat="1" ht="11.25" hidden="1">
      <c r="A20" s="160"/>
      <c r="B20" s="93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207"/>
      <c r="AC20" s="160"/>
    </row>
    <row r="21" spans="1:29" s="89" customFormat="1" ht="12" hidden="1" thickBot="1">
      <c r="A21" s="160"/>
      <c r="B21" s="93"/>
      <c r="C21" s="581" t="s">
        <v>105</v>
      </c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160"/>
      <c r="AC21" s="160"/>
    </row>
    <row r="22" spans="1:29" s="89" customFormat="1" ht="11.25" hidden="1">
      <c r="A22" s="160" t="s">
        <v>43</v>
      </c>
      <c r="B22" s="93"/>
      <c r="C22" s="365">
        <f>C8</f>
        <v>9</v>
      </c>
      <c r="D22" s="366">
        <f>D8</f>
        <v>7</v>
      </c>
      <c r="E22" s="366">
        <f>E8</f>
        <v>3</v>
      </c>
      <c r="F22" s="366">
        <f t="shared" ref="F22:AB22" si="7">F8</f>
        <v>3</v>
      </c>
      <c r="G22" s="366">
        <f t="shared" si="7"/>
        <v>4</v>
      </c>
      <c r="H22" s="366">
        <f t="shared" si="7"/>
        <v>1</v>
      </c>
      <c r="I22" s="366">
        <f t="shared" si="7"/>
        <v>8</v>
      </c>
      <c r="J22" s="366">
        <f t="shared" si="7"/>
        <v>6</v>
      </c>
      <c r="K22" s="366">
        <f t="shared" si="7"/>
        <v>4</v>
      </c>
      <c r="L22" s="366">
        <f t="shared" si="7"/>
        <v>7</v>
      </c>
      <c r="M22" s="366">
        <f t="shared" si="7"/>
        <v>2</v>
      </c>
      <c r="N22" s="366">
        <f t="shared" si="7"/>
        <v>4</v>
      </c>
      <c r="O22" s="366">
        <f t="shared" si="7"/>
        <v>4</v>
      </c>
      <c r="P22" s="366">
        <f t="shared" si="7"/>
        <v>2</v>
      </c>
      <c r="Q22" s="366">
        <f t="shared" si="7"/>
        <v>2</v>
      </c>
      <c r="R22" s="366">
        <f t="shared" si="7"/>
        <v>2</v>
      </c>
      <c r="S22" s="366">
        <f t="shared" si="7"/>
        <v>5</v>
      </c>
      <c r="T22" s="366">
        <f t="shared" si="7"/>
        <v>1</v>
      </c>
      <c r="U22" s="366">
        <f t="shared" si="7"/>
        <v>2</v>
      </c>
      <c r="V22" s="366">
        <f t="shared" si="7"/>
        <v>2</v>
      </c>
      <c r="W22" s="366">
        <f t="shared" si="7"/>
        <v>1</v>
      </c>
      <c r="X22" s="366">
        <f t="shared" si="7"/>
        <v>2</v>
      </c>
      <c r="Y22" s="366">
        <f t="shared" si="7"/>
        <v>3</v>
      </c>
      <c r="Z22" s="366">
        <f t="shared" si="7"/>
        <v>6</v>
      </c>
      <c r="AA22" s="367">
        <f t="shared" si="7"/>
        <v>0</v>
      </c>
      <c r="AB22" s="160">
        <f t="shared" si="7"/>
        <v>90</v>
      </c>
      <c r="AC22" s="160"/>
    </row>
    <row r="23" spans="1:29" s="89" customFormat="1" ht="11.25" hidden="1">
      <c r="A23" s="160" t="s">
        <v>45</v>
      </c>
      <c r="B23" s="93"/>
      <c r="C23" s="344">
        <f>C10</f>
        <v>28</v>
      </c>
      <c r="D23" s="345">
        <f t="shared" ref="D23:AB23" si="8">D10</f>
        <v>27</v>
      </c>
      <c r="E23" s="345">
        <f t="shared" si="8"/>
        <v>13</v>
      </c>
      <c r="F23" s="345">
        <f t="shared" si="8"/>
        <v>10</v>
      </c>
      <c r="G23" s="345">
        <f t="shared" si="8"/>
        <v>15</v>
      </c>
      <c r="H23" s="345">
        <f t="shared" si="8"/>
        <v>2</v>
      </c>
      <c r="I23" s="345">
        <f t="shared" si="8"/>
        <v>32</v>
      </c>
      <c r="J23" s="345">
        <f t="shared" si="8"/>
        <v>25</v>
      </c>
      <c r="K23" s="345">
        <f t="shared" si="8"/>
        <v>8</v>
      </c>
      <c r="L23" s="345">
        <f t="shared" si="8"/>
        <v>18</v>
      </c>
      <c r="M23" s="345">
        <f t="shared" si="8"/>
        <v>5</v>
      </c>
      <c r="N23" s="345">
        <f t="shared" si="8"/>
        <v>32</v>
      </c>
      <c r="O23" s="345">
        <f t="shared" si="8"/>
        <v>15</v>
      </c>
      <c r="P23" s="345">
        <f t="shared" si="8"/>
        <v>8</v>
      </c>
      <c r="Q23" s="345">
        <f t="shared" si="8"/>
        <v>13</v>
      </c>
      <c r="R23" s="345">
        <f t="shared" si="8"/>
        <v>2</v>
      </c>
      <c r="S23" s="345">
        <f t="shared" si="8"/>
        <v>9</v>
      </c>
      <c r="T23" s="345">
        <f t="shared" si="8"/>
        <v>7</v>
      </c>
      <c r="U23" s="345">
        <f t="shared" si="8"/>
        <v>18</v>
      </c>
      <c r="V23" s="345">
        <f t="shared" si="8"/>
        <v>10</v>
      </c>
      <c r="W23" s="345">
        <f t="shared" si="8"/>
        <v>2</v>
      </c>
      <c r="X23" s="345">
        <f t="shared" si="8"/>
        <v>1</v>
      </c>
      <c r="Y23" s="345">
        <f t="shared" si="8"/>
        <v>12</v>
      </c>
      <c r="Z23" s="345">
        <f t="shared" si="8"/>
        <v>8</v>
      </c>
      <c r="AA23" s="368">
        <f t="shared" si="8"/>
        <v>1</v>
      </c>
      <c r="AB23" s="160">
        <f t="shared" si="8"/>
        <v>321</v>
      </c>
      <c r="AC23" s="160"/>
    </row>
    <row r="24" spans="1:29" s="89" customFormat="1" ht="11.25" hidden="1">
      <c r="A24" s="160" t="s">
        <v>46</v>
      </c>
      <c r="B24" s="93"/>
      <c r="C24" s="350">
        <f>C12</f>
        <v>43</v>
      </c>
      <c r="D24" s="351">
        <f t="shared" ref="D24:AB24" si="9">D12</f>
        <v>26</v>
      </c>
      <c r="E24" s="351">
        <f t="shared" si="9"/>
        <v>8</v>
      </c>
      <c r="F24" s="351">
        <f t="shared" si="9"/>
        <v>11</v>
      </c>
      <c r="G24" s="351">
        <f t="shared" si="9"/>
        <v>16</v>
      </c>
      <c r="H24" s="351">
        <f t="shared" si="9"/>
        <v>2</v>
      </c>
      <c r="I24" s="351">
        <f t="shared" si="9"/>
        <v>29</v>
      </c>
      <c r="J24" s="351">
        <f t="shared" si="9"/>
        <v>14</v>
      </c>
      <c r="K24" s="351">
        <f t="shared" si="9"/>
        <v>3</v>
      </c>
      <c r="L24" s="351">
        <f t="shared" si="9"/>
        <v>11</v>
      </c>
      <c r="M24" s="351">
        <f t="shared" si="9"/>
        <v>2</v>
      </c>
      <c r="N24" s="351">
        <f t="shared" si="9"/>
        <v>22</v>
      </c>
      <c r="O24" s="351">
        <f t="shared" si="9"/>
        <v>16</v>
      </c>
      <c r="P24" s="351">
        <f t="shared" si="9"/>
        <v>6</v>
      </c>
      <c r="Q24" s="351">
        <f t="shared" si="9"/>
        <v>11</v>
      </c>
      <c r="R24" s="351">
        <f t="shared" si="9"/>
        <v>2</v>
      </c>
      <c r="S24" s="351">
        <f t="shared" si="9"/>
        <v>6</v>
      </c>
      <c r="T24" s="351">
        <f t="shared" si="9"/>
        <v>17</v>
      </c>
      <c r="U24" s="351">
        <f t="shared" si="9"/>
        <v>15</v>
      </c>
      <c r="V24" s="351">
        <f t="shared" si="9"/>
        <v>9</v>
      </c>
      <c r="W24" s="351">
        <f t="shared" si="9"/>
        <v>0</v>
      </c>
      <c r="X24" s="351">
        <f t="shared" si="9"/>
        <v>0</v>
      </c>
      <c r="Y24" s="351">
        <f t="shared" si="9"/>
        <v>8</v>
      </c>
      <c r="Z24" s="351">
        <f t="shared" si="9"/>
        <v>15</v>
      </c>
      <c r="AA24" s="369">
        <f t="shared" si="9"/>
        <v>1</v>
      </c>
      <c r="AB24" s="166">
        <f t="shared" si="9"/>
        <v>293</v>
      </c>
      <c r="AC24" s="160"/>
    </row>
    <row r="25" spans="1:29" s="89" customFormat="1" ht="11.25" hidden="1">
      <c r="A25" s="160" t="s">
        <v>47</v>
      </c>
      <c r="B25" s="93"/>
      <c r="C25" s="350">
        <f>C14</f>
        <v>19</v>
      </c>
      <c r="D25" s="351">
        <f t="shared" ref="D25:AB25" si="10">D14</f>
        <v>14</v>
      </c>
      <c r="E25" s="351">
        <f t="shared" si="10"/>
        <v>6</v>
      </c>
      <c r="F25" s="351">
        <f t="shared" si="10"/>
        <v>6</v>
      </c>
      <c r="G25" s="351">
        <f t="shared" si="10"/>
        <v>9</v>
      </c>
      <c r="H25" s="351">
        <f t="shared" si="10"/>
        <v>3</v>
      </c>
      <c r="I25" s="351">
        <f t="shared" si="10"/>
        <v>19</v>
      </c>
      <c r="J25" s="351">
        <f t="shared" si="10"/>
        <v>10</v>
      </c>
      <c r="K25" s="351">
        <f t="shared" si="10"/>
        <v>5</v>
      </c>
      <c r="L25" s="351">
        <f t="shared" si="10"/>
        <v>13</v>
      </c>
      <c r="M25" s="351">
        <f t="shared" si="10"/>
        <v>2</v>
      </c>
      <c r="N25" s="351">
        <f t="shared" si="10"/>
        <v>17</v>
      </c>
      <c r="O25" s="351">
        <f t="shared" si="10"/>
        <v>7</v>
      </c>
      <c r="P25" s="351">
        <f t="shared" si="10"/>
        <v>4</v>
      </c>
      <c r="Q25" s="351">
        <f t="shared" si="10"/>
        <v>7</v>
      </c>
      <c r="R25" s="351">
        <f t="shared" si="10"/>
        <v>1</v>
      </c>
      <c r="S25" s="351">
        <f t="shared" si="10"/>
        <v>5</v>
      </c>
      <c r="T25" s="351">
        <f t="shared" si="10"/>
        <v>4</v>
      </c>
      <c r="U25" s="351">
        <f t="shared" si="10"/>
        <v>11</v>
      </c>
      <c r="V25" s="351">
        <f t="shared" si="10"/>
        <v>9</v>
      </c>
      <c r="W25" s="351">
        <f t="shared" si="10"/>
        <v>0</v>
      </c>
      <c r="X25" s="351">
        <f t="shared" si="10"/>
        <v>0</v>
      </c>
      <c r="Y25" s="351">
        <f t="shared" si="10"/>
        <v>5</v>
      </c>
      <c r="Z25" s="351">
        <f t="shared" si="10"/>
        <v>7</v>
      </c>
      <c r="AA25" s="369">
        <f t="shared" si="10"/>
        <v>1</v>
      </c>
      <c r="AB25" s="166">
        <f t="shared" si="10"/>
        <v>184</v>
      </c>
      <c r="AC25" s="160"/>
    </row>
    <row r="26" spans="1:29" s="89" customFormat="1" ht="12" hidden="1" thickBot="1">
      <c r="A26" s="160" t="s">
        <v>48</v>
      </c>
      <c r="B26" s="93"/>
      <c r="C26" s="370">
        <f>C16</f>
        <v>11</v>
      </c>
      <c r="D26" s="371">
        <f t="shared" ref="D26:AB26" si="11">D16</f>
        <v>5</v>
      </c>
      <c r="E26" s="371">
        <f t="shared" si="11"/>
        <v>1</v>
      </c>
      <c r="F26" s="371">
        <f t="shared" si="11"/>
        <v>2</v>
      </c>
      <c r="G26" s="371">
        <f t="shared" si="11"/>
        <v>5</v>
      </c>
      <c r="H26" s="371">
        <f t="shared" si="11"/>
        <v>0</v>
      </c>
      <c r="I26" s="371">
        <f t="shared" si="11"/>
        <v>12</v>
      </c>
      <c r="J26" s="371">
        <f t="shared" si="11"/>
        <v>7</v>
      </c>
      <c r="K26" s="371">
        <f t="shared" si="11"/>
        <v>2</v>
      </c>
      <c r="L26" s="371">
        <f t="shared" si="11"/>
        <v>7</v>
      </c>
      <c r="M26" s="371">
        <f t="shared" si="11"/>
        <v>2</v>
      </c>
      <c r="N26" s="371">
        <f t="shared" si="11"/>
        <v>7</v>
      </c>
      <c r="O26" s="371">
        <f t="shared" si="11"/>
        <v>2</v>
      </c>
      <c r="P26" s="371">
        <f t="shared" si="11"/>
        <v>1</v>
      </c>
      <c r="Q26" s="371">
        <f t="shared" si="11"/>
        <v>2</v>
      </c>
      <c r="R26" s="371">
        <f t="shared" si="11"/>
        <v>1</v>
      </c>
      <c r="S26" s="371">
        <f t="shared" si="11"/>
        <v>2</v>
      </c>
      <c r="T26" s="371">
        <f t="shared" si="11"/>
        <v>5</v>
      </c>
      <c r="U26" s="371">
        <f t="shared" si="11"/>
        <v>7</v>
      </c>
      <c r="V26" s="371">
        <f t="shared" si="11"/>
        <v>6</v>
      </c>
      <c r="W26" s="371">
        <f t="shared" si="11"/>
        <v>0</v>
      </c>
      <c r="X26" s="371">
        <f t="shared" si="11"/>
        <v>0</v>
      </c>
      <c r="Y26" s="371">
        <f t="shared" si="11"/>
        <v>1</v>
      </c>
      <c r="Z26" s="371">
        <f t="shared" si="11"/>
        <v>5</v>
      </c>
      <c r="AA26" s="372">
        <f t="shared" si="11"/>
        <v>0</v>
      </c>
      <c r="AB26" s="166">
        <f t="shared" si="11"/>
        <v>93</v>
      </c>
      <c r="AC26" s="160"/>
    </row>
    <row r="27" spans="1:29" s="89" customFormat="1" ht="11.25" hidden="1">
      <c r="A27" s="160"/>
      <c r="B27" s="93"/>
      <c r="C27" s="364">
        <f>C18</f>
        <v>110</v>
      </c>
      <c r="D27" s="364">
        <f t="shared" ref="D27:AB27" si="12">D18</f>
        <v>79</v>
      </c>
      <c r="E27" s="364">
        <f t="shared" si="12"/>
        <v>31</v>
      </c>
      <c r="F27" s="364">
        <f t="shared" si="12"/>
        <v>32</v>
      </c>
      <c r="G27" s="364">
        <f t="shared" si="12"/>
        <v>49</v>
      </c>
      <c r="H27" s="364">
        <f t="shared" si="12"/>
        <v>8</v>
      </c>
      <c r="I27" s="364">
        <f t="shared" si="12"/>
        <v>100</v>
      </c>
      <c r="J27" s="364">
        <f t="shared" si="12"/>
        <v>62</v>
      </c>
      <c r="K27" s="364">
        <f t="shared" si="12"/>
        <v>22</v>
      </c>
      <c r="L27" s="364">
        <f t="shared" si="12"/>
        <v>56</v>
      </c>
      <c r="M27" s="364">
        <f t="shared" si="12"/>
        <v>13</v>
      </c>
      <c r="N27" s="364">
        <f t="shared" si="12"/>
        <v>82</v>
      </c>
      <c r="O27" s="364">
        <f t="shared" si="12"/>
        <v>44</v>
      </c>
      <c r="P27" s="364">
        <f t="shared" si="12"/>
        <v>21</v>
      </c>
      <c r="Q27" s="364">
        <f t="shared" si="12"/>
        <v>35</v>
      </c>
      <c r="R27" s="364">
        <f t="shared" si="12"/>
        <v>8</v>
      </c>
      <c r="S27" s="364">
        <f t="shared" si="12"/>
        <v>27</v>
      </c>
      <c r="T27" s="364">
        <f t="shared" si="12"/>
        <v>34</v>
      </c>
      <c r="U27" s="364">
        <f t="shared" si="12"/>
        <v>53</v>
      </c>
      <c r="V27" s="364">
        <f t="shared" si="12"/>
        <v>36</v>
      </c>
      <c r="W27" s="364">
        <f t="shared" si="12"/>
        <v>3</v>
      </c>
      <c r="X27" s="364">
        <f t="shared" si="12"/>
        <v>3</v>
      </c>
      <c r="Y27" s="364">
        <f t="shared" si="12"/>
        <v>29</v>
      </c>
      <c r="Z27" s="364">
        <f t="shared" si="12"/>
        <v>41</v>
      </c>
      <c r="AA27" s="364">
        <f t="shared" si="12"/>
        <v>3</v>
      </c>
      <c r="AB27" s="160">
        <f t="shared" si="12"/>
        <v>981</v>
      </c>
      <c r="AC27" s="160"/>
    </row>
    <row r="28" spans="1:29" s="89" customFormat="1" ht="11.25">
      <c r="A28" s="160"/>
      <c r="B28" s="93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160"/>
      <c r="AC28" s="160"/>
    </row>
    <row r="29" spans="1:29" s="89" customFormat="1" ht="12" thickBot="1">
      <c r="A29" s="160"/>
      <c r="B29" s="93"/>
      <c r="C29" s="538" t="s">
        <v>104</v>
      </c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9"/>
      <c r="AB29" s="160"/>
      <c r="AC29" s="160"/>
    </row>
    <row r="30" spans="1:29" s="89" customFormat="1" ht="11.25">
      <c r="A30" s="160" t="s">
        <v>43</v>
      </c>
      <c r="B30" s="93"/>
      <c r="C30" s="373">
        <f>C27/AB27*AB22</f>
        <v>10.091743119266054</v>
      </c>
      <c r="D30" s="374">
        <f>D27/AB27*AB22</f>
        <v>7.2477064220183491</v>
      </c>
      <c r="E30" s="374">
        <f>E27/$AB$27*$AB$22</f>
        <v>2.8440366972477067</v>
      </c>
      <c r="F30" s="374">
        <f>F27/$AB$27*$AB$22</f>
        <v>2.9357798165137616</v>
      </c>
      <c r="G30" s="374">
        <f t="shared" ref="G30:AA30" si="13">G27/$AB$27*$AB$22</f>
        <v>4.4954128440366974</v>
      </c>
      <c r="H30" s="374">
        <f t="shared" si="13"/>
        <v>0.73394495412844041</v>
      </c>
      <c r="I30" s="374">
        <f t="shared" si="13"/>
        <v>9.1743119266055047</v>
      </c>
      <c r="J30" s="374">
        <f t="shared" si="13"/>
        <v>5.6880733944954134</v>
      </c>
      <c r="K30" s="374">
        <f t="shared" si="13"/>
        <v>2.0183486238532109</v>
      </c>
      <c r="L30" s="374">
        <f t="shared" si="13"/>
        <v>5.1376146788990829</v>
      </c>
      <c r="M30" s="374">
        <f t="shared" si="13"/>
        <v>1.1926605504587156</v>
      </c>
      <c r="N30" s="374">
        <f t="shared" si="13"/>
        <v>7.522935779816514</v>
      </c>
      <c r="O30" s="375">
        <f t="shared" si="13"/>
        <v>4.0366972477064218</v>
      </c>
      <c r="P30" s="376">
        <f t="shared" si="13"/>
        <v>1.926605504587156</v>
      </c>
      <c r="Q30" s="374">
        <f t="shared" si="13"/>
        <v>3.2110091743119265</v>
      </c>
      <c r="R30" s="374">
        <f t="shared" si="13"/>
        <v>0.73394495412844041</v>
      </c>
      <c r="S30" s="374">
        <f t="shared" si="13"/>
        <v>2.4770642201834865</v>
      </c>
      <c r="T30" s="374">
        <f t="shared" si="13"/>
        <v>3.1192660550458715</v>
      </c>
      <c r="U30" s="374">
        <f t="shared" si="13"/>
        <v>4.8623853211009171</v>
      </c>
      <c r="V30" s="374">
        <f t="shared" si="13"/>
        <v>3.3027522935779818</v>
      </c>
      <c r="W30" s="374">
        <f t="shared" si="13"/>
        <v>0.27522935779816515</v>
      </c>
      <c r="X30" s="374">
        <f t="shared" si="13"/>
        <v>0.27522935779816515</v>
      </c>
      <c r="Y30" s="374">
        <f t="shared" si="13"/>
        <v>2.6605504587155964</v>
      </c>
      <c r="Z30" s="374">
        <f t="shared" si="13"/>
        <v>3.761467889908257</v>
      </c>
      <c r="AA30" s="377">
        <f t="shared" si="13"/>
        <v>0.27522935779816515</v>
      </c>
      <c r="AB30" s="166">
        <f>AB27/$AB$27*$AB$22</f>
        <v>90</v>
      </c>
      <c r="AC30" s="160"/>
    </row>
    <row r="31" spans="1:29" s="89" customFormat="1" ht="11.25">
      <c r="A31" s="160" t="s">
        <v>45</v>
      </c>
      <c r="B31" s="93"/>
      <c r="C31" s="378">
        <f>C27/AB27*AB23</f>
        <v>35.993883792048926</v>
      </c>
      <c r="D31" s="379">
        <f>D27/$AB$27*$AB$23</f>
        <v>25.850152905198776</v>
      </c>
      <c r="E31" s="379">
        <f>E27/$AB$27*$AB$23</f>
        <v>10.143730886850154</v>
      </c>
      <c r="F31" s="379">
        <f>F27/$AB$27*$AB$23</f>
        <v>10.470948012232416</v>
      </c>
      <c r="G31" s="379">
        <f t="shared" ref="G31:AA31" si="14">G27/$AB$27*$AB$23</f>
        <v>16.033639143730888</v>
      </c>
      <c r="H31" s="379">
        <f t="shared" si="14"/>
        <v>2.617737003058104</v>
      </c>
      <c r="I31" s="379">
        <f t="shared" si="14"/>
        <v>32.721712538226299</v>
      </c>
      <c r="J31" s="379">
        <f t="shared" si="14"/>
        <v>20.287461773700308</v>
      </c>
      <c r="K31" s="379">
        <f t="shared" si="14"/>
        <v>7.1987767584097861</v>
      </c>
      <c r="L31" s="379">
        <f t="shared" si="14"/>
        <v>18.324159021406729</v>
      </c>
      <c r="M31" s="379">
        <f t="shared" si="14"/>
        <v>4.2538226299694193</v>
      </c>
      <c r="N31" s="379">
        <f t="shared" si="14"/>
        <v>26.831804281345569</v>
      </c>
      <c r="O31" s="380">
        <f t="shared" si="14"/>
        <v>14.397553516819572</v>
      </c>
      <c r="P31" s="381">
        <f t="shared" si="14"/>
        <v>6.8715596330275224</v>
      </c>
      <c r="Q31" s="379">
        <f t="shared" si="14"/>
        <v>11.452599388379205</v>
      </c>
      <c r="R31" s="379">
        <f t="shared" si="14"/>
        <v>2.617737003058104</v>
      </c>
      <c r="S31" s="379">
        <f t="shared" si="14"/>
        <v>8.8348623853211006</v>
      </c>
      <c r="T31" s="379">
        <f t="shared" si="14"/>
        <v>11.125382262996942</v>
      </c>
      <c r="U31" s="379">
        <f t="shared" si="14"/>
        <v>17.342507645259939</v>
      </c>
      <c r="V31" s="379">
        <f t="shared" si="14"/>
        <v>11.779816513761469</v>
      </c>
      <c r="W31" s="379">
        <f t="shared" si="14"/>
        <v>0.98165137614678899</v>
      </c>
      <c r="X31" s="379">
        <f t="shared" si="14"/>
        <v>0.98165137614678899</v>
      </c>
      <c r="Y31" s="379">
        <f t="shared" si="14"/>
        <v>9.4892966360856281</v>
      </c>
      <c r="Z31" s="379">
        <f t="shared" si="14"/>
        <v>13.415902140672785</v>
      </c>
      <c r="AA31" s="382">
        <f t="shared" si="14"/>
        <v>0.98165137614678899</v>
      </c>
      <c r="AB31" s="166">
        <f>AB27/$AB$27*$AB$23</f>
        <v>321</v>
      </c>
      <c r="AC31" s="160"/>
    </row>
    <row r="32" spans="1:29" s="89" customFormat="1" ht="11.25">
      <c r="A32" s="160" t="s">
        <v>46</v>
      </c>
      <c r="B32" s="93"/>
      <c r="C32" s="378">
        <f>C27/$AB$27*$AB$24</f>
        <v>32.854230377166154</v>
      </c>
      <c r="D32" s="379">
        <f t="shared" ref="D32:AB32" si="15">D27/$AB$27*$AB$24</f>
        <v>23.595310907237515</v>
      </c>
      <c r="E32" s="379">
        <f t="shared" si="15"/>
        <v>9.2589194699286441</v>
      </c>
      <c r="F32" s="379">
        <f t="shared" si="15"/>
        <v>9.557594291539246</v>
      </c>
      <c r="G32" s="379">
        <f t="shared" si="15"/>
        <v>14.635066258919471</v>
      </c>
      <c r="H32" s="379">
        <f t="shared" si="15"/>
        <v>2.3893985728848115</v>
      </c>
      <c r="I32" s="379">
        <f t="shared" si="15"/>
        <v>29.867482161060142</v>
      </c>
      <c r="J32" s="379">
        <f t="shared" si="15"/>
        <v>18.517838939857288</v>
      </c>
      <c r="K32" s="379">
        <f t="shared" si="15"/>
        <v>6.5708460754332316</v>
      </c>
      <c r="L32" s="379">
        <f t="shared" si="15"/>
        <v>16.725790010193681</v>
      </c>
      <c r="M32" s="379">
        <f t="shared" si="15"/>
        <v>3.8827726809378187</v>
      </c>
      <c r="N32" s="379">
        <f t="shared" si="15"/>
        <v>24.491335372069319</v>
      </c>
      <c r="O32" s="380">
        <f t="shared" si="15"/>
        <v>13.141692150866463</v>
      </c>
      <c r="P32" s="381">
        <f t="shared" si="15"/>
        <v>6.2721712538226297</v>
      </c>
      <c r="Q32" s="379">
        <f t="shared" si="15"/>
        <v>10.45361875637105</v>
      </c>
      <c r="R32" s="379">
        <f t="shared" si="15"/>
        <v>2.3893985728848115</v>
      </c>
      <c r="S32" s="379">
        <f t="shared" si="15"/>
        <v>8.0642201834862384</v>
      </c>
      <c r="T32" s="379">
        <f t="shared" si="15"/>
        <v>10.154943934760448</v>
      </c>
      <c r="U32" s="379">
        <f t="shared" si="15"/>
        <v>15.829765545361877</v>
      </c>
      <c r="V32" s="379">
        <f t="shared" si="15"/>
        <v>10.752293577981652</v>
      </c>
      <c r="W32" s="379">
        <f t="shared" si="15"/>
        <v>0.89602446483180431</v>
      </c>
      <c r="X32" s="379">
        <f t="shared" si="15"/>
        <v>0.89602446483180431</v>
      </c>
      <c r="Y32" s="379">
        <f t="shared" si="15"/>
        <v>8.6615698267074421</v>
      </c>
      <c r="Z32" s="379">
        <f t="shared" si="15"/>
        <v>12.245667686034659</v>
      </c>
      <c r="AA32" s="382">
        <f t="shared" si="15"/>
        <v>0.89602446483180431</v>
      </c>
      <c r="AB32" s="166">
        <f t="shared" si="15"/>
        <v>293</v>
      </c>
      <c r="AC32" s="160"/>
    </row>
    <row r="33" spans="1:29" s="89" customFormat="1" ht="11.25">
      <c r="A33" s="160" t="s">
        <v>47</v>
      </c>
      <c r="B33" s="93"/>
      <c r="C33" s="378">
        <f>C27/$AB$27*$AB$25</f>
        <v>20.632008154943932</v>
      </c>
      <c r="D33" s="379">
        <f t="shared" ref="D33:AB33" si="16">D27/$AB$27*$AB$25</f>
        <v>14.817533129459735</v>
      </c>
      <c r="E33" s="379">
        <f t="shared" si="16"/>
        <v>5.8144750254842004</v>
      </c>
      <c r="F33" s="379">
        <f t="shared" si="16"/>
        <v>6.0020387359836906</v>
      </c>
      <c r="G33" s="379">
        <f t="shared" si="16"/>
        <v>9.1906218144750262</v>
      </c>
      <c r="H33" s="379">
        <f t="shared" si="16"/>
        <v>1.5005096839959227</v>
      </c>
      <c r="I33" s="379">
        <f t="shared" si="16"/>
        <v>18.756371049949031</v>
      </c>
      <c r="J33" s="379">
        <f t="shared" si="16"/>
        <v>11.628950050968401</v>
      </c>
      <c r="K33" s="379">
        <f t="shared" si="16"/>
        <v>4.126401630988787</v>
      </c>
      <c r="L33" s="379">
        <f t="shared" si="16"/>
        <v>10.503567787971457</v>
      </c>
      <c r="M33" s="379">
        <f t="shared" si="16"/>
        <v>2.438328236493374</v>
      </c>
      <c r="N33" s="379">
        <f t="shared" si="16"/>
        <v>15.380224260958206</v>
      </c>
      <c r="O33" s="380">
        <f t="shared" si="16"/>
        <v>8.252803261977574</v>
      </c>
      <c r="P33" s="381">
        <f t="shared" si="16"/>
        <v>3.9388379204892963</v>
      </c>
      <c r="Q33" s="379">
        <f t="shared" si="16"/>
        <v>6.5647298674821615</v>
      </c>
      <c r="R33" s="379">
        <f t="shared" si="16"/>
        <v>1.5005096839959227</v>
      </c>
      <c r="S33" s="379">
        <f t="shared" si="16"/>
        <v>5.0642201834862384</v>
      </c>
      <c r="T33" s="379">
        <f t="shared" si="16"/>
        <v>6.3771661569826703</v>
      </c>
      <c r="U33" s="379">
        <f t="shared" si="16"/>
        <v>9.9408766564729873</v>
      </c>
      <c r="V33" s="379">
        <f t="shared" si="16"/>
        <v>6.7522935779816518</v>
      </c>
      <c r="W33" s="379">
        <f t="shared" si="16"/>
        <v>0.56269113149847094</v>
      </c>
      <c r="X33" s="379">
        <f t="shared" si="16"/>
        <v>0.56269113149847094</v>
      </c>
      <c r="Y33" s="379">
        <f t="shared" si="16"/>
        <v>5.4393476044852198</v>
      </c>
      <c r="Z33" s="379">
        <f t="shared" si="16"/>
        <v>7.6901121304791031</v>
      </c>
      <c r="AA33" s="382">
        <f t="shared" si="16"/>
        <v>0.56269113149847094</v>
      </c>
      <c r="AB33" s="166">
        <f t="shared" si="16"/>
        <v>184</v>
      </c>
      <c r="AC33" s="160"/>
    </row>
    <row r="34" spans="1:29" s="89" customFormat="1" ht="12" thickBot="1">
      <c r="A34" s="160" t="s">
        <v>48</v>
      </c>
      <c r="B34" s="93"/>
      <c r="C34" s="383">
        <f>C27/$AB$27*$AB$26</f>
        <v>10.428134556574923</v>
      </c>
      <c r="D34" s="384">
        <f t="shared" ref="D34:AB34" si="17">D27/$AB$27*$AB$26</f>
        <v>7.4892966360856272</v>
      </c>
      <c r="E34" s="384">
        <f t="shared" si="17"/>
        <v>2.9388379204892967</v>
      </c>
      <c r="F34" s="384">
        <f t="shared" si="17"/>
        <v>3.0336391437308872</v>
      </c>
      <c r="G34" s="384">
        <f t="shared" si="17"/>
        <v>4.6452599388379205</v>
      </c>
      <c r="H34" s="384">
        <f t="shared" si="17"/>
        <v>0.75840978593272179</v>
      </c>
      <c r="I34" s="384">
        <f t="shared" si="17"/>
        <v>9.4801223241590211</v>
      </c>
      <c r="J34" s="384">
        <f t="shared" si="17"/>
        <v>5.8776758409785934</v>
      </c>
      <c r="K34" s="384">
        <f t="shared" si="17"/>
        <v>2.0856269113149848</v>
      </c>
      <c r="L34" s="384">
        <f t="shared" si="17"/>
        <v>5.3088685015290515</v>
      </c>
      <c r="M34" s="384">
        <f t="shared" si="17"/>
        <v>1.2324159021406729</v>
      </c>
      <c r="N34" s="384">
        <f t="shared" si="17"/>
        <v>7.7737003058103982</v>
      </c>
      <c r="O34" s="385">
        <f t="shared" si="17"/>
        <v>4.1712538226299696</v>
      </c>
      <c r="P34" s="386">
        <f t="shared" si="17"/>
        <v>1.9908256880733943</v>
      </c>
      <c r="Q34" s="384">
        <f t="shared" si="17"/>
        <v>3.3180428134556577</v>
      </c>
      <c r="R34" s="384">
        <f t="shared" si="17"/>
        <v>0.75840978593272179</v>
      </c>
      <c r="S34" s="384">
        <f t="shared" si="17"/>
        <v>2.5596330275229358</v>
      </c>
      <c r="T34" s="384">
        <f t="shared" si="17"/>
        <v>3.2232415902140672</v>
      </c>
      <c r="U34" s="384">
        <f t="shared" si="17"/>
        <v>5.0244648318042815</v>
      </c>
      <c r="V34" s="384">
        <f t="shared" si="17"/>
        <v>3.4128440366972477</v>
      </c>
      <c r="W34" s="384">
        <f t="shared" si="17"/>
        <v>0.28440366972477066</v>
      </c>
      <c r="X34" s="384">
        <f t="shared" si="17"/>
        <v>0.28440366972477066</v>
      </c>
      <c r="Y34" s="384">
        <f t="shared" si="17"/>
        <v>2.7492354740061162</v>
      </c>
      <c r="Z34" s="384">
        <f t="shared" si="17"/>
        <v>3.8868501529051991</v>
      </c>
      <c r="AA34" s="387">
        <f t="shared" si="17"/>
        <v>0.28440366972477066</v>
      </c>
      <c r="AB34" s="166">
        <f t="shared" si="17"/>
        <v>93</v>
      </c>
      <c r="AC34" s="160"/>
    </row>
    <row r="35" spans="1:29" s="89" customFormat="1" ht="12" thickBot="1">
      <c r="A35" s="232"/>
      <c r="B35" s="151"/>
      <c r="C35" s="388">
        <f>SUM(C30:C34)</f>
        <v>109.99999999999999</v>
      </c>
      <c r="D35" s="388">
        <f t="shared" ref="D35:AA35" si="18">SUM(D30:D34)</f>
        <v>79</v>
      </c>
      <c r="E35" s="388">
        <f t="shared" si="18"/>
        <v>31</v>
      </c>
      <c r="F35" s="388">
        <f t="shared" si="18"/>
        <v>32</v>
      </c>
      <c r="G35" s="388">
        <f t="shared" si="18"/>
        <v>49</v>
      </c>
      <c r="H35" s="388">
        <f t="shared" si="18"/>
        <v>8</v>
      </c>
      <c r="I35" s="388">
        <f t="shared" si="18"/>
        <v>100</v>
      </c>
      <c r="J35" s="388">
        <f t="shared" si="18"/>
        <v>62</v>
      </c>
      <c r="K35" s="388">
        <f t="shared" si="18"/>
        <v>22.000000000000004</v>
      </c>
      <c r="L35" s="388">
        <f t="shared" si="18"/>
        <v>56</v>
      </c>
      <c r="M35" s="388">
        <f t="shared" si="18"/>
        <v>13.000000000000002</v>
      </c>
      <c r="N35" s="388">
        <f t="shared" si="18"/>
        <v>82</v>
      </c>
      <c r="O35" s="388">
        <f t="shared" si="18"/>
        <v>44.000000000000007</v>
      </c>
      <c r="P35" s="388">
        <f t="shared" si="18"/>
        <v>20.999999999999996</v>
      </c>
      <c r="Q35" s="388">
        <f t="shared" si="18"/>
        <v>35</v>
      </c>
      <c r="R35" s="388">
        <f t="shared" si="18"/>
        <v>8</v>
      </c>
      <c r="S35" s="388">
        <f t="shared" si="18"/>
        <v>26.999999999999996</v>
      </c>
      <c r="T35" s="388">
        <f t="shared" si="18"/>
        <v>34</v>
      </c>
      <c r="U35" s="388">
        <f t="shared" si="18"/>
        <v>53</v>
      </c>
      <c r="V35" s="388">
        <f t="shared" si="18"/>
        <v>36</v>
      </c>
      <c r="W35" s="388">
        <f t="shared" si="18"/>
        <v>2.9999999999999996</v>
      </c>
      <c r="X35" s="388">
        <f t="shared" si="18"/>
        <v>2.9999999999999996</v>
      </c>
      <c r="Y35" s="388">
        <f t="shared" si="18"/>
        <v>29.000000000000004</v>
      </c>
      <c r="Z35" s="388">
        <f t="shared" si="18"/>
        <v>41</v>
      </c>
      <c r="AA35" s="388">
        <f t="shared" si="18"/>
        <v>2.9999999999999996</v>
      </c>
      <c r="AB35" s="167">
        <f>SUM(C35:AA35)</f>
        <v>981</v>
      </c>
      <c r="AC35" s="161"/>
    </row>
    <row r="36" spans="1:29" ht="15" thickBot="1"/>
    <row r="37" spans="1:29" ht="15" thickBot="1">
      <c r="A37" s="84" t="s">
        <v>12</v>
      </c>
      <c r="O37" s="243"/>
      <c r="AB37" s="239">
        <f>CHITEST(C22:AA26,C30:AA34)</f>
        <v>0.89513949930222636</v>
      </c>
    </row>
    <row r="38" spans="1:29" ht="15">
      <c r="C38" s="84">
        <v>1</v>
      </c>
      <c r="D38" s="84">
        <v>2</v>
      </c>
      <c r="E38" s="84">
        <v>3</v>
      </c>
      <c r="F38" s="84">
        <v>4</v>
      </c>
      <c r="G38" s="84">
        <v>5</v>
      </c>
      <c r="H38" s="84">
        <v>6</v>
      </c>
      <c r="I38" s="84">
        <v>7</v>
      </c>
      <c r="J38" s="84">
        <v>8</v>
      </c>
      <c r="K38" s="84">
        <v>9</v>
      </c>
      <c r="L38" s="84">
        <v>10</v>
      </c>
      <c r="M38" s="84">
        <v>11</v>
      </c>
      <c r="N38" s="84">
        <v>12</v>
      </c>
      <c r="O38" s="84">
        <v>13</v>
      </c>
      <c r="P38" s="84">
        <v>14</v>
      </c>
      <c r="Q38" s="84">
        <v>15</v>
      </c>
      <c r="R38" s="84">
        <v>16</v>
      </c>
      <c r="S38" s="84">
        <v>17</v>
      </c>
      <c r="T38" s="84">
        <v>18</v>
      </c>
      <c r="U38" s="84">
        <v>19</v>
      </c>
      <c r="V38" s="84">
        <v>20</v>
      </c>
      <c r="W38" s="84">
        <v>21</v>
      </c>
      <c r="X38" s="84">
        <v>22</v>
      </c>
      <c r="Y38" s="84">
        <v>23</v>
      </c>
      <c r="Z38" s="84">
        <v>24</v>
      </c>
      <c r="AA38" s="84">
        <v>25</v>
      </c>
      <c r="AB38" s="210"/>
    </row>
    <row r="39" spans="1:29" ht="15" thickBot="1">
      <c r="A39" s="84" t="s">
        <v>21</v>
      </c>
    </row>
    <row r="40" spans="1:29">
      <c r="C40" s="93">
        <f t="shared" ref="C40:AA44" si="19">(C22-C30)^2/C30</f>
        <v>0.11810675562969121</v>
      </c>
      <c r="D40" s="93">
        <f t="shared" si="19"/>
        <v>8.4659156892347345E-3</v>
      </c>
      <c r="E40" s="93">
        <f t="shared" si="19"/>
        <v>8.5528262799644556E-3</v>
      </c>
      <c r="F40" s="93">
        <f t="shared" si="19"/>
        <v>1.4048165137614608E-3</v>
      </c>
      <c r="G40" s="93">
        <f t="shared" si="19"/>
        <v>5.4596517506085032E-2</v>
      </c>
      <c r="H40" s="93">
        <f t="shared" si="19"/>
        <v>9.6444954128440327E-2</v>
      </c>
      <c r="I40" s="93">
        <f t="shared" si="19"/>
        <v>0.1503119266055046</v>
      </c>
      <c r="J40" s="93">
        <f t="shared" si="19"/>
        <v>1.7105652559928911E-2</v>
      </c>
      <c r="K40" s="93">
        <f t="shared" si="19"/>
        <v>1.9456213511259386</v>
      </c>
      <c r="L40" s="93">
        <f t="shared" si="19"/>
        <v>0.67511467889908239</v>
      </c>
      <c r="M40" s="93">
        <f t="shared" si="19"/>
        <v>0.54650670430486947</v>
      </c>
      <c r="N40" s="93">
        <f t="shared" si="19"/>
        <v>1.6497650481091968</v>
      </c>
      <c r="O40" s="93">
        <f t="shared" si="19"/>
        <v>3.3361134278565071E-4</v>
      </c>
      <c r="P40" s="93">
        <f t="shared" si="19"/>
        <v>2.795980777632154E-3</v>
      </c>
      <c r="Q40" s="93">
        <f t="shared" si="19"/>
        <v>0.45672346002621222</v>
      </c>
      <c r="R40" s="93">
        <f t="shared" si="19"/>
        <v>2.1839449541284401</v>
      </c>
      <c r="S40" s="93">
        <f t="shared" si="19"/>
        <v>2.5696568127760782</v>
      </c>
      <c r="T40" s="93">
        <f t="shared" si="19"/>
        <v>1.4398542903399891</v>
      </c>
      <c r="U40" s="93">
        <f t="shared" si="19"/>
        <v>1.6850268305348794</v>
      </c>
      <c r="V40" s="93">
        <f t="shared" si="19"/>
        <v>0.51386340468909286</v>
      </c>
      <c r="W40" s="93">
        <f t="shared" si="19"/>
        <v>1.9085626911314983</v>
      </c>
      <c r="X40" s="93">
        <f t="shared" si="19"/>
        <v>10.808562691131497</v>
      </c>
      <c r="Y40" s="93">
        <f t="shared" si="19"/>
        <v>4.3309079405251492E-2</v>
      </c>
      <c r="Z40" s="93">
        <f t="shared" si="19"/>
        <v>1.33219959722533</v>
      </c>
      <c r="AA40" s="93">
        <f t="shared" si="19"/>
        <v>0.27522935779816515</v>
      </c>
      <c r="AB40" s="207">
        <f>SUM(C40:AA40)</f>
        <v>28.492059908658543</v>
      </c>
    </row>
    <row r="41" spans="1:29">
      <c r="C41" s="93">
        <f t="shared" si="19"/>
        <v>1.7753621267982911</v>
      </c>
      <c r="D41" s="93">
        <f t="shared" si="19"/>
        <v>5.1146635235450197E-2</v>
      </c>
      <c r="E41" s="93">
        <f t="shared" si="19"/>
        <v>0.80426751633462612</v>
      </c>
      <c r="F41" s="93">
        <f t="shared" si="19"/>
        <v>2.1181657092228984E-2</v>
      </c>
      <c r="G41" s="93">
        <f t="shared" si="19"/>
        <v>6.6635519851428626E-2</v>
      </c>
      <c r="H41" s="93">
        <f t="shared" si="19"/>
        <v>0.14577438623567407</v>
      </c>
      <c r="I41" s="93">
        <f t="shared" si="19"/>
        <v>1.5918145702935187E-2</v>
      </c>
      <c r="J41" s="93">
        <f t="shared" si="19"/>
        <v>1.0946670796997018</v>
      </c>
      <c r="K41" s="93">
        <f t="shared" si="19"/>
        <v>8.9176078715648255E-2</v>
      </c>
      <c r="L41" s="93">
        <f t="shared" si="19"/>
        <v>5.7344553186103693E-3</v>
      </c>
      <c r="M41" s="93">
        <f t="shared" si="19"/>
        <v>0.13088948834468841</v>
      </c>
      <c r="N41" s="93">
        <f t="shared" si="19"/>
        <v>0.99546965631707107</v>
      </c>
      <c r="O41" s="93">
        <f t="shared" si="19"/>
        <v>2.5208572044720511E-2</v>
      </c>
      <c r="P41" s="93">
        <f t="shared" si="19"/>
        <v>0.18531130191937895</v>
      </c>
      <c r="Q41" s="93">
        <f t="shared" si="19"/>
        <v>0.20907468877973875</v>
      </c>
      <c r="R41" s="93">
        <f t="shared" si="19"/>
        <v>0.14577438623567407</v>
      </c>
      <c r="S41" s="93">
        <f t="shared" si="19"/>
        <v>3.0866843865214912E-3</v>
      </c>
      <c r="T41" s="93">
        <f t="shared" si="19"/>
        <v>1.5297253086264084</v>
      </c>
      <c r="U41" s="93">
        <f t="shared" si="19"/>
        <v>2.4926971657399582E-2</v>
      </c>
      <c r="V41" s="93">
        <f t="shared" si="19"/>
        <v>0.26891308697019101</v>
      </c>
      <c r="W41" s="93">
        <f t="shared" si="19"/>
        <v>1.0564177312869756</v>
      </c>
      <c r="X41" s="93">
        <f t="shared" si="19"/>
        <v>3.4296493183571982E-4</v>
      </c>
      <c r="Y41" s="93">
        <f t="shared" si="19"/>
        <v>0.66428857936632235</v>
      </c>
      <c r="Z41" s="93">
        <f t="shared" si="19"/>
        <v>2.1863603125442221</v>
      </c>
      <c r="AA41" s="93">
        <f t="shared" si="19"/>
        <v>3.4296493183571982E-4</v>
      </c>
      <c r="AB41" s="160">
        <f>SUM(C41:AA41)</f>
        <v>11.495996299327578</v>
      </c>
    </row>
    <row r="42" spans="1:29">
      <c r="C42" s="93">
        <f t="shared" si="19"/>
        <v>3.1331320215968144</v>
      </c>
      <c r="D42" s="93">
        <f t="shared" si="19"/>
        <v>0.24507113534482639</v>
      </c>
      <c r="E42" s="93">
        <f t="shared" si="19"/>
        <v>0.17117313061343997</v>
      </c>
      <c r="F42" s="93">
        <f t="shared" si="19"/>
        <v>0.21768388198293154</v>
      </c>
      <c r="G42" s="93">
        <f t="shared" si="19"/>
        <v>0.12730001248915701</v>
      </c>
      <c r="H42" s="93">
        <f t="shared" si="19"/>
        <v>6.3460006331910415E-2</v>
      </c>
      <c r="I42" s="93">
        <f t="shared" si="19"/>
        <v>2.5195471640347446E-2</v>
      </c>
      <c r="J42" s="93">
        <f t="shared" si="19"/>
        <v>1.1022273577808819</v>
      </c>
      <c r="K42" s="93">
        <f t="shared" si="19"/>
        <v>1.9405327027990398</v>
      </c>
      <c r="L42" s="93">
        <f t="shared" si="19"/>
        <v>1.9601269190186434</v>
      </c>
      <c r="M42" s="93">
        <f t="shared" si="19"/>
        <v>0.91296433228987961</v>
      </c>
      <c r="N42" s="93">
        <f t="shared" si="19"/>
        <v>0.25342644007897358</v>
      </c>
      <c r="O42" s="93">
        <f t="shared" si="19"/>
        <v>0.62167974006906879</v>
      </c>
      <c r="P42" s="93">
        <f t="shared" si="19"/>
        <v>1.1810454212683584E-2</v>
      </c>
      <c r="Q42" s="93">
        <f t="shared" si="19"/>
        <v>2.8557810490991452E-2</v>
      </c>
      <c r="R42" s="93">
        <f t="shared" si="19"/>
        <v>6.3460006331910415E-2</v>
      </c>
      <c r="S42" s="93">
        <f t="shared" si="19"/>
        <v>0.52838400601183577</v>
      </c>
      <c r="T42" s="93">
        <f t="shared" si="19"/>
        <v>4.6139883033611317</v>
      </c>
      <c r="U42" s="93">
        <f t="shared" si="19"/>
        <v>4.3494697271206667E-2</v>
      </c>
      <c r="V42" s="93">
        <f t="shared" si="19"/>
        <v>0.28557002849359686</v>
      </c>
      <c r="W42" s="93">
        <f t="shared" si="19"/>
        <v>0.89602446483180431</v>
      </c>
      <c r="X42" s="93">
        <f t="shared" si="19"/>
        <v>0.89602446483180431</v>
      </c>
      <c r="Y42" s="93">
        <f t="shared" si="19"/>
        <v>5.0530636404981809E-2</v>
      </c>
      <c r="Z42" s="93">
        <f t="shared" si="19"/>
        <v>0.61951268728330533</v>
      </c>
      <c r="AA42" s="93">
        <f t="shared" si="19"/>
        <v>1.2065420463203592E-2</v>
      </c>
      <c r="AB42" s="160">
        <f>SUM(C42:AA42)</f>
        <v>18.823396132024371</v>
      </c>
    </row>
    <row r="43" spans="1:29">
      <c r="C43" s="93">
        <f t="shared" si="19"/>
        <v>0.12909313518108853</v>
      </c>
      <c r="D43" s="93">
        <f t="shared" si="19"/>
        <v>4.510605185929463E-2</v>
      </c>
      <c r="E43" s="93">
        <f t="shared" si="19"/>
        <v>5.9196257647046681E-3</v>
      </c>
      <c r="F43" s="93">
        <f t="shared" si="19"/>
        <v>6.925054292429256E-7</v>
      </c>
      <c r="G43" s="93">
        <f t="shared" si="19"/>
        <v>3.9536689559483192E-3</v>
      </c>
      <c r="H43" s="93">
        <f t="shared" si="19"/>
        <v>1.4984716405176612</v>
      </c>
      <c r="I43" s="93">
        <f t="shared" si="19"/>
        <v>3.1645282099011748E-3</v>
      </c>
      <c r="J43" s="93">
        <f t="shared" si="19"/>
        <v>0.22817866246910115</v>
      </c>
      <c r="K43" s="93">
        <f t="shared" si="19"/>
        <v>0.18494906181882645</v>
      </c>
      <c r="L43" s="93">
        <f t="shared" si="19"/>
        <v>0.59333875070437725</v>
      </c>
      <c r="M43" s="93">
        <f t="shared" si="19"/>
        <v>7.8796463918123241E-2</v>
      </c>
      <c r="N43" s="93">
        <f t="shared" si="19"/>
        <v>0.17058746350327475</v>
      </c>
      <c r="O43" s="93">
        <f t="shared" si="19"/>
        <v>0.19017974419101266</v>
      </c>
      <c r="P43" s="93">
        <f t="shared" si="19"/>
        <v>9.497217315326726E-4</v>
      </c>
      <c r="Q43" s="93">
        <f t="shared" si="19"/>
        <v>2.8860302264769697E-2</v>
      </c>
      <c r="R43" s="93">
        <f t="shared" si="19"/>
        <v>0.16694990138722693</v>
      </c>
      <c r="S43" s="93">
        <f t="shared" si="19"/>
        <v>8.1438638478925271E-4</v>
      </c>
      <c r="T43" s="93">
        <f t="shared" si="19"/>
        <v>0.88611756363228678</v>
      </c>
      <c r="U43" s="93">
        <f t="shared" si="19"/>
        <v>0.11284138165756413</v>
      </c>
      <c r="V43" s="93">
        <f t="shared" si="19"/>
        <v>0.74821749102512936</v>
      </c>
      <c r="W43" s="93">
        <f t="shared" si="19"/>
        <v>0.56269113149847094</v>
      </c>
      <c r="X43" s="93">
        <f t="shared" si="19"/>
        <v>0.56269113149847094</v>
      </c>
      <c r="Y43" s="93">
        <f t="shared" si="19"/>
        <v>3.5487034770076836E-2</v>
      </c>
      <c r="Z43" s="93">
        <f t="shared" si="19"/>
        <v>6.1930794317915289E-2</v>
      </c>
      <c r="AA43" s="93">
        <f t="shared" si="19"/>
        <v>0.33986504454194921</v>
      </c>
      <c r="AB43" s="160">
        <f>SUM(C43:AA43)</f>
        <v>6.639155374308924</v>
      </c>
    </row>
    <row r="44" spans="1:29" ht="15" thickBot="1">
      <c r="C44" s="93">
        <f t="shared" si="19"/>
        <v>3.1360363026536504E-2</v>
      </c>
      <c r="D44" s="93">
        <f t="shared" si="19"/>
        <v>0.8273938186091061</v>
      </c>
      <c r="E44" s="93">
        <f t="shared" si="19"/>
        <v>1.2791084719981416</v>
      </c>
      <c r="F44" s="93">
        <f t="shared" si="19"/>
        <v>0.35218753082766124</v>
      </c>
      <c r="G44" s="93">
        <f t="shared" si="19"/>
        <v>2.7090090253325351E-2</v>
      </c>
      <c r="H44" s="93">
        <f t="shared" si="19"/>
        <v>0.75840978593272179</v>
      </c>
      <c r="I44" s="93">
        <f t="shared" si="19"/>
        <v>0.66979974351386029</v>
      </c>
      <c r="J44" s="93">
        <f t="shared" si="19"/>
        <v>0.21430435294529457</v>
      </c>
      <c r="K44" s="93">
        <f t="shared" si="19"/>
        <v>3.5154743648380883E-3</v>
      </c>
      <c r="L44" s="93">
        <f t="shared" si="19"/>
        <v>0.53870721120647169</v>
      </c>
      <c r="M44" s="93">
        <f t="shared" si="19"/>
        <v>0.47807347037888603</v>
      </c>
      <c r="N44" s="93">
        <f t="shared" si="19"/>
        <v>7.7004790468147469E-2</v>
      </c>
      <c r="O44" s="93">
        <f t="shared" si="19"/>
        <v>1.1301981041548961</v>
      </c>
      <c r="P44" s="93">
        <f t="shared" si="19"/>
        <v>0.49312983553883216</v>
      </c>
      <c r="Q44" s="93">
        <f t="shared" si="19"/>
        <v>0.5235727673727083</v>
      </c>
      <c r="R44" s="93">
        <f t="shared" si="19"/>
        <v>7.6958173029495841E-2</v>
      </c>
      <c r="S44" s="93">
        <f t="shared" si="19"/>
        <v>0.12235704185985333</v>
      </c>
      <c r="T44" s="93">
        <f t="shared" si="19"/>
        <v>0.9794085731362685</v>
      </c>
      <c r="U44" s="93">
        <f t="shared" si="19"/>
        <v>0.77674724202947898</v>
      </c>
      <c r="V44" s="93">
        <f t="shared" si="19"/>
        <v>1.9612311334714412</v>
      </c>
      <c r="W44" s="93">
        <f t="shared" si="19"/>
        <v>0.28440366972477066</v>
      </c>
      <c r="X44" s="93">
        <f t="shared" si="19"/>
        <v>0.28440366972477066</v>
      </c>
      <c r="Y44" s="93">
        <f t="shared" si="19"/>
        <v>1.1129729601017782</v>
      </c>
      <c r="Z44" s="93">
        <f t="shared" si="19"/>
        <v>0.31879350459678002</v>
      </c>
      <c r="AA44" s="93">
        <f t="shared" si="19"/>
        <v>0.28440366972477066</v>
      </c>
      <c r="AB44" s="160">
        <f>SUM(C44:AA44)</f>
        <v>13.605535447990837</v>
      </c>
    </row>
    <row r="45" spans="1:29" ht="15" thickBot="1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130">
        <f>SUM(AB40:AB44)</f>
        <v>79.056143162310249</v>
      </c>
    </row>
    <row r="47" spans="1:29">
      <c r="Y47" s="84">
        <f>4*24</f>
        <v>96</v>
      </c>
      <c r="AB47" s="84">
        <v>118.863</v>
      </c>
    </row>
  </sheetData>
  <mergeCells count="11">
    <mergeCell ref="C6:AB6"/>
    <mergeCell ref="A8:A9"/>
    <mergeCell ref="C21:AA21"/>
    <mergeCell ref="C29:AA29"/>
    <mergeCell ref="A18:B18"/>
    <mergeCell ref="A19:B19"/>
    <mergeCell ref="A10:A11"/>
    <mergeCell ref="A12:A13"/>
    <mergeCell ref="A14:A15"/>
    <mergeCell ref="A16:A17"/>
    <mergeCell ref="A5:A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28</vt:i4>
      </vt:variant>
    </vt:vector>
  </HeadingPairs>
  <TitlesOfParts>
    <vt:vector size="28" baseType="lpstr">
      <vt:lpstr>Hypotéza - tab. 4-6 VZOR</vt:lpstr>
      <vt:lpstr>Hypotéza - tab. 09</vt:lpstr>
      <vt:lpstr>Hypotéza - tab. 10</vt:lpstr>
      <vt:lpstr>Hypotéza - tab. 11</vt:lpstr>
      <vt:lpstr>Hypotéza - tab. 12</vt:lpstr>
      <vt:lpstr>Hypotéza 5 kladná</vt:lpstr>
      <vt:lpstr>Hypotéza - tab. 13</vt:lpstr>
      <vt:lpstr>Hypotéza 6</vt:lpstr>
      <vt:lpstr>Hypotéza 6 (t)</vt:lpstr>
      <vt:lpstr>Hypotéza 6 (t2)</vt:lpstr>
      <vt:lpstr>Hypotéza 6 (t) (red)</vt:lpstr>
      <vt:lpstr>Hypotéza - tab. 14 a 15</vt:lpstr>
      <vt:lpstr>Hypotéza 7 kladná</vt:lpstr>
      <vt:lpstr>Hypotéza 7 kladná (t)</vt:lpstr>
      <vt:lpstr>Hypotéza 7 kladná (t2)</vt:lpstr>
      <vt:lpstr>Hypotéza 7 kladná (t) (red)</vt:lpstr>
      <vt:lpstr>Hypotéza - tab. 16 a 17</vt:lpstr>
      <vt:lpstr>Hypotéza 8 kladná</vt:lpstr>
      <vt:lpstr>Hypotéza 8 kladná (t)</vt:lpstr>
      <vt:lpstr>Hypotéza 8 kladná (t) (red)</vt:lpstr>
      <vt:lpstr>Hypotéza 9</vt:lpstr>
      <vt:lpstr>Hypotéza - tab. 18</vt:lpstr>
      <vt:lpstr>Hypotéza 10</vt:lpstr>
      <vt:lpstr>Hypotéza 10 (t)</vt:lpstr>
      <vt:lpstr>Hypotéza - tab. 19</vt:lpstr>
      <vt:lpstr>Hypotéza 0</vt:lpstr>
      <vt:lpstr>Hypotéza - tab. 20</vt:lpstr>
      <vt:lpstr>Hypotéza 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Janura</dc:creator>
  <cp:lastModifiedBy>Janura</cp:lastModifiedBy>
  <cp:lastPrinted>2015-03-17T15:43:15Z</cp:lastPrinted>
  <dcterms:created xsi:type="dcterms:W3CDTF">2015-03-13T16:17:16Z</dcterms:created>
  <dcterms:modified xsi:type="dcterms:W3CDTF">2015-04-13T18:11:01Z</dcterms:modified>
</cp:coreProperties>
</file>