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ugen\Desktop\моё\Учеба\BP\"/>
    </mc:Choice>
  </mc:AlternateContent>
  <xr:revisionPtr revIDLastSave="0" documentId="13_ncr:1_{002B6A85-52DD-4DFA-B087-CA3B8F8A6A4C}" xr6:coauthVersionLast="47" xr6:coauthVersionMax="47" xr10:uidLastSave="{00000000-0000-0000-0000-000000000000}"/>
  <bookViews>
    <workbookView xWindow="-120" yWindow="-120" windowWidth="29040" windowHeight="15720" xr2:uid="{C6C84C2B-72D0-42DA-8A35-422EF6BA93B9}"/>
  </bookViews>
  <sheets>
    <sheet name="AH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2" i="1" l="1"/>
  <c r="L62" i="1"/>
  <c r="E62" i="1"/>
  <c r="S61" i="1"/>
  <c r="L61" i="1"/>
  <c r="E61" i="1"/>
  <c r="S60" i="1"/>
  <c r="L60" i="1"/>
  <c r="E60" i="1"/>
  <c r="S56" i="1"/>
  <c r="L56" i="1"/>
  <c r="E56" i="1"/>
  <c r="S55" i="1"/>
  <c r="L55" i="1"/>
  <c r="E55" i="1"/>
  <c r="S54" i="1"/>
  <c r="L54" i="1"/>
  <c r="E54" i="1"/>
  <c r="S50" i="1"/>
  <c r="L50" i="1"/>
  <c r="E50" i="1"/>
  <c r="S49" i="1"/>
  <c r="L49" i="1"/>
  <c r="E49" i="1"/>
  <c r="S48" i="1"/>
  <c r="L48" i="1"/>
  <c r="E48" i="1"/>
  <c r="S44" i="1"/>
  <c r="L44" i="1"/>
  <c r="E44" i="1"/>
  <c r="S43" i="1"/>
  <c r="L43" i="1"/>
  <c r="E43" i="1"/>
  <c r="S42" i="1"/>
  <c r="L42" i="1"/>
  <c r="E42" i="1"/>
  <c r="S38" i="1"/>
  <c r="L38" i="1"/>
  <c r="E38" i="1"/>
  <c r="S37" i="1"/>
  <c r="L37" i="1"/>
  <c r="E37" i="1"/>
  <c r="S36" i="1"/>
  <c r="L36" i="1"/>
  <c r="E3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26" i="1" l="1"/>
  <c r="R23" i="1" s="1"/>
  <c r="T56" i="1"/>
  <c r="M71" i="1" s="1"/>
  <c r="F36" i="1"/>
  <c r="S39" i="1"/>
  <c r="T36" i="1" s="1"/>
  <c r="S45" i="1"/>
  <c r="T44" i="1" s="1"/>
  <c r="G71" i="1" s="1"/>
  <c r="S51" i="1"/>
  <c r="T49" i="1" s="1"/>
  <c r="J70" i="1" s="1"/>
  <c r="S57" i="1"/>
  <c r="T54" i="1" s="1"/>
  <c r="S63" i="1"/>
  <c r="T61" i="1" s="1"/>
  <c r="P70" i="1" s="1"/>
  <c r="E39" i="1"/>
  <c r="F37" i="1" s="1"/>
  <c r="B70" i="1" s="1"/>
  <c r="E45" i="1"/>
  <c r="F42" i="1" s="1"/>
  <c r="E51" i="1"/>
  <c r="F50" i="1" s="1"/>
  <c r="H71" i="1" s="1"/>
  <c r="E57" i="1"/>
  <c r="F55" i="1" s="1"/>
  <c r="K70" i="1" s="1"/>
  <c r="E63" i="1"/>
  <c r="F61" i="1" s="1"/>
  <c r="N70" i="1" s="1"/>
  <c r="L39" i="1"/>
  <c r="M37" i="1" s="1"/>
  <c r="C70" i="1" s="1"/>
  <c r="L45" i="1"/>
  <c r="M42" i="1" s="1"/>
  <c r="L51" i="1"/>
  <c r="M49" i="1" s="1"/>
  <c r="I70" i="1" s="1"/>
  <c r="L57" i="1"/>
  <c r="M56" i="1" s="1"/>
  <c r="L71" i="1" s="1"/>
  <c r="L63" i="1"/>
  <c r="M62" i="1" s="1"/>
  <c r="O71" i="1" s="1"/>
  <c r="M61" i="1" l="1"/>
  <c r="O70" i="1" s="1"/>
  <c r="M38" i="1"/>
  <c r="C71" i="1" s="1"/>
  <c r="F62" i="1"/>
  <c r="N71" i="1" s="1"/>
  <c r="T37" i="1"/>
  <c r="D70" i="1" s="1"/>
  <c r="M60" i="1"/>
  <c r="T62" i="1"/>
  <c r="P71" i="1" s="1"/>
  <c r="N6" i="1"/>
  <c r="N27" i="1"/>
  <c r="N72" i="1"/>
  <c r="R19" i="1"/>
  <c r="R22" i="1"/>
  <c r="R11" i="1"/>
  <c r="R15" i="1"/>
  <c r="R18" i="1"/>
  <c r="R13" i="1"/>
  <c r="R25" i="1"/>
  <c r="R12" i="1"/>
  <c r="R17" i="1"/>
  <c r="R21" i="1"/>
  <c r="R16" i="1"/>
  <c r="R24" i="1"/>
  <c r="R20" i="1"/>
  <c r="R14" i="1"/>
  <c r="M69" i="1"/>
  <c r="F69" i="1"/>
  <c r="E69" i="1"/>
  <c r="D69" i="1"/>
  <c r="T50" i="1"/>
  <c r="J71" i="1" s="1"/>
  <c r="M55" i="1"/>
  <c r="L70" i="1" s="1"/>
  <c r="F48" i="1"/>
  <c r="M63" i="1"/>
  <c r="O69" i="1"/>
  <c r="T42" i="1"/>
  <c r="F56" i="1"/>
  <c r="K71" i="1" s="1"/>
  <c r="M50" i="1"/>
  <c r="I71" i="1" s="1"/>
  <c r="M54" i="1"/>
  <c r="M43" i="1"/>
  <c r="F70" i="1" s="1"/>
  <c r="B69" i="1"/>
  <c r="F54" i="1"/>
  <c r="M48" i="1"/>
  <c r="F49" i="1"/>
  <c r="H70" i="1" s="1"/>
  <c r="T38" i="1"/>
  <c r="D71" i="1" s="1"/>
  <c r="F43" i="1"/>
  <c r="E70" i="1" s="1"/>
  <c r="F44" i="1"/>
  <c r="E71" i="1" s="1"/>
  <c r="T60" i="1"/>
  <c r="M36" i="1"/>
  <c r="F38" i="1"/>
  <c r="B71" i="1" s="1"/>
  <c r="T48" i="1"/>
  <c r="T43" i="1"/>
  <c r="G70" i="1" s="1"/>
  <c r="M44" i="1"/>
  <c r="F71" i="1" s="1"/>
  <c r="T55" i="1"/>
  <c r="M70" i="1" s="1"/>
  <c r="F60" i="1"/>
  <c r="F39" i="1" l="1"/>
  <c r="M6" i="1"/>
  <c r="M72" i="1"/>
  <c r="M27" i="1"/>
  <c r="G6" i="1"/>
  <c r="G72" i="1"/>
  <c r="G27" i="1"/>
  <c r="L27" i="1"/>
  <c r="L6" i="1"/>
  <c r="L72" i="1"/>
  <c r="K72" i="1"/>
  <c r="K6" i="1"/>
  <c r="K27" i="1"/>
  <c r="I6" i="1"/>
  <c r="I27" i="1"/>
  <c r="I72" i="1"/>
  <c r="O6" i="1"/>
  <c r="O27" i="1"/>
  <c r="O72" i="1"/>
  <c r="R26" i="1"/>
  <c r="B27" i="1"/>
  <c r="B6" i="1"/>
  <c r="B72" i="1"/>
  <c r="H6" i="1"/>
  <c r="H72" i="1"/>
  <c r="H27" i="1"/>
  <c r="F27" i="1"/>
  <c r="F6" i="1"/>
  <c r="F72" i="1"/>
  <c r="J72" i="1"/>
  <c r="J6" i="1"/>
  <c r="J27" i="1"/>
  <c r="C6" i="1"/>
  <c r="C72" i="1"/>
  <c r="C27" i="1"/>
  <c r="P72" i="1"/>
  <c r="P6" i="1"/>
  <c r="P27" i="1"/>
  <c r="E72" i="1"/>
  <c r="E6" i="1"/>
  <c r="E27" i="1"/>
  <c r="D72" i="1"/>
  <c r="D6" i="1"/>
  <c r="D27" i="1"/>
  <c r="F45" i="1"/>
  <c r="M51" i="1"/>
  <c r="I69" i="1"/>
  <c r="F51" i="1"/>
  <c r="H69" i="1"/>
  <c r="M39" i="1"/>
  <c r="C69" i="1"/>
  <c r="M57" i="1"/>
  <c r="L69" i="1"/>
  <c r="P69" i="1"/>
  <c r="T63" i="1"/>
  <c r="K69" i="1"/>
  <c r="F57" i="1"/>
  <c r="G69" i="1"/>
  <c r="T45" i="1"/>
  <c r="M45" i="1"/>
  <c r="J69" i="1"/>
  <c r="T51" i="1"/>
  <c r="T39" i="1"/>
  <c r="T57" i="1"/>
  <c r="F63" i="1"/>
  <c r="N69" i="1"/>
  <c r="Q72" i="1" l="1"/>
  <c r="Q27" i="1"/>
  <c r="B28" i="1" s="1"/>
  <c r="B29" i="1" s="1"/>
  <c r="B30" i="1" s="1"/>
  <c r="C30" i="1" s="1"/>
  <c r="Q69" i="1"/>
  <c r="Q70" i="1"/>
  <c r="Q71" i="1"/>
</calcChain>
</file>

<file path=xl/sharedStrings.xml><?xml version="1.0" encoding="utf-8"?>
<sst xmlns="http://schemas.openxmlformats.org/spreadsheetml/2006/main" count="219" uniqueCount="40">
  <si>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</si>
  <si>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</si>
  <si>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</si>
  <si>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</si>
  <si>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</si>
  <si>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</si>
  <si>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</si>
  <si>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</si>
  <si>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</si>
  <si>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</si>
  <si>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</si>
  <si>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</si>
  <si>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</si>
  <si>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</si>
  <si>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</si>
  <si>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FIRMA</t>
  </si>
  <si>
    <t>ROBOSENSE TECHNOLOGY CO LTD</t>
  </si>
  <si>
    <t>UBTECH ROBOTICS CORP LTD</t>
  </si>
  <si>
    <t>RUIHE DATA TECHNOLOGY HOLDINGS LTD</t>
  </si>
  <si>
    <t>‪‪366,89</t>
  </si>
  <si>
    <t>−172,87</t>
  </si>
  <si>
    <t>Vi</t>
  </si>
  <si>
    <t>1. Vytvoření matice kritérií  pomocí Saatyho metody:</t>
  </si>
  <si>
    <t>Gi</t>
  </si>
  <si>
    <t xml:space="preserve">2. Hodnocení validity tabulky: </t>
  </si>
  <si>
    <t>SUMA</t>
  </si>
  <si>
    <t>Gi*Vi</t>
  </si>
  <si>
    <t>λmax</t>
  </si>
  <si>
    <t>CI</t>
  </si>
  <si>
    <t>CR</t>
  </si>
  <si>
    <t>3. Hodnocení alternativ:</t>
  </si>
  <si>
    <t>RO</t>
  </si>
  <si>
    <t>UB</t>
  </si>
  <si>
    <t>RU</t>
  </si>
  <si>
    <t>hij</t>
  </si>
  <si>
    <t>R</t>
  </si>
  <si>
    <t>U</t>
  </si>
  <si>
    <t>M</t>
  </si>
  <si>
    <t>4. Konečné hodnocení alternativ:</t>
  </si>
  <si>
    <t>Hj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</si>
</sst>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rgb="FF131722"/>
      <name val="Times New Roman"/>
      <family val="1"/>
    </font>
    <font>
      <b/>
      <sz val="15"/>
      <color rgb="FF9C57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5BA2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6" fillId="2" borderId="0" xfId="2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3" fillId="8" borderId="12" xfId="0" applyNumberFormat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2" fontId="4" fillId="11" borderId="1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/>
    </xf>
    <xf numFmtId="2" fontId="3" fillId="9" borderId="1" xfId="1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9" fontId="3" fillId="0" borderId="20" xfId="1" applyFont="1" applyBorder="1" applyAlignment="1">
      <alignment horizontal="center" vertical="center"/>
    </xf>
    <xf numFmtId="9" fontId="3" fillId="9" borderId="24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</cellXfs>
  <cellStyles count="3">
    <cellStyle name="Neutrální" xfId="2" builtinId="2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27D3-1592-4622-8000-266C672A5EC4}">
  <dimension ref="A2:T99"/>
  <sheetViews>
    <sheetView tabSelected="1" zoomScale="44" zoomScaleNormal="44" workbookViewId="0">
      <selection activeCell="I32" sqref="I32"/>
    </sheetView>
  </sheetViews>
  <sheetFormatPr defaultRowHeight="19.5" x14ac:dyDescent="0.25"/>
  <cols>
    <col min="1" max="1" width="74.85546875" style="1" bestFit="1" customWidth="1"/>
    <col min="2" max="2" width="10.140625" style="1" customWidth="1"/>
    <col min="3" max="3" width="44" style="1" bestFit="1" customWidth="1"/>
    <col min="4" max="4" width="12.42578125" style="1" bestFit="1" customWidth="1"/>
    <col min="5" max="5" width="12.85546875" style="1" bestFit="1" customWidth="1"/>
    <col min="6" max="6" width="14.42578125" style="1" bestFit="1" customWidth="1"/>
    <col min="7" max="7" width="9.5703125" style="1" bestFit="1" customWidth="1"/>
    <col min="8" max="8" width="12.85546875" style="1" bestFit="1" customWidth="1"/>
    <col min="9" max="9" width="11.140625" style="1" bestFit="1" customWidth="1"/>
    <col min="10" max="12" width="9.28515625" style="1" bestFit="1" customWidth="1"/>
    <col min="13" max="13" width="12.85546875" style="1" bestFit="1" customWidth="1"/>
    <col min="14" max="14" width="11.85546875" style="1" bestFit="1" customWidth="1"/>
    <col min="15" max="15" width="12.85546875" style="1" bestFit="1" customWidth="1"/>
    <col min="16" max="16" width="9.28515625" style="1" bestFit="1" customWidth="1"/>
    <col min="17" max="17" width="10.140625" style="1" bestFit="1" customWidth="1"/>
    <col min="18" max="20" width="7.5703125" style="1" bestFit="1" customWidth="1"/>
    <col min="21" max="21" width="9.140625" style="1"/>
    <col min="22" max="22" width="44" style="1" bestFit="1" customWidth="1"/>
    <col min="23" max="23" width="12.28515625" style="1" bestFit="1" customWidth="1"/>
    <col min="24" max="26" width="9.28515625" style="1" bestFit="1" customWidth="1"/>
    <col min="27" max="27" width="9.7109375" style="1" bestFit="1" customWidth="1"/>
    <col min="28" max="39" width="9.28515625" style="1" bestFit="1" customWidth="1"/>
    <col min="40" max="16384" width="9.140625" style="1"/>
  </cols>
  <sheetData>
    <row r="2" spans="1:19" x14ac:dyDescent="0.25">
      <c r="A2" s="47" t="s">
        <v>15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7" t="s">
        <v>10</v>
      </c>
      <c r="M2" s="47" t="s">
        <v>11</v>
      </c>
      <c r="N2" s="47" t="s">
        <v>12</v>
      </c>
      <c r="O2" s="47" t="s">
        <v>13</v>
      </c>
      <c r="P2" s="47" t="s">
        <v>14</v>
      </c>
    </row>
    <row r="3" spans="1:19" x14ac:dyDescent="0.25">
      <c r="A3" s="13" t="s">
        <v>16</v>
      </c>
      <c r="B3" s="13">
        <v>15500</v>
      </c>
      <c r="C3" s="13">
        <v>616.70000000000005</v>
      </c>
      <c r="D3" s="13">
        <v>-2520</v>
      </c>
      <c r="E3" s="13">
        <v>-966.47</v>
      </c>
      <c r="F3" s="4">
        <v>-2.3437999999999999</v>
      </c>
      <c r="G3" s="13">
        <v>-22.1</v>
      </c>
      <c r="H3" s="13">
        <v>-888.05</v>
      </c>
      <c r="I3" s="13">
        <v>0</v>
      </c>
      <c r="J3" s="13">
        <v>5.7</v>
      </c>
      <c r="K3" s="13">
        <v>5.15</v>
      </c>
      <c r="L3" s="13">
        <v>0</v>
      </c>
      <c r="M3" s="13">
        <v>0</v>
      </c>
      <c r="N3" s="13">
        <v>-511</v>
      </c>
      <c r="O3" s="13">
        <v>-279.73</v>
      </c>
      <c r="P3" s="13">
        <v>1350</v>
      </c>
    </row>
    <row r="4" spans="1:19" x14ac:dyDescent="0.25">
      <c r="A4" s="13" t="s">
        <v>17</v>
      </c>
      <c r="B4" s="13">
        <v>36960</v>
      </c>
      <c r="C4" s="13">
        <v>1150</v>
      </c>
      <c r="D4" s="13">
        <v>-1130</v>
      </c>
      <c r="E4" s="13">
        <v>-617.58000000000004</v>
      </c>
      <c r="F4" s="4">
        <v>-2.0507</v>
      </c>
      <c r="G4" s="13">
        <v>-1.44</v>
      </c>
      <c r="H4" s="13">
        <v>-569.03</v>
      </c>
      <c r="I4" s="13">
        <v>0</v>
      </c>
      <c r="J4" s="13">
        <v>1.38</v>
      </c>
      <c r="K4" s="13">
        <v>1.1000000000000001</v>
      </c>
      <c r="L4" s="13">
        <v>0.68</v>
      </c>
      <c r="M4" s="13">
        <v>0</v>
      </c>
      <c r="N4" s="3">
        <v>-619.35</v>
      </c>
      <c r="O4" s="13">
        <v>-251.23</v>
      </c>
      <c r="P4" s="13">
        <v>1410</v>
      </c>
    </row>
    <row r="5" spans="1:19" x14ac:dyDescent="0.25">
      <c r="A5" s="13" t="s">
        <v>18</v>
      </c>
      <c r="B5" s="13">
        <v>1100</v>
      </c>
      <c r="C5" s="45" t="s">
        <v>19</v>
      </c>
      <c r="D5" s="13" t="s">
        <v>20</v>
      </c>
      <c r="E5" s="13">
        <v>-118.47</v>
      </c>
      <c r="F5" s="4">
        <v>-0.51300000000000001</v>
      </c>
      <c r="G5" s="13">
        <v>-0.38</v>
      </c>
      <c r="H5" s="13">
        <v>-78.36</v>
      </c>
      <c r="I5" s="13">
        <v>-1.1879999999999999</v>
      </c>
      <c r="J5" s="13">
        <v>1.18</v>
      </c>
      <c r="K5" s="13">
        <v>1.18</v>
      </c>
      <c r="L5" s="13">
        <v>0.98</v>
      </c>
      <c r="M5" s="13">
        <v>-1.0501</v>
      </c>
      <c r="N5" s="3">
        <v>-0.81296999999999997</v>
      </c>
      <c r="O5" s="13">
        <v>-33.71</v>
      </c>
      <c r="P5" s="13">
        <v>77.900000000000006</v>
      </c>
    </row>
    <row r="6" spans="1:19" x14ac:dyDescent="0.25">
      <c r="A6" s="7" t="s">
        <v>21</v>
      </c>
      <c r="B6" s="8">
        <f>$R$11</f>
        <v>5.1971317802509791E-2</v>
      </c>
      <c r="C6" s="9">
        <f>$R$12</f>
        <v>6.2337845329858442E-2</v>
      </c>
      <c r="D6" s="9">
        <f>$R$13</f>
        <v>0.115426740061948</v>
      </c>
      <c r="E6" s="9">
        <f>$R$14</f>
        <v>2.4240370432407034E-2</v>
      </c>
      <c r="F6" s="9">
        <f>$R$15</f>
        <v>6.6301201079042679E-2</v>
      </c>
      <c r="G6" s="9">
        <f>$R$16</f>
        <v>0.10368320895675839</v>
      </c>
      <c r="H6" s="9">
        <f>$R$17</f>
        <v>6.0906727370138178E-2</v>
      </c>
      <c r="I6" s="9">
        <f>$R$18</f>
        <v>0.16018419702682732</v>
      </c>
      <c r="J6" s="9">
        <f>$R$19</f>
        <v>2.8284442176649355E-2</v>
      </c>
      <c r="K6" s="9">
        <f>$R$20</f>
        <v>2.0605752832061671E-2</v>
      </c>
      <c r="L6" s="9">
        <f>$R$21</f>
        <v>1.638124227404154E-2</v>
      </c>
      <c r="M6" s="9">
        <f>$R$22</f>
        <v>0.15938413304645249</v>
      </c>
      <c r="N6" s="9">
        <f>$R$23</f>
        <v>9.2607222434118536E-2</v>
      </c>
      <c r="O6" s="9">
        <f>$R$24</f>
        <v>1.9495873263731561E-2</v>
      </c>
      <c r="P6" s="9">
        <f>$R$25</f>
        <v>1.8189725913455242E-2</v>
      </c>
      <c r="Q6" s="10"/>
    </row>
    <row r="8" spans="1:19" s="12" customFormat="1" x14ac:dyDescent="0.25">
      <c r="A8" s="11" t="s">
        <v>22</v>
      </c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1"/>
    </row>
    <row r="10" spans="1:19" ht="20.25" thickBot="1" x14ac:dyDescent="0.3">
      <c r="A10" s="14"/>
      <c r="B10" s="55" t="s">
        <v>0</v>
      </c>
      <c r="C10" s="55" t="s">
        <v>1</v>
      </c>
      <c r="D10" s="55" t="s">
        <v>2</v>
      </c>
      <c r="E10" s="55" t="s">
        <v>3</v>
      </c>
      <c r="F10" s="55" t="s">
        <v>4</v>
      </c>
      <c r="G10" s="55" t="s">
        <v>5</v>
      </c>
      <c r="H10" s="55" t="s">
        <v>6</v>
      </c>
      <c r="I10" s="55" t="s">
        <v>7</v>
      </c>
      <c r="J10" s="55" t="s">
        <v>8</v>
      </c>
      <c r="K10" s="55" t="s">
        <v>9</v>
      </c>
      <c r="L10" s="55" t="s">
        <v>10</v>
      </c>
      <c r="M10" s="55" t="s">
        <v>11</v>
      </c>
      <c r="N10" s="55" t="s">
        <v>12</v>
      </c>
      <c r="O10" s="55" t="s">
        <v>13</v>
      </c>
      <c r="P10" s="55" t="s">
        <v>14</v>
      </c>
      <c r="Q10" s="15" t="s">
        <v>23</v>
      </c>
      <c r="R10" s="15" t="s">
        <v>21</v>
      </c>
    </row>
    <row r="11" spans="1:19" x14ac:dyDescent="0.25">
      <c r="A11" s="56" t="s">
        <v>0</v>
      </c>
      <c r="B11" s="3">
        <v>1</v>
      </c>
      <c r="C11" s="3">
        <v>3</v>
      </c>
      <c r="D11" s="3">
        <v>0.33</v>
      </c>
      <c r="E11" s="3">
        <v>3</v>
      </c>
      <c r="F11" s="3">
        <v>0.33</v>
      </c>
      <c r="G11" s="3">
        <v>0.33</v>
      </c>
      <c r="H11" s="3">
        <v>1</v>
      </c>
      <c r="I11" s="3">
        <v>0.33</v>
      </c>
      <c r="J11" s="3">
        <v>3</v>
      </c>
      <c r="K11" s="3">
        <v>3</v>
      </c>
      <c r="L11" s="3">
        <v>3</v>
      </c>
      <c r="M11" s="3">
        <v>0.2</v>
      </c>
      <c r="N11" s="3">
        <v>0.33</v>
      </c>
      <c r="O11" s="3">
        <v>3</v>
      </c>
      <c r="P11" s="16">
        <v>3</v>
      </c>
      <c r="Q11" s="17">
        <f>GEOMEAN(B11:P11)</f>
        <v>1.0364855023844253</v>
      </c>
      <c r="R11" s="18">
        <f>Q11/$Q$26</f>
        <v>5.1971317802509791E-2</v>
      </c>
    </row>
    <row r="12" spans="1:19" x14ac:dyDescent="0.25">
      <c r="A12" s="56" t="s">
        <v>1</v>
      </c>
      <c r="B12" s="3">
        <v>0.33</v>
      </c>
      <c r="C12" s="3">
        <v>1</v>
      </c>
      <c r="D12" s="3">
        <v>0.33</v>
      </c>
      <c r="E12" s="3">
        <v>3</v>
      </c>
      <c r="F12" s="3">
        <v>1</v>
      </c>
      <c r="G12" s="3">
        <v>0.33</v>
      </c>
      <c r="H12" s="3">
        <v>3</v>
      </c>
      <c r="I12" s="3">
        <v>0.2</v>
      </c>
      <c r="J12" s="3">
        <v>3</v>
      </c>
      <c r="K12" s="3">
        <v>3</v>
      </c>
      <c r="L12" s="3">
        <v>5</v>
      </c>
      <c r="M12" s="3">
        <v>1</v>
      </c>
      <c r="N12" s="3">
        <v>1</v>
      </c>
      <c r="O12" s="3">
        <v>3</v>
      </c>
      <c r="P12" s="16">
        <v>3</v>
      </c>
      <c r="Q12" s="19">
        <f>GEOMEAN(B12:P12)</f>
        <v>1.243229451671912</v>
      </c>
      <c r="R12" s="20">
        <f>Q12/$Q$26</f>
        <v>6.2337845329858442E-2</v>
      </c>
    </row>
    <row r="13" spans="1:19" x14ac:dyDescent="0.25">
      <c r="A13" s="56" t="s">
        <v>2</v>
      </c>
      <c r="B13" s="3">
        <v>3</v>
      </c>
      <c r="C13" s="3">
        <v>3</v>
      </c>
      <c r="D13" s="3">
        <v>1</v>
      </c>
      <c r="E13" s="3">
        <v>5</v>
      </c>
      <c r="F13" s="3">
        <v>3</v>
      </c>
      <c r="G13" s="3">
        <v>1</v>
      </c>
      <c r="H13" s="3">
        <v>3</v>
      </c>
      <c r="I13" s="3">
        <v>0.33</v>
      </c>
      <c r="J13" s="3">
        <v>5</v>
      </c>
      <c r="K13" s="3">
        <v>7</v>
      </c>
      <c r="L13" s="3">
        <v>5</v>
      </c>
      <c r="M13" s="3">
        <v>0.33</v>
      </c>
      <c r="N13" s="3">
        <v>1</v>
      </c>
      <c r="O13" s="3">
        <v>7</v>
      </c>
      <c r="P13" s="16">
        <v>5</v>
      </c>
      <c r="Q13" s="19">
        <f>GEOMEAN(B13:P13)</f>
        <v>2.3020032533392314</v>
      </c>
      <c r="R13" s="20">
        <f>Q13/$Q$26</f>
        <v>0.115426740061948</v>
      </c>
    </row>
    <row r="14" spans="1:19" x14ac:dyDescent="0.25">
      <c r="A14" s="56" t="s">
        <v>3</v>
      </c>
      <c r="B14" s="3">
        <v>0.33</v>
      </c>
      <c r="C14" s="3">
        <v>0.33</v>
      </c>
      <c r="D14" s="3">
        <v>0.2</v>
      </c>
      <c r="E14" s="3">
        <v>1</v>
      </c>
      <c r="F14" s="3">
        <v>0.33</v>
      </c>
      <c r="G14" s="3">
        <v>0.33</v>
      </c>
      <c r="H14" s="3">
        <v>0.33</v>
      </c>
      <c r="I14" s="3">
        <v>0.2</v>
      </c>
      <c r="J14" s="3">
        <v>0.33</v>
      </c>
      <c r="K14" s="3">
        <v>3</v>
      </c>
      <c r="L14" s="3">
        <v>3</v>
      </c>
      <c r="M14" s="3">
        <v>0.2</v>
      </c>
      <c r="N14" s="3">
        <v>0.2</v>
      </c>
      <c r="O14" s="3">
        <v>0.33</v>
      </c>
      <c r="P14" s="16">
        <v>3</v>
      </c>
      <c r="Q14" s="19">
        <f>GEOMEAN(B14:P14)</f>
        <v>0.48343574086560209</v>
      </c>
      <c r="R14" s="20">
        <f>Q14/$Q$26</f>
        <v>2.4240370432407034E-2</v>
      </c>
    </row>
    <row r="15" spans="1:19" x14ac:dyDescent="0.25">
      <c r="A15" s="56" t="s">
        <v>4</v>
      </c>
      <c r="B15" s="3">
        <v>3</v>
      </c>
      <c r="C15" s="3">
        <v>1</v>
      </c>
      <c r="D15" s="3">
        <v>0.33</v>
      </c>
      <c r="E15" s="3">
        <v>3</v>
      </c>
      <c r="F15" s="3">
        <v>1</v>
      </c>
      <c r="G15" s="3">
        <v>0.33</v>
      </c>
      <c r="H15" s="3">
        <v>1</v>
      </c>
      <c r="I15" s="3">
        <v>0.33</v>
      </c>
      <c r="J15" s="3">
        <v>5</v>
      </c>
      <c r="K15" s="3">
        <v>5</v>
      </c>
      <c r="L15" s="3">
        <v>5</v>
      </c>
      <c r="M15" s="3">
        <v>0.33</v>
      </c>
      <c r="N15" s="3">
        <v>0.33</v>
      </c>
      <c r="O15" s="3">
        <v>3</v>
      </c>
      <c r="P15" s="16">
        <v>5</v>
      </c>
      <c r="Q15" s="19">
        <f>GEOMEAN(B15:P15)</f>
        <v>1.3222722958505342</v>
      </c>
      <c r="R15" s="20">
        <f>Q15/$Q$26</f>
        <v>6.6301201079042679E-2</v>
      </c>
    </row>
    <row r="16" spans="1:19" x14ac:dyDescent="0.25">
      <c r="A16" s="56" t="s">
        <v>5</v>
      </c>
      <c r="B16" s="3">
        <v>3</v>
      </c>
      <c r="C16" s="3">
        <v>3</v>
      </c>
      <c r="D16" s="3">
        <v>1</v>
      </c>
      <c r="E16" s="3">
        <v>3</v>
      </c>
      <c r="F16" s="3">
        <v>3</v>
      </c>
      <c r="G16" s="3">
        <v>1</v>
      </c>
      <c r="H16" s="3">
        <v>1</v>
      </c>
      <c r="I16" s="3">
        <v>0.33</v>
      </c>
      <c r="J16" s="3">
        <v>5</v>
      </c>
      <c r="K16" s="3">
        <v>5</v>
      </c>
      <c r="L16" s="3">
        <v>7</v>
      </c>
      <c r="M16" s="3">
        <v>0.33</v>
      </c>
      <c r="N16" s="3">
        <v>1</v>
      </c>
      <c r="O16" s="3">
        <v>7</v>
      </c>
      <c r="P16" s="16">
        <v>5</v>
      </c>
      <c r="Q16" s="19">
        <f>GEOMEAN(B16:P16)</f>
        <v>2.0677971517432896</v>
      </c>
      <c r="R16" s="20">
        <f>Q16/$Q$26</f>
        <v>0.10368320895675839</v>
      </c>
    </row>
    <row r="17" spans="1:20" x14ac:dyDescent="0.25">
      <c r="A17" s="56" t="s">
        <v>6</v>
      </c>
      <c r="B17" s="3">
        <v>1</v>
      </c>
      <c r="C17" s="3">
        <v>0.33</v>
      </c>
      <c r="D17" s="3">
        <v>0.33</v>
      </c>
      <c r="E17" s="3">
        <v>3</v>
      </c>
      <c r="F17" s="3">
        <v>1</v>
      </c>
      <c r="G17" s="3">
        <v>1</v>
      </c>
      <c r="H17" s="3">
        <v>1</v>
      </c>
      <c r="I17" s="3">
        <v>0.33</v>
      </c>
      <c r="J17" s="3">
        <v>5</v>
      </c>
      <c r="K17" s="3">
        <v>5</v>
      </c>
      <c r="L17" s="3">
        <v>7</v>
      </c>
      <c r="M17" s="3">
        <v>0.33</v>
      </c>
      <c r="N17" s="3">
        <v>0.33</v>
      </c>
      <c r="O17" s="3">
        <v>3</v>
      </c>
      <c r="P17" s="16">
        <v>3</v>
      </c>
      <c r="Q17" s="19">
        <f>GEOMEAN(B17:P17)</f>
        <v>1.2146880738471535</v>
      </c>
      <c r="R17" s="20">
        <f>Q17/$Q$26</f>
        <v>6.0906727370138178E-2</v>
      </c>
    </row>
    <row r="18" spans="1:20" x14ac:dyDescent="0.25">
      <c r="A18" s="56" t="s">
        <v>7</v>
      </c>
      <c r="B18" s="3">
        <v>3</v>
      </c>
      <c r="C18" s="3">
        <v>5</v>
      </c>
      <c r="D18" s="3">
        <v>3</v>
      </c>
      <c r="E18" s="3">
        <v>5</v>
      </c>
      <c r="F18" s="3">
        <v>3</v>
      </c>
      <c r="G18" s="3">
        <v>3</v>
      </c>
      <c r="H18" s="3">
        <v>3</v>
      </c>
      <c r="I18" s="3">
        <v>1</v>
      </c>
      <c r="J18" s="3">
        <v>5</v>
      </c>
      <c r="K18" s="3">
        <v>5</v>
      </c>
      <c r="L18" s="3">
        <v>7</v>
      </c>
      <c r="M18" s="3">
        <v>0.33</v>
      </c>
      <c r="N18" s="3">
        <v>3</v>
      </c>
      <c r="O18" s="3">
        <v>7</v>
      </c>
      <c r="P18" s="16">
        <v>5</v>
      </c>
      <c r="Q18" s="19">
        <f>GEOMEAN(B18:P18)</f>
        <v>3.1946197431495387</v>
      </c>
      <c r="R18" s="20">
        <f>Q18/$Q$26</f>
        <v>0.16018419702682732</v>
      </c>
    </row>
    <row r="19" spans="1:20" x14ac:dyDescent="0.25">
      <c r="A19" s="56" t="s">
        <v>8</v>
      </c>
      <c r="B19" s="3">
        <v>0.33</v>
      </c>
      <c r="C19" s="3">
        <v>0.33</v>
      </c>
      <c r="D19" s="3">
        <v>0.2</v>
      </c>
      <c r="E19" s="3">
        <v>3</v>
      </c>
      <c r="F19" s="3">
        <v>0.2</v>
      </c>
      <c r="G19" s="3">
        <v>0.2</v>
      </c>
      <c r="H19" s="3">
        <v>0.2</v>
      </c>
      <c r="I19" s="3">
        <v>0.2</v>
      </c>
      <c r="J19" s="3">
        <v>1</v>
      </c>
      <c r="K19" s="3">
        <v>1</v>
      </c>
      <c r="L19" s="3">
        <v>3</v>
      </c>
      <c r="M19" s="3">
        <v>0.2</v>
      </c>
      <c r="N19" s="3">
        <v>0.33</v>
      </c>
      <c r="O19" s="3">
        <v>3</v>
      </c>
      <c r="P19" s="16">
        <v>3</v>
      </c>
      <c r="Q19" s="19">
        <f>GEOMEAN(B19:P19)</f>
        <v>0.56408833754282617</v>
      </c>
      <c r="R19" s="20">
        <f>Q19/$Q$26</f>
        <v>2.8284442176649355E-2</v>
      </c>
    </row>
    <row r="20" spans="1:20" x14ac:dyDescent="0.25">
      <c r="A20" s="56" t="s">
        <v>9</v>
      </c>
      <c r="B20" s="3">
        <v>0.33</v>
      </c>
      <c r="C20" s="3">
        <v>0.33</v>
      </c>
      <c r="D20" s="3">
        <v>0.14000000000000001</v>
      </c>
      <c r="E20" s="3">
        <v>0.33</v>
      </c>
      <c r="F20" s="3">
        <v>0.2</v>
      </c>
      <c r="G20" s="3">
        <v>0.2</v>
      </c>
      <c r="H20" s="3">
        <v>0.2</v>
      </c>
      <c r="I20" s="3">
        <v>0.2</v>
      </c>
      <c r="J20" s="3">
        <v>1</v>
      </c>
      <c r="K20" s="3">
        <v>1</v>
      </c>
      <c r="L20" s="3">
        <v>1</v>
      </c>
      <c r="M20" s="3">
        <v>0.2</v>
      </c>
      <c r="N20" s="3">
        <v>0.2</v>
      </c>
      <c r="O20" s="3">
        <v>1</v>
      </c>
      <c r="P20" s="16">
        <v>5</v>
      </c>
      <c r="Q20" s="19">
        <f>GEOMEAN(B20:P20)</f>
        <v>0.41094905765728612</v>
      </c>
      <c r="R20" s="20">
        <f>Q20/$Q$26</f>
        <v>2.0605752832061671E-2</v>
      </c>
    </row>
    <row r="21" spans="1:20" x14ac:dyDescent="0.25">
      <c r="A21" s="56" t="s">
        <v>10</v>
      </c>
      <c r="B21" s="3">
        <v>0.33</v>
      </c>
      <c r="C21" s="3">
        <v>0.2</v>
      </c>
      <c r="D21" s="3">
        <v>0.2</v>
      </c>
      <c r="E21" s="3">
        <v>0.33</v>
      </c>
      <c r="F21" s="3">
        <v>0.2</v>
      </c>
      <c r="G21" s="3">
        <v>0.14000000000000001</v>
      </c>
      <c r="H21" s="3">
        <v>0.14000000000000001</v>
      </c>
      <c r="I21" s="3">
        <v>0.14000000000000001</v>
      </c>
      <c r="J21" s="3">
        <v>0.33</v>
      </c>
      <c r="K21" s="3">
        <v>1</v>
      </c>
      <c r="L21" s="3">
        <v>1</v>
      </c>
      <c r="M21" s="3">
        <v>0.33</v>
      </c>
      <c r="N21" s="3">
        <v>0.2</v>
      </c>
      <c r="O21" s="3">
        <v>3</v>
      </c>
      <c r="P21" s="16">
        <v>0.33</v>
      </c>
      <c r="Q21" s="19">
        <f>GEOMEAN(B21:P21)</f>
        <v>0.32669789503145885</v>
      </c>
      <c r="R21" s="20">
        <f>Q21/$Q$26</f>
        <v>1.638124227404154E-2</v>
      </c>
    </row>
    <row r="22" spans="1:20" x14ac:dyDescent="0.25">
      <c r="A22" s="56" t="s">
        <v>11</v>
      </c>
      <c r="B22" s="3">
        <v>5</v>
      </c>
      <c r="C22" s="3">
        <v>1</v>
      </c>
      <c r="D22" s="3">
        <v>3</v>
      </c>
      <c r="E22" s="3">
        <v>5</v>
      </c>
      <c r="F22" s="3">
        <v>3</v>
      </c>
      <c r="G22" s="3">
        <v>3</v>
      </c>
      <c r="H22" s="3">
        <v>3</v>
      </c>
      <c r="I22" s="3">
        <v>3</v>
      </c>
      <c r="J22" s="3">
        <v>5</v>
      </c>
      <c r="K22" s="3">
        <v>5</v>
      </c>
      <c r="L22" s="3">
        <v>3</v>
      </c>
      <c r="M22" s="3">
        <v>1</v>
      </c>
      <c r="N22" s="3">
        <v>3</v>
      </c>
      <c r="O22" s="3">
        <v>5</v>
      </c>
      <c r="P22" s="16">
        <v>5</v>
      </c>
      <c r="Q22" s="19">
        <f>GEOMEAN(B22:P22)</f>
        <v>3.1786637360344288</v>
      </c>
      <c r="R22" s="20">
        <f>Q22/$Q$26</f>
        <v>0.15938413304645249</v>
      </c>
    </row>
    <row r="23" spans="1:20" x14ac:dyDescent="0.25">
      <c r="A23" s="56" t="s">
        <v>12</v>
      </c>
      <c r="B23" s="3">
        <v>3</v>
      </c>
      <c r="C23" s="3">
        <v>1</v>
      </c>
      <c r="D23" s="3">
        <v>1</v>
      </c>
      <c r="E23" s="3">
        <v>5</v>
      </c>
      <c r="F23" s="3">
        <v>3</v>
      </c>
      <c r="G23" s="3">
        <v>1</v>
      </c>
      <c r="H23" s="3">
        <v>3</v>
      </c>
      <c r="I23" s="3">
        <v>0.33</v>
      </c>
      <c r="J23" s="3">
        <v>3</v>
      </c>
      <c r="K23" s="3">
        <v>5</v>
      </c>
      <c r="L23" s="3">
        <v>5</v>
      </c>
      <c r="M23" s="3">
        <v>0.33</v>
      </c>
      <c r="N23" s="3">
        <v>1</v>
      </c>
      <c r="O23" s="3">
        <v>3</v>
      </c>
      <c r="P23" s="16">
        <v>3</v>
      </c>
      <c r="Q23" s="19">
        <f>GEOMEAN(B23:P23)</f>
        <v>1.8469041680605265</v>
      </c>
      <c r="R23" s="20">
        <f>Q23/$Q$26</f>
        <v>9.2607222434118536E-2</v>
      </c>
    </row>
    <row r="24" spans="1:20" x14ac:dyDescent="0.25">
      <c r="A24" s="56" t="s">
        <v>13</v>
      </c>
      <c r="B24" s="3">
        <v>0.33</v>
      </c>
      <c r="C24" s="3">
        <v>0.33</v>
      </c>
      <c r="D24" s="3">
        <v>0.14000000000000001</v>
      </c>
      <c r="E24" s="3">
        <v>3</v>
      </c>
      <c r="F24" s="3">
        <v>0.33</v>
      </c>
      <c r="G24" s="3">
        <v>0.14000000000000001</v>
      </c>
      <c r="H24" s="3">
        <v>0.33</v>
      </c>
      <c r="I24" s="3">
        <v>0.14000000000000001</v>
      </c>
      <c r="J24" s="3">
        <v>0.33</v>
      </c>
      <c r="K24" s="3">
        <v>1</v>
      </c>
      <c r="L24" s="3">
        <v>0.33</v>
      </c>
      <c r="M24" s="3">
        <v>0.2</v>
      </c>
      <c r="N24" s="3">
        <v>0.33</v>
      </c>
      <c r="O24" s="3">
        <v>1</v>
      </c>
      <c r="P24" s="16">
        <v>1</v>
      </c>
      <c r="Q24" s="19">
        <f>GEOMEAN(B24:P24)</f>
        <v>0.3888142700358091</v>
      </c>
      <c r="R24" s="20">
        <f>Q24/$Q$26</f>
        <v>1.9495873263731561E-2</v>
      </c>
    </row>
    <row r="25" spans="1:20" ht="20.25" thickBot="1" x14ac:dyDescent="0.3">
      <c r="A25" s="56" t="s">
        <v>14</v>
      </c>
      <c r="B25" s="6">
        <v>0.33</v>
      </c>
      <c r="C25" s="6">
        <v>0.33</v>
      </c>
      <c r="D25" s="6">
        <v>0.2</v>
      </c>
      <c r="E25" s="6">
        <v>0.33</v>
      </c>
      <c r="F25" s="6">
        <v>0.2</v>
      </c>
      <c r="G25" s="6">
        <v>0.2</v>
      </c>
      <c r="H25" s="6">
        <v>0.33</v>
      </c>
      <c r="I25" s="6">
        <v>0.2</v>
      </c>
      <c r="J25" s="6">
        <v>0.33</v>
      </c>
      <c r="K25" s="6">
        <v>0.2</v>
      </c>
      <c r="L25" s="6">
        <v>3</v>
      </c>
      <c r="M25" s="6">
        <v>0.2</v>
      </c>
      <c r="N25" s="6">
        <v>0.33</v>
      </c>
      <c r="O25" s="6">
        <v>1</v>
      </c>
      <c r="P25" s="21">
        <v>1</v>
      </c>
      <c r="Q25" s="22">
        <f>GEOMEAN(B25:P25)</f>
        <v>0.36276523280177803</v>
      </c>
      <c r="R25" s="23">
        <f>Q25/$Q$26</f>
        <v>1.8189725913455242E-2</v>
      </c>
      <c r="T25" s="10"/>
    </row>
    <row r="26" spans="1:20" x14ac:dyDescent="0.25">
      <c r="A26" s="24" t="s">
        <v>25</v>
      </c>
      <c r="B26" s="17">
        <f>SUM(B11:B25)</f>
        <v>24.309999999999995</v>
      </c>
      <c r="C26" s="25">
        <f>SUM(C11:C25)</f>
        <v>20.179999999999993</v>
      </c>
      <c r="D26" s="26">
        <f>SUM(D11:D25)</f>
        <v>11.399999999999999</v>
      </c>
      <c r="E26" s="26">
        <f>SUM(E11:E25)</f>
        <v>42.989999999999995</v>
      </c>
      <c r="F26" s="26">
        <f>SUM(F11:F25)</f>
        <v>19.789999999999996</v>
      </c>
      <c r="G26" s="26">
        <f>SUM(G11:G25)</f>
        <v>12.2</v>
      </c>
      <c r="H26" s="26">
        <f>SUM(H11:H25)</f>
        <v>20.529999999999994</v>
      </c>
      <c r="I26" s="26">
        <f>SUM(I11:I25)</f>
        <v>7.2600000000000007</v>
      </c>
      <c r="J26" s="26">
        <f>SUM(J11:J25)</f>
        <v>42.319999999999993</v>
      </c>
      <c r="K26" s="26">
        <f>SUM(K11:K25)</f>
        <v>50.2</v>
      </c>
      <c r="L26" s="26">
        <f>SUM(L11:L25)</f>
        <v>58.33</v>
      </c>
      <c r="M26" s="26">
        <f>SUM(M11:M25)</f>
        <v>5.5100000000000016</v>
      </c>
      <c r="N26" s="26">
        <f>SUM(N11:N25)</f>
        <v>12.580000000000002</v>
      </c>
      <c r="O26" s="26">
        <f>SUM(O11:O25)</f>
        <v>50.33</v>
      </c>
      <c r="P26" s="18">
        <f>SUM(P11:P25)</f>
        <v>50.33</v>
      </c>
      <c r="Q26" s="25">
        <f>SUM(Q11:Q25)</f>
        <v>19.943413910015796</v>
      </c>
      <c r="R26" s="18">
        <f>SUM(R11:R25)</f>
        <v>1.0000000000000004</v>
      </c>
    </row>
    <row r="27" spans="1:20" ht="20.25" thickBot="1" x14ac:dyDescent="0.3">
      <c r="A27" s="27" t="s">
        <v>26</v>
      </c>
      <c r="B27" s="28">
        <f>B26*R11</f>
        <v>1.2634227357790129</v>
      </c>
      <c r="C27" s="29">
        <f>C26*R12</f>
        <v>1.2579777187565429</v>
      </c>
      <c r="D27" s="30">
        <f>D26*R13</f>
        <v>1.3158648367062071</v>
      </c>
      <c r="E27" s="30">
        <f>E26*R14</f>
        <v>1.0420935248891783</v>
      </c>
      <c r="F27" s="30">
        <f>F26*R15</f>
        <v>1.3121007693542543</v>
      </c>
      <c r="G27" s="30">
        <f>G26*R16</f>
        <v>1.2649351492724523</v>
      </c>
      <c r="H27" s="30">
        <f>H26*R17</f>
        <v>1.2504151129089365</v>
      </c>
      <c r="I27" s="30">
        <f>I26*R18</f>
        <v>1.1629372704147665</v>
      </c>
      <c r="J27" s="30">
        <f>J26*R19</f>
        <v>1.1969975929158005</v>
      </c>
      <c r="K27" s="30">
        <f>K26*R20</f>
        <v>1.034408792169496</v>
      </c>
      <c r="L27" s="30">
        <f>L26*R21</f>
        <v>0.955517861844843</v>
      </c>
      <c r="M27" s="30">
        <f>M26*R22</f>
        <v>0.87820657308595351</v>
      </c>
      <c r="N27" s="30">
        <f>N26*R23</f>
        <v>1.1649988582212114</v>
      </c>
      <c r="O27" s="30">
        <f>O26*R24</f>
        <v>0.98122730136360947</v>
      </c>
      <c r="P27" s="31">
        <f>P26*R25</f>
        <v>0.91548890522420234</v>
      </c>
      <c r="Q27" s="29">
        <f>SUM(B27:P27)</f>
        <v>16.996593002906465</v>
      </c>
      <c r="R27" s="31"/>
    </row>
    <row r="28" spans="1:20" x14ac:dyDescent="0.25">
      <c r="A28" s="32" t="s">
        <v>27</v>
      </c>
      <c r="B28" s="33">
        <f>Q27</f>
        <v>16.996593002906465</v>
      </c>
      <c r="C28" s="11" t="s">
        <v>24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20" x14ac:dyDescent="0.25">
      <c r="A29" s="32" t="s">
        <v>28</v>
      </c>
      <c r="B29" s="34">
        <f>(B28-15)/14</f>
        <v>0.14261378592189036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20" ht="20.25" thickBot="1" x14ac:dyDescent="0.3">
      <c r="A30" s="35" t="s">
        <v>29</v>
      </c>
      <c r="B30" s="36">
        <f>B29/1.59</f>
        <v>8.9694204982320974E-2</v>
      </c>
      <c r="C30" s="37" t="str">
        <f>IF(B30&lt;=0.1,"TABULKA JE VALIDNÍ","TABULKA NENÍ VALIDNÍ")</f>
        <v>TABULKA JE VALIDNÍ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3" spans="1:20" x14ac:dyDescent="0.25">
      <c r="A33" s="11" t="s">
        <v>30</v>
      </c>
    </row>
    <row r="35" spans="1:20" x14ac:dyDescent="0.25">
      <c r="A35" s="38" t="s">
        <v>0</v>
      </c>
      <c r="B35" s="39" t="s">
        <v>31</v>
      </c>
      <c r="C35" s="39" t="s">
        <v>32</v>
      </c>
      <c r="D35" s="39" t="s">
        <v>33</v>
      </c>
      <c r="E35" s="39" t="s">
        <v>23</v>
      </c>
      <c r="F35" s="39" t="s">
        <v>34</v>
      </c>
      <c r="G35" s="10"/>
      <c r="H35" s="38" t="s">
        <v>1</v>
      </c>
      <c r="I35" s="39" t="s">
        <v>31</v>
      </c>
      <c r="J35" s="39" t="s">
        <v>32</v>
      </c>
      <c r="K35" s="39" t="s">
        <v>33</v>
      </c>
      <c r="L35" s="39" t="s">
        <v>23</v>
      </c>
      <c r="M35" s="39" t="s">
        <v>34</v>
      </c>
      <c r="N35" s="10"/>
      <c r="O35" s="38" t="s">
        <v>2</v>
      </c>
      <c r="P35" s="39" t="s">
        <v>31</v>
      </c>
      <c r="Q35" s="39" t="s">
        <v>32</v>
      </c>
      <c r="R35" s="39" t="s">
        <v>33</v>
      </c>
      <c r="S35" s="39" t="s">
        <v>23</v>
      </c>
      <c r="T35" s="39" t="s">
        <v>34</v>
      </c>
    </row>
    <row r="36" spans="1:20" x14ac:dyDescent="0.25">
      <c r="A36" s="39" t="s">
        <v>31</v>
      </c>
      <c r="B36" s="3">
        <v>1</v>
      </c>
      <c r="C36" s="3">
        <v>0.2</v>
      </c>
      <c r="D36" s="3">
        <v>7</v>
      </c>
      <c r="E36" s="40">
        <f>GEOMEAN(B36:D36)</f>
        <v>1.1186889420813968</v>
      </c>
      <c r="F36" s="40">
        <f>E36/$E$39</f>
        <v>0.22717372558774521</v>
      </c>
      <c r="G36" s="10"/>
      <c r="H36" s="39" t="s">
        <v>31</v>
      </c>
      <c r="I36" s="3">
        <v>1</v>
      </c>
      <c r="J36" s="3">
        <v>0.2</v>
      </c>
      <c r="K36" s="3">
        <v>3</v>
      </c>
      <c r="L36" s="40">
        <f>GEOMEAN(I36:K36)</f>
        <v>0.84343266530174932</v>
      </c>
      <c r="M36" s="40">
        <f>L36/$L$39</f>
        <v>0.18854726081554685</v>
      </c>
      <c r="N36" s="10"/>
      <c r="O36" s="39" t="s">
        <v>31</v>
      </c>
      <c r="P36" s="3">
        <v>1</v>
      </c>
      <c r="Q36" s="3">
        <v>0.2</v>
      </c>
      <c r="R36" s="3">
        <v>0.11</v>
      </c>
      <c r="S36" s="40">
        <f>GEOMEAN(P36:R36)</f>
        <v>0.2802039330655387</v>
      </c>
      <c r="T36" s="40">
        <f>S36/$S$39</f>
        <v>5.4438496783553371E-2</v>
      </c>
    </row>
    <row r="37" spans="1:20" x14ac:dyDescent="0.25">
      <c r="A37" s="39" t="s">
        <v>32</v>
      </c>
      <c r="B37" s="3">
        <v>5</v>
      </c>
      <c r="C37" s="3">
        <v>1</v>
      </c>
      <c r="D37" s="3">
        <v>9</v>
      </c>
      <c r="E37" s="40">
        <f t="shared" ref="E37:E38" si="0">GEOMEAN(B37:D37)</f>
        <v>3.556893304490063</v>
      </c>
      <c r="F37" s="40">
        <f>E37/$E$39</f>
        <v>0.72230329013149452</v>
      </c>
      <c r="G37" s="10"/>
      <c r="H37" s="39" t="s">
        <v>32</v>
      </c>
      <c r="I37" s="3">
        <v>5</v>
      </c>
      <c r="J37" s="3">
        <v>1</v>
      </c>
      <c r="K37" s="3">
        <v>7</v>
      </c>
      <c r="L37" s="40">
        <f t="shared" ref="L37:L38" si="1">GEOMEAN(I37:K37)</f>
        <v>3.2710663101885897</v>
      </c>
      <c r="M37" s="40">
        <f>L37/$L$39</f>
        <v>0.73123868460966679</v>
      </c>
      <c r="N37" s="10"/>
      <c r="O37" s="39" t="s">
        <v>32</v>
      </c>
      <c r="P37" s="3">
        <v>5</v>
      </c>
      <c r="Q37" s="3">
        <v>1</v>
      </c>
      <c r="R37" s="3">
        <v>0.14000000000000001</v>
      </c>
      <c r="S37" s="40">
        <f>GEOMEAN(P37:R37)</f>
        <v>0.88790400174260076</v>
      </c>
      <c r="T37" s="40">
        <f>S37/$S$39</f>
        <v>0.17250349991219818</v>
      </c>
    </row>
    <row r="38" spans="1:20" x14ac:dyDescent="0.25">
      <c r="A38" s="39" t="s">
        <v>33</v>
      </c>
      <c r="B38" s="3">
        <v>0.14000000000000001</v>
      </c>
      <c r="C38" s="3">
        <v>0.11</v>
      </c>
      <c r="D38" s="3">
        <v>1</v>
      </c>
      <c r="E38" s="40">
        <f t="shared" si="0"/>
        <v>0.24879419347290768</v>
      </c>
      <c r="F38" s="40">
        <f>E38/$E$39</f>
        <v>5.0522984280760241E-2</v>
      </c>
      <c r="G38" s="10"/>
      <c r="H38" s="39" t="s">
        <v>33</v>
      </c>
      <c r="I38" s="3">
        <v>0.33</v>
      </c>
      <c r="J38" s="3">
        <v>0.14000000000000001</v>
      </c>
      <c r="K38" s="3">
        <v>1</v>
      </c>
      <c r="L38" s="40">
        <f t="shared" si="1"/>
        <v>0.35882331863127931</v>
      </c>
      <c r="M38" s="40">
        <f>L38/$L$39</f>
        <v>8.0214054574786184E-2</v>
      </c>
      <c r="N38" s="10"/>
      <c r="O38" s="39" t="s">
        <v>33</v>
      </c>
      <c r="P38" s="3">
        <v>9</v>
      </c>
      <c r="Q38" s="3">
        <v>7</v>
      </c>
      <c r="R38" s="3">
        <v>1</v>
      </c>
      <c r="S38" s="40">
        <f>GEOMEAN(P38:R38)</f>
        <v>3.9790572078963922</v>
      </c>
      <c r="T38" s="40">
        <f>S38/$S$39</f>
        <v>0.77305800330424834</v>
      </c>
    </row>
    <row r="39" spans="1:20" x14ac:dyDescent="0.25">
      <c r="A39" s="10"/>
      <c r="B39" s="10"/>
      <c r="C39" s="10"/>
      <c r="D39" s="10"/>
      <c r="E39" s="10">
        <f>SUM(E36:E38)</f>
        <v>4.9243764400443677</v>
      </c>
      <c r="F39" s="10">
        <f>SUM(F36:F38)</f>
        <v>1</v>
      </c>
      <c r="G39" s="10"/>
      <c r="H39" s="10"/>
      <c r="I39" s="10"/>
      <c r="J39" s="10"/>
      <c r="K39" s="10"/>
      <c r="L39" s="10">
        <f>SUM(L36:L38)</f>
        <v>4.4733222941216191</v>
      </c>
      <c r="M39" s="10">
        <f>SUM(M36:M38)</f>
        <v>0.99999999999999978</v>
      </c>
      <c r="N39" s="10"/>
      <c r="O39" s="10"/>
      <c r="P39" s="10"/>
      <c r="Q39" s="10"/>
      <c r="R39" s="10"/>
      <c r="S39" s="10">
        <f>SUM(S36:S38)</f>
        <v>5.147165142704532</v>
      </c>
      <c r="T39" s="10">
        <f>SUM(T36:T38)</f>
        <v>0.99999999999999989</v>
      </c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20" x14ac:dyDescent="0.25">
      <c r="A41" s="48" t="s">
        <v>3</v>
      </c>
      <c r="B41" s="49" t="s">
        <v>31</v>
      </c>
      <c r="C41" s="49" t="s">
        <v>32</v>
      </c>
      <c r="D41" s="49" t="s">
        <v>33</v>
      </c>
      <c r="E41" s="49" t="s">
        <v>23</v>
      </c>
      <c r="F41" s="49" t="s">
        <v>34</v>
      </c>
      <c r="G41" s="10"/>
      <c r="H41" s="38" t="s">
        <v>4</v>
      </c>
      <c r="I41" s="39" t="s">
        <v>31</v>
      </c>
      <c r="J41" s="39" t="s">
        <v>32</v>
      </c>
      <c r="K41" s="39" t="s">
        <v>33</v>
      </c>
      <c r="L41" s="39" t="s">
        <v>23</v>
      </c>
      <c r="M41" s="39" t="s">
        <v>34</v>
      </c>
      <c r="N41" s="10"/>
      <c r="O41" s="38" t="s">
        <v>5</v>
      </c>
      <c r="P41" s="39" t="s">
        <v>31</v>
      </c>
      <c r="Q41" s="39" t="s">
        <v>32</v>
      </c>
      <c r="R41" s="39" t="s">
        <v>33</v>
      </c>
      <c r="S41" s="39" t="s">
        <v>23</v>
      </c>
      <c r="T41" s="39" t="s">
        <v>34</v>
      </c>
    </row>
    <row r="42" spans="1:20" x14ac:dyDescent="0.25">
      <c r="A42" s="49" t="s">
        <v>31</v>
      </c>
      <c r="B42" s="3">
        <v>1</v>
      </c>
      <c r="C42" s="3">
        <v>0.33</v>
      </c>
      <c r="D42" s="3">
        <v>0.11</v>
      </c>
      <c r="E42" s="50">
        <f>GEOMEAN(B42:D42)</f>
        <v>0.33110739084983531</v>
      </c>
      <c r="F42" s="50">
        <f>E42/$E$45</f>
        <v>6.9980355975030079E-2</v>
      </c>
      <c r="G42" s="10"/>
      <c r="H42" s="39" t="s">
        <v>31</v>
      </c>
      <c r="I42" s="3">
        <v>1</v>
      </c>
      <c r="J42" s="3">
        <v>0.33</v>
      </c>
      <c r="K42" s="3">
        <v>0.11</v>
      </c>
      <c r="L42" s="40">
        <f>GEOMEAN(I42:K42)</f>
        <v>0.33110739084983531</v>
      </c>
      <c r="M42" s="40">
        <f>L42/$L$45</f>
        <v>6.5448507247465926E-2</v>
      </c>
      <c r="N42" s="10"/>
      <c r="O42" s="39" t="s">
        <v>31</v>
      </c>
      <c r="P42" s="3">
        <v>1</v>
      </c>
      <c r="Q42" s="3">
        <v>0.14000000000000001</v>
      </c>
      <c r="R42" s="3">
        <v>0.11</v>
      </c>
      <c r="S42" s="40">
        <f>GEOMEAN(P42:R42)</f>
        <v>0.24879419347290768</v>
      </c>
      <c r="T42" s="40">
        <f>S42/$S$45</f>
        <v>5.4432278730851692E-2</v>
      </c>
    </row>
    <row r="43" spans="1:20" x14ac:dyDescent="0.25">
      <c r="A43" s="49" t="s">
        <v>32</v>
      </c>
      <c r="B43" s="3">
        <v>3</v>
      </c>
      <c r="C43" s="3">
        <v>1</v>
      </c>
      <c r="D43" s="3">
        <v>0.2</v>
      </c>
      <c r="E43" s="50">
        <f t="shared" ref="E43:E44" si="2">GEOMEAN(B43:D43)</f>
        <v>0.84343266530174932</v>
      </c>
      <c r="F43" s="50">
        <f>E43/$E$45</f>
        <v>0.17826155437754454</v>
      </c>
      <c r="G43" s="10"/>
      <c r="H43" s="39" t="s">
        <v>32</v>
      </c>
      <c r="I43" s="3">
        <v>3</v>
      </c>
      <c r="J43" s="3">
        <v>1</v>
      </c>
      <c r="K43" s="3">
        <v>0.14000000000000001</v>
      </c>
      <c r="L43" s="40">
        <f t="shared" ref="L43:L44" si="3">GEOMEAN(I43:K43)</f>
        <v>0.7488872387218507</v>
      </c>
      <c r="M43" s="40">
        <f>L43/$L$45</f>
        <v>0.14802916886035486</v>
      </c>
      <c r="N43" s="10"/>
      <c r="O43" s="39" t="s">
        <v>32</v>
      </c>
      <c r="P43" s="3">
        <v>7</v>
      </c>
      <c r="Q43" s="3">
        <v>1</v>
      </c>
      <c r="R43" s="3">
        <v>0.33</v>
      </c>
      <c r="S43" s="40">
        <f>GEOMEAN(P43:R43)</f>
        <v>1.3219164082843089</v>
      </c>
      <c r="T43" s="40">
        <f>S43/$S$45</f>
        <v>0.28921463716737966</v>
      </c>
    </row>
    <row r="44" spans="1:20" x14ac:dyDescent="0.25">
      <c r="A44" s="49" t="s">
        <v>33</v>
      </c>
      <c r="B44" s="3">
        <v>9</v>
      </c>
      <c r="C44" s="3">
        <v>5</v>
      </c>
      <c r="D44" s="3">
        <v>1</v>
      </c>
      <c r="E44" s="50">
        <f t="shared" si="2"/>
        <v>3.556893304490063</v>
      </c>
      <c r="F44" s="50">
        <f>E44/$E$45</f>
        <v>0.75175808964742552</v>
      </c>
      <c r="G44" s="10"/>
      <c r="H44" s="39" t="s">
        <v>33</v>
      </c>
      <c r="I44" s="3">
        <v>9</v>
      </c>
      <c r="J44" s="3">
        <v>7</v>
      </c>
      <c r="K44" s="3">
        <v>1</v>
      </c>
      <c r="L44" s="40">
        <f t="shared" si="3"/>
        <v>3.9790572078963922</v>
      </c>
      <c r="M44" s="40">
        <f>L44/$L$45</f>
        <v>0.78652232389217924</v>
      </c>
      <c r="N44" s="10"/>
      <c r="O44" s="39" t="s">
        <v>33</v>
      </c>
      <c r="P44" s="3">
        <v>9</v>
      </c>
      <c r="Q44" s="3">
        <v>3</v>
      </c>
      <c r="R44" s="3">
        <v>1</v>
      </c>
      <c r="S44" s="40">
        <f>GEOMEAN(P44:R44)</f>
        <v>3</v>
      </c>
      <c r="T44" s="40">
        <f>S44/$S$45</f>
        <v>0.65635308410176862</v>
      </c>
    </row>
    <row r="45" spans="1:20" x14ac:dyDescent="0.25">
      <c r="A45" s="10"/>
      <c r="B45" s="10"/>
      <c r="C45" s="10"/>
      <c r="D45" s="10"/>
      <c r="E45" s="10">
        <f>SUM(E42:E44)</f>
        <v>4.7314333606416472</v>
      </c>
      <c r="F45" s="10">
        <f>SUM(F42:F44)</f>
        <v>1.0000000000000002</v>
      </c>
      <c r="G45" s="10"/>
      <c r="H45" s="10"/>
      <c r="I45" s="10"/>
      <c r="J45" s="10"/>
      <c r="K45" s="10"/>
      <c r="L45" s="10">
        <f>SUM(L42:L44)</f>
        <v>5.0590518374680782</v>
      </c>
      <c r="M45" s="10">
        <f>SUM(M42:M44)</f>
        <v>1</v>
      </c>
      <c r="N45" s="10"/>
      <c r="O45" s="10"/>
      <c r="P45" s="10"/>
      <c r="Q45" s="10"/>
      <c r="R45" s="10"/>
      <c r="S45" s="10">
        <f>SUM(S42:S44)</f>
        <v>4.5707106017572166</v>
      </c>
      <c r="T45" s="10">
        <f>SUM(T42:T44)</f>
        <v>1</v>
      </c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0" x14ac:dyDescent="0.25">
      <c r="A47" s="48" t="s">
        <v>6</v>
      </c>
      <c r="B47" s="49" t="s">
        <v>31</v>
      </c>
      <c r="C47" s="49" t="s">
        <v>32</v>
      </c>
      <c r="D47" s="49" t="s">
        <v>33</v>
      </c>
      <c r="E47" s="49" t="s">
        <v>23</v>
      </c>
      <c r="F47" s="49" t="s">
        <v>34</v>
      </c>
      <c r="G47" s="10"/>
      <c r="H47" s="38" t="s">
        <v>7</v>
      </c>
      <c r="I47" s="39" t="s">
        <v>31</v>
      </c>
      <c r="J47" s="39" t="s">
        <v>32</v>
      </c>
      <c r="K47" s="39" t="s">
        <v>33</v>
      </c>
      <c r="L47" s="39" t="s">
        <v>23</v>
      </c>
      <c r="M47" s="39" t="s">
        <v>34</v>
      </c>
      <c r="N47" s="10"/>
      <c r="O47" s="38" t="s">
        <v>8</v>
      </c>
      <c r="P47" s="39" t="s">
        <v>31</v>
      </c>
      <c r="Q47" s="39" t="s">
        <v>32</v>
      </c>
      <c r="R47" s="39" t="s">
        <v>33</v>
      </c>
      <c r="S47" s="39" t="s">
        <v>23</v>
      </c>
      <c r="T47" s="39" t="s">
        <v>34</v>
      </c>
    </row>
    <row r="48" spans="1:20" x14ac:dyDescent="0.25">
      <c r="A48" s="49" t="s">
        <v>31</v>
      </c>
      <c r="B48" s="3">
        <v>1</v>
      </c>
      <c r="C48" s="3">
        <v>0.33</v>
      </c>
      <c r="D48" s="3">
        <v>0.11</v>
      </c>
      <c r="E48" s="50">
        <f>GEOMEAN(B48:D48)</f>
        <v>0.33110739084983531</v>
      </c>
      <c r="F48" s="50">
        <f>E48/$E$51</f>
        <v>6.9980355975030079E-2</v>
      </c>
      <c r="G48" s="10"/>
      <c r="H48" s="39" t="s">
        <v>31</v>
      </c>
      <c r="I48" s="3">
        <v>1</v>
      </c>
      <c r="J48" s="3">
        <v>1</v>
      </c>
      <c r="K48" s="3">
        <v>3</v>
      </c>
      <c r="L48" s="40">
        <f>GEOMEAN(I48:K48)</f>
        <v>1.4422495703074083</v>
      </c>
      <c r="M48" s="40">
        <f>L48/$L$51</f>
        <v>0.42898066555202202</v>
      </c>
      <c r="N48" s="10"/>
      <c r="O48" s="39" t="s">
        <v>31</v>
      </c>
      <c r="P48" s="3">
        <v>1</v>
      </c>
      <c r="Q48" s="3">
        <v>7</v>
      </c>
      <c r="R48" s="3">
        <v>7</v>
      </c>
      <c r="S48" s="40">
        <f>GEOMEAN(P48:R48)</f>
        <v>3.6593057100229713</v>
      </c>
      <c r="T48" s="40">
        <f>S48/$S$51</f>
        <v>0.76763021243834673</v>
      </c>
    </row>
    <row r="49" spans="1:20" x14ac:dyDescent="0.25">
      <c r="A49" s="49" t="s">
        <v>32</v>
      </c>
      <c r="B49" s="3">
        <v>3</v>
      </c>
      <c r="C49" s="3">
        <v>1</v>
      </c>
      <c r="D49" s="3">
        <v>0.2</v>
      </c>
      <c r="E49" s="50">
        <f t="shared" ref="E49:E50" si="4">GEOMEAN(B49:D49)</f>
        <v>0.84343266530174932</v>
      </c>
      <c r="F49" s="50">
        <f>E49/$E$51</f>
        <v>0.17826155437754454</v>
      </c>
      <c r="G49" s="10"/>
      <c r="H49" s="39" t="s">
        <v>32</v>
      </c>
      <c r="I49" s="3">
        <v>1</v>
      </c>
      <c r="J49" s="3">
        <v>1</v>
      </c>
      <c r="K49" s="3">
        <v>3</v>
      </c>
      <c r="L49" s="40">
        <f t="shared" ref="L49:L50" si="5">GEOMEAN(I49:K49)</f>
        <v>1.4422495703074083</v>
      </c>
      <c r="M49" s="40">
        <f>L49/$L$51</f>
        <v>0.42898066555202202</v>
      </c>
      <c r="N49" s="10"/>
      <c r="O49" s="39" t="s">
        <v>32</v>
      </c>
      <c r="P49" s="3">
        <v>0.14000000000000001</v>
      </c>
      <c r="Q49" s="3">
        <v>1</v>
      </c>
      <c r="R49" s="3">
        <v>3</v>
      </c>
      <c r="S49" s="40">
        <f>GEOMEAN(P49:R49)</f>
        <v>0.7488872387218507</v>
      </c>
      <c r="T49" s="40">
        <f>S49/$S$51</f>
        <v>0.15709768893531784</v>
      </c>
    </row>
    <row r="50" spans="1:20" x14ac:dyDescent="0.25">
      <c r="A50" s="49" t="s">
        <v>33</v>
      </c>
      <c r="B50" s="3">
        <v>9</v>
      </c>
      <c r="C50" s="3">
        <v>5</v>
      </c>
      <c r="D50" s="3">
        <v>1</v>
      </c>
      <c r="E50" s="50">
        <f t="shared" si="4"/>
        <v>3.556893304490063</v>
      </c>
      <c r="F50" s="50">
        <f>E50/$E$51</f>
        <v>0.75175808964742552</v>
      </c>
      <c r="G50" s="10"/>
      <c r="H50" s="39" t="s">
        <v>33</v>
      </c>
      <c r="I50" s="3">
        <v>0.33</v>
      </c>
      <c r="J50" s="3">
        <v>0.33</v>
      </c>
      <c r="K50" s="3">
        <v>1</v>
      </c>
      <c r="L50" s="40">
        <f t="shared" si="5"/>
        <v>0.47753949217878211</v>
      </c>
      <c r="M50" s="40">
        <f>L50/$L$51</f>
        <v>0.14203866889595584</v>
      </c>
      <c r="N50" s="10"/>
      <c r="O50" s="39" t="s">
        <v>33</v>
      </c>
      <c r="P50" s="3">
        <v>0.14000000000000001</v>
      </c>
      <c r="Q50" s="3">
        <v>0.33</v>
      </c>
      <c r="R50" s="3">
        <v>1</v>
      </c>
      <c r="S50" s="40">
        <f>GEOMEAN(P50:R50)</f>
        <v>0.35882331863127931</v>
      </c>
      <c r="T50" s="40">
        <f>S50/$S$51</f>
        <v>7.5272098626335424E-2</v>
      </c>
    </row>
    <row r="51" spans="1:20" x14ac:dyDescent="0.25">
      <c r="A51" s="10"/>
      <c r="B51" s="10"/>
      <c r="C51" s="10"/>
      <c r="D51" s="10"/>
      <c r="E51" s="10">
        <f>SUM(E48:E50)</f>
        <v>4.7314333606416472</v>
      </c>
      <c r="F51" s="10">
        <f>SUM(F48:F50)</f>
        <v>1.0000000000000002</v>
      </c>
      <c r="G51" s="10"/>
      <c r="H51" s="10"/>
      <c r="I51" s="10"/>
      <c r="J51" s="10"/>
      <c r="K51" s="10"/>
      <c r="L51" s="10">
        <f>SUM(L48:L50)</f>
        <v>3.3620386327935989</v>
      </c>
      <c r="M51" s="10">
        <f>SUM(M48:M50)</f>
        <v>0.99999999999999989</v>
      </c>
      <c r="N51" s="10"/>
      <c r="O51" s="10"/>
      <c r="P51" s="10"/>
      <c r="Q51" s="10"/>
      <c r="R51" s="10"/>
      <c r="S51" s="10">
        <f>SUM(S48:S50)</f>
        <v>4.7670162673761016</v>
      </c>
      <c r="T51" s="10">
        <f>SUM(T48:T50)</f>
        <v>1</v>
      </c>
    </row>
    <row r="52" spans="1:2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20" x14ac:dyDescent="0.25">
      <c r="A53" s="38" t="s">
        <v>9</v>
      </c>
      <c r="B53" s="39" t="s">
        <v>31</v>
      </c>
      <c r="C53" s="39" t="s">
        <v>32</v>
      </c>
      <c r="D53" s="39" t="s">
        <v>33</v>
      </c>
      <c r="E53" s="39" t="s">
        <v>23</v>
      </c>
      <c r="F53" s="39" t="s">
        <v>34</v>
      </c>
      <c r="G53" s="10"/>
      <c r="H53" s="38" t="s">
        <v>10</v>
      </c>
      <c r="I53" s="39" t="s">
        <v>31</v>
      </c>
      <c r="J53" s="39" t="s">
        <v>32</v>
      </c>
      <c r="K53" s="39" t="s">
        <v>33</v>
      </c>
      <c r="L53" s="39" t="s">
        <v>23</v>
      </c>
      <c r="M53" s="39" t="s">
        <v>34</v>
      </c>
      <c r="N53" s="10"/>
      <c r="O53" s="38" t="s">
        <v>11</v>
      </c>
      <c r="P53" s="39" t="s">
        <v>31</v>
      </c>
      <c r="Q53" s="39" t="s">
        <v>32</v>
      </c>
      <c r="R53" s="39" t="s">
        <v>33</v>
      </c>
      <c r="S53" s="39" t="s">
        <v>23</v>
      </c>
      <c r="T53" s="39" t="s">
        <v>34</v>
      </c>
    </row>
    <row r="54" spans="1:20" x14ac:dyDescent="0.25">
      <c r="A54" s="39" t="s">
        <v>31</v>
      </c>
      <c r="B54" s="3">
        <v>1</v>
      </c>
      <c r="C54" s="3">
        <v>7</v>
      </c>
      <c r="D54" s="3">
        <v>7</v>
      </c>
      <c r="E54" s="40">
        <f>GEOMEAN(B54:D54)</f>
        <v>3.6593057100229713</v>
      </c>
      <c r="F54" s="40">
        <f>E54/$E$57</f>
        <v>0.76763021243834673</v>
      </c>
      <c r="G54" s="10"/>
      <c r="H54" s="39" t="s">
        <v>31</v>
      </c>
      <c r="I54" s="3">
        <v>1</v>
      </c>
      <c r="J54" s="3">
        <v>0.14000000000000001</v>
      </c>
      <c r="K54" s="3">
        <v>0.11</v>
      </c>
      <c r="L54" s="40">
        <f>GEOMEAN(I54:K54)</f>
        <v>0.24879419347290768</v>
      </c>
      <c r="M54" s="40">
        <f>L54/$L$57</f>
        <v>5.4432278730851692E-2</v>
      </c>
      <c r="N54" s="10"/>
      <c r="O54" s="39" t="s">
        <v>31</v>
      </c>
      <c r="P54" s="3">
        <v>1</v>
      </c>
      <c r="Q54" s="3">
        <v>1</v>
      </c>
      <c r="R54" s="3">
        <v>3</v>
      </c>
      <c r="S54" s="40">
        <f>GEOMEAN(P54:R54)</f>
        <v>1.4422495703074083</v>
      </c>
      <c r="T54" s="40">
        <f>S54/$S$57</f>
        <v>0.42898066555202202</v>
      </c>
    </row>
    <row r="55" spans="1:20" x14ac:dyDescent="0.25">
      <c r="A55" s="39" t="s">
        <v>32</v>
      </c>
      <c r="B55" s="3">
        <v>0.14000000000000001</v>
      </c>
      <c r="C55" s="3">
        <v>1</v>
      </c>
      <c r="D55" s="3">
        <v>0.33</v>
      </c>
      <c r="E55" s="40">
        <f t="shared" ref="E55:E56" si="6">GEOMEAN(B55:D55)</f>
        <v>0.35882331863127931</v>
      </c>
      <c r="F55" s="40">
        <f>E55/$E$57</f>
        <v>7.5272098626335424E-2</v>
      </c>
      <c r="G55" s="10"/>
      <c r="H55" s="39" t="s">
        <v>32</v>
      </c>
      <c r="I55" s="3">
        <v>7</v>
      </c>
      <c r="J55" s="3">
        <v>1</v>
      </c>
      <c r="K55" s="3">
        <v>0.33</v>
      </c>
      <c r="L55" s="40">
        <f t="shared" ref="L55:L56" si="7">GEOMEAN(I55:K55)</f>
        <v>1.3219164082843089</v>
      </c>
      <c r="M55" s="40">
        <f>L55/$L$57</f>
        <v>0.28921463716737966</v>
      </c>
      <c r="N55" s="10"/>
      <c r="O55" s="39" t="s">
        <v>32</v>
      </c>
      <c r="P55" s="3">
        <v>1</v>
      </c>
      <c r="Q55" s="3">
        <v>1</v>
      </c>
      <c r="R55" s="3">
        <v>3</v>
      </c>
      <c r="S55" s="40">
        <f>GEOMEAN(P55:R55)</f>
        <v>1.4422495703074083</v>
      </c>
      <c r="T55" s="40">
        <f>S55/$S$57</f>
        <v>0.42898066555202202</v>
      </c>
    </row>
    <row r="56" spans="1:20" x14ac:dyDescent="0.25">
      <c r="A56" s="39" t="s">
        <v>33</v>
      </c>
      <c r="B56" s="3">
        <v>0.14000000000000001</v>
      </c>
      <c r="C56" s="3">
        <v>3</v>
      </c>
      <c r="D56" s="3">
        <v>1</v>
      </c>
      <c r="E56" s="40">
        <f t="shared" si="6"/>
        <v>0.7488872387218507</v>
      </c>
      <c r="F56" s="40">
        <f>E56/$E$57</f>
        <v>0.15709768893531784</v>
      </c>
      <c r="G56" s="10"/>
      <c r="H56" s="39" t="s">
        <v>33</v>
      </c>
      <c r="I56" s="3">
        <v>9</v>
      </c>
      <c r="J56" s="3">
        <v>3</v>
      </c>
      <c r="K56" s="3">
        <v>1</v>
      </c>
      <c r="L56" s="40">
        <f t="shared" si="7"/>
        <v>3</v>
      </c>
      <c r="M56" s="40">
        <f>L56/$L$57</f>
        <v>0.65635308410176862</v>
      </c>
      <c r="N56" s="10"/>
      <c r="O56" s="39" t="s">
        <v>33</v>
      </c>
      <c r="P56" s="3">
        <v>0.33</v>
      </c>
      <c r="Q56" s="3">
        <v>0.33</v>
      </c>
      <c r="R56" s="3">
        <v>1</v>
      </c>
      <c r="S56" s="40">
        <f>GEOMEAN(P56:R56)</f>
        <v>0.47753949217878211</v>
      </c>
      <c r="T56" s="40">
        <f>S56/$S$57</f>
        <v>0.14203866889595584</v>
      </c>
    </row>
    <row r="57" spans="1:20" x14ac:dyDescent="0.25">
      <c r="A57" s="10"/>
      <c r="B57" s="10"/>
      <c r="C57" s="10"/>
      <c r="D57" s="10"/>
      <c r="E57" s="10">
        <f>SUM(E54:E56)</f>
        <v>4.7670162673761016</v>
      </c>
      <c r="F57" s="10">
        <f>SUM(F54:F56)</f>
        <v>1</v>
      </c>
      <c r="G57" s="10"/>
      <c r="H57" s="10"/>
      <c r="I57" s="10"/>
      <c r="J57" s="10"/>
      <c r="K57" s="10"/>
      <c r="L57" s="10">
        <f>SUM(L54:L56)</f>
        <v>4.5707106017572166</v>
      </c>
      <c r="M57" s="10">
        <f>SUM(M54:M56)</f>
        <v>1</v>
      </c>
      <c r="N57" s="10"/>
      <c r="O57" s="10"/>
      <c r="P57" s="10"/>
      <c r="Q57" s="10"/>
      <c r="R57" s="10"/>
      <c r="S57" s="10">
        <f>SUM(S54:S56)</f>
        <v>3.3620386327935989</v>
      </c>
      <c r="T57" s="10">
        <f>SUM(T54:T56)</f>
        <v>0.99999999999999989</v>
      </c>
    </row>
    <row r="58" spans="1:2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20" x14ac:dyDescent="0.25">
      <c r="A59" s="38" t="s">
        <v>12</v>
      </c>
      <c r="B59" s="38" t="s">
        <v>35</v>
      </c>
      <c r="C59" s="38" t="s">
        <v>36</v>
      </c>
      <c r="D59" s="38" t="s">
        <v>37</v>
      </c>
      <c r="E59" s="39" t="s">
        <v>23</v>
      </c>
      <c r="F59" s="39" t="s">
        <v>34</v>
      </c>
      <c r="G59" s="10"/>
      <c r="H59" s="38" t="s">
        <v>13</v>
      </c>
      <c r="I59" s="38" t="s">
        <v>35</v>
      </c>
      <c r="J59" s="38" t="s">
        <v>36</v>
      </c>
      <c r="K59" s="38" t="s">
        <v>37</v>
      </c>
      <c r="L59" s="39" t="s">
        <v>23</v>
      </c>
      <c r="M59" s="39" t="s">
        <v>34</v>
      </c>
      <c r="N59" s="10"/>
      <c r="O59" s="38" t="s">
        <v>14</v>
      </c>
      <c r="P59" s="38" t="s">
        <v>35</v>
      </c>
      <c r="Q59" s="38" t="s">
        <v>36</v>
      </c>
      <c r="R59" s="38" t="s">
        <v>37</v>
      </c>
      <c r="S59" s="39" t="s">
        <v>23</v>
      </c>
      <c r="T59" s="39" t="s">
        <v>34</v>
      </c>
    </row>
    <row r="60" spans="1:20" x14ac:dyDescent="0.25">
      <c r="A60" s="39" t="s">
        <v>31</v>
      </c>
      <c r="B60" s="3">
        <v>1</v>
      </c>
      <c r="C60" s="3">
        <v>0.33</v>
      </c>
      <c r="D60" s="3">
        <v>0.11</v>
      </c>
      <c r="E60" s="40">
        <f>GEOMEAN(B60:D60)</f>
        <v>0.33110739084983531</v>
      </c>
      <c r="F60" s="40">
        <f>E60/$E$63</f>
        <v>6.1901977670079988E-2</v>
      </c>
      <c r="G60" s="10"/>
      <c r="H60" s="39" t="s">
        <v>31</v>
      </c>
      <c r="I60" s="3">
        <v>1</v>
      </c>
      <c r="J60" s="3">
        <v>1</v>
      </c>
      <c r="K60" s="3">
        <v>0.14000000000000001</v>
      </c>
      <c r="L60" s="40">
        <f>GEOMEAN(I60:K60)</f>
        <v>0.51924941018511039</v>
      </c>
      <c r="M60" s="40">
        <f>L60/$L$63</f>
        <v>0.11053022892411635</v>
      </c>
      <c r="N60" s="10"/>
      <c r="O60" s="38" t="s">
        <v>35</v>
      </c>
      <c r="P60" s="3">
        <v>1</v>
      </c>
      <c r="Q60" s="3">
        <v>1</v>
      </c>
      <c r="R60" s="3">
        <v>9</v>
      </c>
      <c r="S60" s="40">
        <f>GEOMEAN(P60:R60)</f>
        <v>2.0800838230519041</v>
      </c>
      <c r="T60" s="40">
        <f>S60/$S$63</f>
        <v>0.47385075229268936</v>
      </c>
    </row>
    <row r="61" spans="1:20" x14ac:dyDescent="0.25">
      <c r="A61" s="39" t="s">
        <v>32</v>
      </c>
      <c r="B61" s="3">
        <v>3</v>
      </c>
      <c r="C61" s="3">
        <v>1</v>
      </c>
      <c r="D61" s="3">
        <v>0.11</v>
      </c>
      <c r="E61" s="40">
        <f t="shared" ref="E61:E62" si="8">GEOMEAN(B61:D61)</f>
        <v>0.69104232300111845</v>
      </c>
      <c r="F61" s="40">
        <f>E61/$E$63</f>
        <v>0.12919339051207021</v>
      </c>
      <c r="G61" s="10"/>
      <c r="H61" s="39" t="s">
        <v>32</v>
      </c>
      <c r="I61" s="3">
        <v>1</v>
      </c>
      <c r="J61" s="3">
        <v>1</v>
      </c>
      <c r="K61" s="3">
        <v>0.14000000000000001</v>
      </c>
      <c r="L61" s="40">
        <f t="shared" ref="L61:L62" si="9">GEOMEAN(I61:K61)</f>
        <v>0.51924941018511039</v>
      </c>
      <c r="M61" s="40">
        <f>L61/$L$63</f>
        <v>0.11053022892411635</v>
      </c>
      <c r="N61" s="10"/>
      <c r="O61" s="39" t="s">
        <v>31</v>
      </c>
      <c r="P61" s="3">
        <v>1</v>
      </c>
      <c r="Q61" s="3">
        <v>1</v>
      </c>
      <c r="R61" s="3">
        <v>9</v>
      </c>
      <c r="S61" s="40">
        <f>GEOMEAN(P61:R61)</f>
        <v>2.0800838230519041</v>
      </c>
      <c r="T61" s="40">
        <f>S61/$S$63</f>
        <v>0.47385075229268936</v>
      </c>
    </row>
    <row r="62" spans="1:20" x14ac:dyDescent="0.25">
      <c r="A62" s="39" t="s">
        <v>33</v>
      </c>
      <c r="B62" s="3">
        <v>9</v>
      </c>
      <c r="C62" s="3">
        <v>9</v>
      </c>
      <c r="D62" s="3">
        <v>1</v>
      </c>
      <c r="E62" s="40">
        <f t="shared" si="8"/>
        <v>4.3267487109222253</v>
      </c>
      <c r="F62" s="40">
        <f>E62/$E$63</f>
        <v>0.80890463181784988</v>
      </c>
      <c r="G62" s="10"/>
      <c r="H62" s="39" t="s">
        <v>33</v>
      </c>
      <c r="I62" s="3">
        <v>7</v>
      </c>
      <c r="J62" s="3">
        <v>7</v>
      </c>
      <c r="K62" s="3">
        <v>1</v>
      </c>
      <c r="L62" s="40">
        <f t="shared" si="9"/>
        <v>3.6593057100229713</v>
      </c>
      <c r="M62" s="40">
        <f>L62/$L$63</f>
        <v>0.77893954215176731</v>
      </c>
      <c r="N62" s="10"/>
      <c r="O62" s="39" t="s">
        <v>33</v>
      </c>
      <c r="P62" s="3">
        <v>0.11</v>
      </c>
      <c r="Q62" s="3">
        <v>0.11</v>
      </c>
      <c r="R62" s="3">
        <v>1</v>
      </c>
      <c r="S62" s="40">
        <f>GEOMEAN(P62:R62)</f>
        <v>0.2295770424665555</v>
      </c>
      <c r="T62" s="40">
        <f>S62/$S$63</f>
        <v>5.2298495414621331E-2</v>
      </c>
    </row>
    <row r="63" spans="1:20" x14ac:dyDescent="0.25">
      <c r="A63" s="10"/>
      <c r="B63" s="10"/>
      <c r="C63" s="10"/>
      <c r="D63" s="10"/>
      <c r="E63" s="10">
        <f>SUM(E60:E62)</f>
        <v>5.3488984247731786</v>
      </c>
      <c r="F63" s="10">
        <f>SUM(F60:F62)</f>
        <v>1</v>
      </c>
      <c r="G63" s="10"/>
      <c r="H63" s="10"/>
      <c r="I63" s="10"/>
      <c r="J63" s="10"/>
      <c r="K63" s="10"/>
      <c r="L63" s="10">
        <f>SUM(L60:L62)</f>
        <v>4.6978045303931921</v>
      </c>
      <c r="M63" s="10">
        <f>SUM(M60:M62)</f>
        <v>1</v>
      </c>
      <c r="N63" s="10"/>
      <c r="P63" s="10"/>
      <c r="Q63" s="10"/>
      <c r="R63" s="10"/>
      <c r="S63" s="10">
        <f>SUM(S60:S62)</f>
        <v>4.3897446885703637</v>
      </c>
      <c r="T63" s="10">
        <f>SUM(T60:T62)</f>
        <v>1</v>
      </c>
    </row>
    <row r="64" spans="1:2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P64" s="10"/>
      <c r="Q64" s="10"/>
      <c r="R64" s="10"/>
      <c r="S64" s="10"/>
      <c r="T64" s="10"/>
    </row>
    <row r="65" spans="1:19" x14ac:dyDescent="0.3">
      <c r="A65" s="41" t="s">
        <v>38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7" spans="1:19" ht="20.25" thickBot="1" x14ac:dyDescent="0.3"/>
    <row r="68" spans="1:19" x14ac:dyDescent="0.25">
      <c r="A68" s="46" t="s">
        <v>15</v>
      </c>
      <c r="B68" s="46" t="s">
        <v>0</v>
      </c>
      <c r="C68" s="46" t="s">
        <v>1</v>
      </c>
      <c r="D68" s="46" t="s">
        <v>2</v>
      </c>
      <c r="E68" s="46" t="s">
        <v>3</v>
      </c>
      <c r="F68" s="46" t="s">
        <v>4</v>
      </c>
      <c r="G68" s="46" t="s">
        <v>5</v>
      </c>
      <c r="H68" s="46" t="s">
        <v>6</v>
      </c>
      <c r="I68" s="46" t="s">
        <v>7</v>
      </c>
      <c r="J68" s="46" t="s">
        <v>8</v>
      </c>
      <c r="K68" s="46" t="s">
        <v>9</v>
      </c>
      <c r="L68" s="46" t="s">
        <v>10</v>
      </c>
      <c r="M68" s="46" t="s">
        <v>11</v>
      </c>
      <c r="N68" s="46" t="s">
        <v>12</v>
      </c>
      <c r="O68" s="46" t="s">
        <v>13</v>
      </c>
      <c r="P68" s="46" t="s">
        <v>14</v>
      </c>
      <c r="Q68" s="42" t="s">
        <v>39</v>
      </c>
      <c r="R68" s="10"/>
    </row>
    <row r="69" spans="1:19" x14ac:dyDescent="0.25">
      <c r="A69" s="2" t="s">
        <v>16</v>
      </c>
      <c r="B69" s="3">
        <f>F36</f>
        <v>0.22717372558774521</v>
      </c>
      <c r="C69" s="3">
        <f>M36</f>
        <v>0.18854726081554685</v>
      </c>
      <c r="D69" s="3">
        <f>T36</f>
        <v>5.4438496783553371E-2</v>
      </c>
      <c r="E69" s="3">
        <f>F42</f>
        <v>6.9980355975030079E-2</v>
      </c>
      <c r="F69" s="3">
        <f>M42</f>
        <v>6.5448507247465926E-2</v>
      </c>
      <c r="G69" s="3">
        <f>T42</f>
        <v>5.4432278730851692E-2</v>
      </c>
      <c r="H69" s="3">
        <f>F48</f>
        <v>6.9980355975030079E-2</v>
      </c>
      <c r="I69" s="3">
        <f>M48</f>
        <v>0.42898066555202202</v>
      </c>
      <c r="J69" s="3">
        <f>T48</f>
        <v>0.76763021243834673</v>
      </c>
      <c r="K69" s="3">
        <f>F54</f>
        <v>0.76763021243834673</v>
      </c>
      <c r="L69" s="3">
        <f>M54</f>
        <v>5.4432278730851692E-2</v>
      </c>
      <c r="M69" s="3">
        <f>T54</f>
        <v>0.42898066555202202</v>
      </c>
      <c r="N69" s="3">
        <f>F60</f>
        <v>6.1901977670079988E-2</v>
      </c>
      <c r="O69" s="3">
        <f>M60</f>
        <v>0.11053022892411635</v>
      </c>
      <c r="P69" s="3">
        <f>T60</f>
        <v>0.47385075229268936</v>
      </c>
      <c r="Q69" s="53">
        <f>B69*$B$72+C69*$C$72+D69*$D$72+E69*$E$72+F69*$F$72+G69*$G$72+H69*$H$72+I69*$I$72+J69*$J$72+K69*$K$72+L69*$L$72+M69*$M$72+N69*$N$72+O69*$O$72+P69*$P$72</f>
        <v>0.2378020211805314</v>
      </c>
    </row>
    <row r="70" spans="1:19" x14ac:dyDescent="0.25">
      <c r="A70" s="5" t="s">
        <v>17</v>
      </c>
      <c r="B70" s="3">
        <f>F37</f>
        <v>0.72230329013149452</v>
      </c>
      <c r="C70" s="3">
        <f>M37</f>
        <v>0.73123868460966679</v>
      </c>
      <c r="D70" s="3">
        <f>T37</f>
        <v>0.17250349991219818</v>
      </c>
      <c r="E70" s="3">
        <f>F43</f>
        <v>0.17826155437754454</v>
      </c>
      <c r="F70" s="3">
        <f>M43</f>
        <v>0.14802916886035486</v>
      </c>
      <c r="G70" s="3">
        <f>T43</f>
        <v>0.28921463716737966</v>
      </c>
      <c r="H70" s="3">
        <f>F49</f>
        <v>0.17826155437754454</v>
      </c>
      <c r="I70" s="3">
        <f>M49</f>
        <v>0.42898066555202202</v>
      </c>
      <c r="J70" s="3">
        <f>T49</f>
        <v>0.15709768893531784</v>
      </c>
      <c r="K70" s="3">
        <f>F55</f>
        <v>7.5272098626335424E-2</v>
      </c>
      <c r="L70" s="3">
        <f>M55</f>
        <v>0.28921463716737966</v>
      </c>
      <c r="M70" s="3">
        <f>T55</f>
        <v>0.42898066555202202</v>
      </c>
      <c r="N70" s="3">
        <f>F61</f>
        <v>0.12919339051207021</v>
      </c>
      <c r="O70" s="3">
        <f>M61</f>
        <v>0.11053022892411635</v>
      </c>
      <c r="P70" s="3">
        <f>T61</f>
        <v>0.47385075229268936</v>
      </c>
      <c r="Q70" s="53">
        <f>B70*$B$72+C70*$C$72+D70*$D$72+E70*$E$72+F70*$F$72+G70*$G$72+H70*$H$72+I70*$I$72+J70*$J$72+K70*$K$72+L70*$L$72+M70*$M$72+N70*$N$72+O70*$O$72+P70*$P$72</f>
        <v>0.32857321027795772</v>
      </c>
    </row>
    <row r="71" spans="1:19" ht="20.25" thickBot="1" x14ac:dyDescent="0.3">
      <c r="A71" s="5" t="s">
        <v>18</v>
      </c>
      <c r="B71" s="6">
        <f>F38</f>
        <v>5.0522984280760241E-2</v>
      </c>
      <c r="C71" s="6">
        <f>M38</f>
        <v>8.0214054574786184E-2</v>
      </c>
      <c r="D71" s="6">
        <f>T38</f>
        <v>0.77305800330424834</v>
      </c>
      <c r="E71" s="6">
        <f>F44</f>
        <v>0.75175808964742552</v>
      </c>
      <c r="F71" s="6">
        <f>M44</f>
        <v>0.78652232389217924</v>
      </c>
      <c r="G71" s="6">
        <f>T44</f>
        <v>0.65635308410176862</v>
      </c>
      <c r="H71" s="6">
        <f>F50</f>
        <v>0.75175808964742552</v>
      </c>
      <c r="I71" s="6">
        <f>M50</f>
        <v>0.14203866889595584</v>
      </c>
      <c r="J71" s="6">
        <f>T50</f>
        <v>7.5272098626335424E-2</v>
      </c>
      <c r="K71" s="6">
        <f>F56</f>
        <v>0.15709768893531784</v>
      </c>
      <c r="L71" s="6">
        <f>M56</f>
        <v>0.65635308410176862</v>
      </c>
      <c r="M71" s="6">
        <f>T56</f>
        <v>0.14203866889595584</v>
      </c>
      <c r="N71" s="6">
        <f>F62</f>
        <v>0.80890463181784988</v>
      </c>
      <c r="O71" s="6">
        <f>M62</f>
        <v>0.77893954215176731</v>
      </c>
      <c r="P71" s="6">
        <f>T62</f>
        <v>5.2298495414621331E-2</v>
      </c>
      <c r="Q71" s="53">
        <f>B71*$B$72+C71*$C$72+D71*$D$72+E71*$E$72+F71*$F$72+G71*$G$72+H71*$H$72+I71*$I$72+J71*$J$72+K71*$K$72+L71*$L$72+M71*$M$72+N71*$N$72+O71*$O$72+P71*$P$72</f>
        <v>0.43362476854151105</v>
      </c>
    </row>
    <row r="72" spans="1:19" ht="20.25" thickBot="1" x14ac:dyDescent="0.3">
      <c r="A72" s="43" t="s">
        <v>21</v>
      </c>
      <c r="B72" s="51">
        <f>$R$11</f>
        <v>5.1971317802509791E-2</v>
      </c>
      <c r="C72" s="52">
        <f>$R$12</f>
        <v>6.2337845329858442E-2</v>
      </c>
      <c r="D72" s="52">
        <f>$R$13</f>
        <v>0.115426740061948</v>
      </c>
      <c r="E72" s="52">
        <f>$R$14</f>
        <v>2.4240370432407034E-2</v>
      </c>
      <c r="F72" s="52">
        <f>$R$15</f>
        <v>6.6301201079042679E-2</v>
      </c>
      <c r="G72" s="52">
        <f>$R$16</f>
        <v>0.10368320895675839</v>
      </c>
      <c r="H72" s="52">
        <f>$R$17</f>
        <v>6.0906727370138178E-2</v>
      </c>
      <c r="I72" s="52">
        <f>$R$18</f>
        <v>0.16018419702682732</v>
      </c>
      <c r="J72" s="52">
        <f>$R$19</f>
        <v>2.8284442176649355E-2</v>
      </c>
      <c r="K72" s="52">
        <f>$R$20</f>
        <v>2.0605752832061671E-2</v>
      </c>
      <c r="L72" s="52">
        <f>$R$21</f>
        <v>1.638124227404154E-2</v>
      </c>
      <c r="M72" s="52">
        <f>$R$22</f>
        <v>0.15938413304645249</v>
      </c>
      <c r="N72" s="52">
        <f>$R$23</f>
        <v>9.2607222434118536E-2</v>
      </c>
      <c r="O72" s="52">
        <f>$R$24</f>
        <v>1.9495873263731561E-2</v>
      </c>
      <c r="P72" s="52">
        <f>$R$25</f>
        <v>1.8189725913455242E-2</v>
      </c>
      <c r="Q72" s="54">
        <f>SUM(B72:P72)</f>
        <v>1.0000000000000004</v>
      </c>
    </row>
    <row r="74" spans="1:19" x14ac:dyDescent="0.25">
      <c r="S74" s="10"/>
    </row>
    <row r="75" spans="1:19" x14ac:dyDescent="0.25">
      <c r="S75" s="10"/>
    </row>
    <row r="76" spans="1:19" x14ac:dyDescent="0.25">
      <c r="S76" s="10"/>
    </row>
    <row r="77" spans="1:19" x14ac:dyDescent="0.25">
      <c r="S77" s="10"/>
    </row>
    <row r="78" spans="1:19" x14ac:dyDescent="0.25">
      <c r="S78" s="10"/>
    </row>
    <row r="79" spans="1:19" x14ac:dyDescent="0.25">
      <c r="S79" s="10"/>
    </row>
    <row r="80" spans="1:19" x14ac:dyDescent="0.25">
      <c r="S80" s="10"/>
    </row>
    <row r="85" spans="19:20" x14ac:dyDescent="0.25">
      <c r="S85" s="44"/>
    </row>
    <row r="86" spans="19:20" x14ac:dyDescent="0.25">
      <c r="S86" s="44"/>
    </row>
    <row r="87" spans="19:20" x14ac:dyDescent="0.25">
      <c r="S87" s="44"/>
      <c r="T87" s="10"/>
    </row>
    <row r="88" spans="19:20" x14ac:dyDescent="0.25">
      <c r="S88" s="44"/>
    </row>
    <row r="94" spans="19:20" x14ac:dyDescent="0.25">
      <c r="T94" s="10"/>
    </row>
    <row r="95" spans="19:20" x14ac:dyDescent="0.25">
      <c r="T95" s="10"/>
    </row>
    <row r="96" spans="19:20" x14ac:dyDescent="0.25">
      <c r="T96" s="10"/>
    </row>
    <row r="97" spans="20:20" x14ac:dyDescent="0.25">
      <c r="T97" s="10"/>
    </row>
    <row r="98" spans="20:20" x14ac:dyDescent="0.25">
      <c r="T98" s="10"/>
    </row>
    <row r="99" spans="20:20" x14ac:dyDescent="0.25">
      <c r="T99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infoachb</dc:creator>
  <cp:lastModifiedBy>jeker zz</cp:lastModifiedBy>
  <dcterms:created xsi:type="dcterms:W3CDTF">2024-03-06T11:36:36Z</dcterms:created>
  <dcterms:modified xsi:type="dcterms:W3CDTF">2024-03-14T19:00:33Z</dcterms:modified>
</cp:coreProperties>
</file>