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438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H19" i="1"/>
  <c r="D15"/>
  <c r="E15" s="1"/>
  <c r="D14"/>
  <c r="E14" s="1"/>
  <c r="J19" s="1"/>
  <c r="D13"/>
  <c r="E13" s="1"/>
  <c r="D12"/>
  <c r="E12" s="1"/>
  <c r="L9"/>
  <c r="B31"/>
  <c r="B24"/>
  <c r="L3"/>
  <c r="F4"/>
  <c r="F7"/>
  <c r="F8"/>
  <c r="C23"/>
  <c r="C27"/>
  <c r="C28"/>
  <c r="C29"/>
  <c r="C30"/>
  <c r="C22"/>
  <c r="L4"/>
  <c r="L5"/>
  <c r="L6"/>
  <c r="L7"/>
  <c r="L8"/>
  <c r="F6"/>
  <c r="F5"/>
  <c r="C24" l="1"/>
  <c r="C31"/>
  <c r="D23"/>
  <c r="H28" s="1"/>
  <c r="D27"/>
  <c r="H33" s="1"/>
  <c r="D30"/>
  <c r="H36" s="1"/>
  <c r="D29"/>
  <c r="H35" s="1"/>
  <c r="D22"/>
  <c r="H27" s="1"/>
  <c r="D28"/>
  <c r="H34" s="1"/>
  <c r="F3"/>
  <c r="H12" s="1"/>
  <c r="I17"/>
  <c r="I13"/>
  <c r="K12"/>
  <c r="K17"/>
  <c r="K18"/>
  <c r="K13"/>
  <c r="I28" s="1"/>
  <c r="K19"/>
  <c r="I35" s="1"/>
  <c r="K20"/>
  <c r="I36" s="1"/>
  <c r="J18"/>
  <c r="I12"/>
  <c r="I14" s="1"/>
  <c r="J17"/>
  <c r="H20"/>
  <c r="J13"/>
  <c r="J12"/>
  <c r="H18"/>
  <c r="I20"/>
  <c r="H13"/>
  <c r="I19"/>
  <c r="I18"/>
  <c r="J20"/>
  <c r="H17"/>
  <c r="I27" l="1"/>
  <c r="I29" s="1"/>
  <c r="I33"/>
  <c r="I34"/>
  <c r="D24"/>
  <c r="H29" s="1"/>
  <c r="I21"/>
  <c r="D31"/>
  <c r="H37" s="1"/>
  <c r="K14"/>
  <c r="J21"/>
  <c r="K21"/>
  <c r="J14"/>
  <c r="H21"/>
  <c r="H14"/>
  <c r="I37" l="1"/>
</calcChain>
</file>

<file path=xl/sharedStrings.xml><?xml version="1.0" encoding="utf-8"?>
<sst xmlns="http://schemas.openxmlformats.org/spreadsheetml/2006/main" count="92" uniqueCount="42">
  <si>
    <t>Nová osoba (HR proces) - CZ HPP</t>
  </si>
  <si>
    <t>Nová osoba (HR proces) - CZ DPP/DPČ</t>
  </si>
  <si>
    <t>Nový HPP z DPP/DPČ - KROK 0</t>
  </si>
  <si>
    <t>Nový HPP z DPP/DPČ - Občan ČR</t>
  </si>
  <si>
    <t>Nový HPP z DPP/DPČ - EU</t>
  </si>
  <si>
    <t>Nový HPP z DPP/DPČ - NON-EU</t>
  </si>
  <si>
    <t>Název TS</t>
  </si>
  <si>
    <t>Zkratka</t>
  </si>
  <si>
    <t>TS1</t>
  </si>
  <si>
    <t>TS2</t>
  </si>
  <si>
    <t>TS3</t>
  </si>
  <si>
    <t>TS4</t>
  </si>
  <si>
    <t>TS5</t>
  </si>
  <si>
    <t>TS6</t>
  </si>
  <si>
    <t xml:space="preserve">IT tester </t>
  </si>
  <si>
    <t xml:space="preserve">Programator </t>
  </si>
  <si>
    <t>Náklady</t>
  </si>
  <si>
    <t>Business vlastník</t>
  </si>
  <si>
    <t>Zkratka TS</t>
  </si>
  <si>
    <t>Pozice</t>
  </si>
  <si>
    <t>Tester + konzultace
(MD)</t>
  </si>
  <si>
    <t>Tester - sám
(MD)</t>
  </si>
  <si>
    <t>Business vlastník
(MD)</t>
  </si>
  <si>
    <t>Vývojář
(MD)</t>
  </si>
  <si>
    <t>SUMA</t>
  </si>
  <si>
    <t>MD</t>
  </si>
  <si>
    <r>
      <t xml:space="preserve">Rozsah TS
</t>
    </r>
    <r>
      <rPr>
        <sz val="11"/>
        <color theme="1"/>
        <rFont val="Calibri"/>
        <family val="2"/>
        <charset val="238"/>
        <scheme val="minor"/>
      </rPr>
      <t>(kroky TS)</t>
    </r>
  </si>
  <si>
    <r>
      <t xml:space="preserve">Tester + konzultace
</t>
    </r>
    <r>
      <rPr>
        <sz val="11"/>
        <color theme="1"/>
        <rFont val="Calibri"/>
        <family val="2"/>
        <charset val="238"/>
        <scheme val="minor"/>
      </rPr>
      <t>(h)</t>
    </r>
  </si>
  <si>
    <r>
      <t xml:space="preserve">Tester - sám
</t>
    </r>
    <r>
      <rPr>
        <sz val="11"/>
        <color theme="1"/>
        <rFont val="Calibri"/>
        <family val="2"/>
        <charset val="238"/>
        <scheme val="minor"/>
      </rPr>
      <t>(h)</t>
    </r>
  </si>
  <si>
    <r>
      <t xml:space="preserve">Business vlastník
</t>
    </r>
    <r>
      <rPr>
        <sz val="11"/>
        <color theme="1"/>
        <rFont val="Calibri"/>
        <family val="2"/>
        <charset val="238"/>
        <scheme val="minor"/>
      </rPr>
      <t>(h)</t>
    </r>
  </si>
  <si>
    <r>
      <t xml:space="preserve">Vývojář
</t>
    </r>
    <r>
      <rPr>
        <sz val="11"/>
        <color theme="1"/>
        <rFont val="Calibri"/>
        <family val="2"/>
        <charset val="238"/>
        <scheme val="minor"/>
      </rPr>
      <t>(h)</t>
    </r>
  </si>
  <si>
    <r>
      <t xml:space="preserve">Výkon
</t>
    </r>
    <r>
      <rPr>
        <sz val="11"/>
        <color theme="1"/>
        <rFont val="Calibri"/>
        <family val="2"/>
        <charset val="238"/>
        <scheme val="minor"/>
      </rPr>
      <t>(Kroků TS / min)</t>
    </r>
  </si>
  <si>
    <t>Analytik</t>
  </si>
  <si>
    <t xml:space="preserve">[Zkratka TS] - Název TS </t>
  </si>
  <si>
    <t>Hodiny</t>
  </si>
  <si>
    <t>Náklady na FD</t>
  </si>
  <si>
    <t>Náklady na DEV + BUS</t>
  </si>
  <si>
    <t>x̄</t>
  </si>
  <si>
    <t>Hrubá mzda
(Kč/měsíc)</t>
  </si>
  <si>
    <t xml:space="preserve">Superhrubá
Kč/měsíc </t>
  </si>
  <si>
    <t>Superhrubá
Kč/den</t>
  </si>
  <si>
    <t>Superhrubá
Kč/hodina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</si>
</sst>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164" fontId="0" fillId="0" borderId="0" xfId="0" applyNumberFormat="1" applyFont="1" applyAlignment="1">
      <alignment horizontal="left" vertical="top"/>
    </xf>
    <xf numFmtId="164" fontId="0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1" fontId="1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16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7"/>
  <sheetViews>
    <sheetView tabSelected="1" workbookViewId="0">
      <selection activeCell="A2" sqref="A2"/>
    </sheetView>
  </sheetViews>
  <sheetFormatPr defaultRowHeight="15"/>
  <cols>
    <col min="1" max="1" width="17.5703125" style="13" customWidth="1"/>
    <col min="2" max="2" width="11.85546875" style="13" bestFit="1" customWidth="1"/>
    <col min="3" max="3" width="9.5703125" style="13" bestFit="1" customWidth="1"/>
    <col min="4" max="4" width="15.140625" style="13" bestFit="1" customWidth="1"/>
    <col min="5" max="5" width="18.42578125" style="13" bestFit="1" customWidth="1"/>
    <col min="6" max="6" width="12.5703125" style="13" bestFit="1" customWidth="1"/>
    <col min="7" max="7" width="16.28515625" style="13" bestFit="1" customWidth="1"/>
    <col min="8" max="8" width="12.140625" style="13" bestFit="1" customWidth="1"/>
    <col min="9" max="9" width="9.7109375" style="13" customWidth="1"/>
    <col min="10" max="13" width="9.140625" style="13"/>
    <col min="14" max="14" width="9.140625" style="13" customWidth="1"/>
    <col min="15" max="16" width="9.140625" style="13"/>
    <col min="17" max="17" width="9.140625" style="13" customWidth="1"/>
    <col min="18" max="16384" width="9.140625" style="13"/>
  </cols>
  <sheetData>
    <row r="2" spans="1:13" ht="45">
      <c r="A2" s="1" t="s">
        <v>6</v>
      </c>
      <c r="B2" s="1" t="s">
        <v>7</v>
      </c>
      <c r="C2" s="2" t="s">
        <v>26</v>
      </c>
      <c r="E2" s="1" t="s">
        <v>18</v>
      </c>
      <c r="F2" s="2" t="s">
        <v>27</v>
      </c>
      <c r="G2" s="2" t="s">
        <v>28</v>
      </c>
      <c r="H2" s="2" t="s">
        <v>29</v>
      </c>
      <c r="I2" s="2" t="s">
        <v>30</v>
      </c>
      <c r="K2" s="2" t="s">
        <v>18</v>
      </c>
      <c r="L2" s="2" t="s">
        <v>31</v>
      </c>
    </row>
    <row r="3" spans="1:13" ht="30">
      <c r="A3" s="3" t="s">
        <v>0</v>
      </c>
      <c r="B3" s="5" t="s">
        <v>8</v>
      </c>
      <c r="C3" s="3">
        <v>31</v>
      </c>
      <c r="E3" s="6" t="s">
        <v>8</v>
      </c>
      <c r="F3" s="24">
        <f>G3+H3+I3</f>
        <v>9.5</v>
      </c>
      <c r="G3" s="10">
        <v>5.5</v>
      </c>
      <c r="H3" s="6">
        <v>1</v>
      </c>
      <c r="I3" s="6">
        <v>3</v>
      </c>
      <c r="K3" s="6" t="s">
        <v>8</v>
      </c>
      <c r="L3" s="26">
        <f t="shared" ref="L3:L8" si="0">G3*60/C3</f>
        <v>10.64516129032258</v>
      </c>
    </row>
    <row r="4" spans="1:13" ht="45">
      <c r="A4" s="3" t="s">
        <v>1</v>
      </c>
      <c r="B4" s="5" t="s">
        <v>9</v>
      </c>
      <c r="C4" s="3">
        <v>27</v>
      </c>
      <c r="E4" s="6" t="s">
        <v>9</v>
      </c>
      <c r="F4" s="24">
        <f t="shared" ref="F4:F8" si="1">G4+H4+I4</f>
        <v>8</v>
      </c>
      <c r="G4" s="10">
        <v>4</v>
      </c>
      <c r="H4" s="6">
        <v>0.5</v>
      </c>
      <c r="I4" s="6">
        <v>3.5</v>
      </c>
      <c r="K4" s="6" t="s">
        <v>9</v>
      </c>
      <c r="L4" s="26">
        <f t="shared" si="0"/>
        <v>8.8888888888888893</v>
      </c>
    </row>
    <row r="5" spans="1:13" ht="30">
      <c r="A5" s="3" t="s">
        <v>2</v>
      </c>
      <c r="B5" s="5" t="s">
        <v>10</v>
      </c>
      <c r="C5" s="3">
        <v>10</v>
      </c>
      <c r="E5" s="6" t="s">
        <v>10</v>
      </c>
      <c r="F5" s="24">
        <f t="shared" si="1"/>
        <v>5.5</v>
      </c>
      <c r="G5" s="10">
        <v>2.5</v>
      </c>
      <c r="H5" s="6">
        <v>2</v>
      </c>
      <c r="I5" s="6">
        <v>1</v>
      </c>
      <c r="K5" s="6" t="s">
        <v>10</v>
      </c>
      <c r="L5" s="26">
        <f t="shared" si="0"/>
        <v>15</v>
      </c>
    </row>
    <row r="6" spans="1:13" ht="45">
      <c r="A6" s="3" t="s">
        <v>3</v>
      </c>
      <c r="B6" s="5" t="s">
        <v>11</v>
      </c>
      <c r="C6" s="3">
        <v>21</v>
      </c>
      <c r="E6" s="6" t="s">
        <v>11</v>
      </c>
      <c r="F6" s="24">
        <f t="shared" si="1"/>
        <v>10</v>
      </c>
      <c r="G6" s="10">
        <v>5.5</v>
      </c>
      <c r="H6" s="6">
        <v>3</v>
      </c>
      <c r="I6" s="6">
        <v>1.5</v>
      </c>
      <c r="K6" s="6" t="s">
        <v>11</v>
      </c>
      <c r="L6" s="26">
        <f t="shared" si="0"/>
        <v>15.714285714285714</v>
      </c>
    </row>
    <row r="7" spans="1:13" ht="30">
      <c r="A7" s="3" t="s">
        <v>4</v>
      </c>
      <c r="B7" s="5" t="s">
        <v>12</v>
      </c>
      <c r="C7" s="3">
        <v>22</v>
      </c>
      <c r="E7" s="6" t="s">
        <v>12</v>
      </c>
      <c r="F7" s="24">
        <f t="shared" si="1"/>
        <v>10.5</v>
      </c>
      <c r="G7" s="10">
        <v>6</v>
      </c>
      <c r="H7" s="6">
        <v>3</v>
      </c>
      <c r="I7" s="6">
        <v>1.5</v>
      </c>
      <c r="K7" s="6" t="s">
        <v>12</v>
      </c>
      <c r="L7" s="26">
        <f t="shared" si="0"/>
        <v>16.363636363636363</v>
      </c>
    </row>
    <row r="8" spans="1:13" ht="45">
      <c r="A8" s="3" t="s">
        <v>5</v>
      </c>
      <c r="B8" s="4" t="s">
        <v>13</v>
      </c>
      <c r="C8" s="3">
        <v>30</v>
      </c>
      <c r="E8" s="6" t="s">
        <v>13</v>
      </c>
      <c r="F8" s="24">
        <f t="shared" si="1"/>
        <v>14.5</v>
      </c>
      <c r="G8" s="10">
        <v>8.5</v>
      </c>
      <c r="H8" s="6">
        <v>4</v>
      </c>
      <c r="I8" s="6">
        <v>2</v>
      </c>
      <c r="K8" s="6" t="s">
        <v>13</v>
      </c>
      <c r="L8" s="26">
        <f t="shared" si="0"/>
        <v>17</v>
      </c>
    </row>
    <row r="9" spans="1:13">
      <c r="K9" s="6" t="s">
        <v>37</v>
      </c>
      <c r="L9" s="20">
        <f>SUM(L3:L8)/6</f>
        <v>13.935328709522258</v>
      </c>
    </row>
    <row r="11" spans="1:13" ht="45">
      <c r="A11" s="2" t="s">
        <v>19</v>
      </c>
      <c r="B11" s="2" t="s">
        <v>38</v>
      </c>
      <c r="C11" s="2" t="s">
        <v>39</v>
      </c>
      <c r="D11" s="2" t="s">
        <v>40</v>
      </c>
      <c r="E11" s="2" t="s">
        <v>41</v>
      </c>
      <c r="G11" s="27" t="s">
        <v>7</v>
      </c>
      <c r="H11" s="29" t="s">
        <v>20</v>
      </c>
      <c r="I11" s="29" t="s">
        <v>21</v>
      </c>
      <c r="J11" s="29" t="s">
        <v>22</v>
      </c>
      <c r="K11" s="29" t="s">
        <v>23</v>
      </c>
    </row>
    <row r="12" spans="1:13">
      <c r="A12" s="4" t="s">
        <v>14</v>
      </c>
      <c r="B12" s="3">
        <v>30000</v>
      </c>
      <c r="C12" s="3">
        <v>40200</v>
      </c>
      <c r="D12" s="25">
        <f>C12/19</f>
        <v>2115.7894736842104</v>
      </c>
      <c r="E12" s="26">
        <f>D12/8</f>
        <v>264.4736842105263</v>
      </c>
      <c r="G12" s="6" t="s">
        <v>8</v>
      </c>
      <c r="H12" s="25">
        <f>F3*E12</f>
        <v>2512.5</v>
      </c>
      <c r="I12" s="25">
        <f>G3*E12</f>
        <v>1454.6052631578946</v>
      </c>
      <c r="J12" s="25">
        <f>H3*E14</f>
        <v>396.71052631578948</v>
      </c>
      <c r="K12" s="25">
        <f>I3*E13</f>
        <v>1454.6052631578946</v>
      </c>
      <c r="M12" s="19"/>
    </row>
    <row r="13" spans="1:13">
      <c r="A13" s="4" t="s">
        <v>15</v>
      </c>
      <c r="B13" s="3">
        <v>55000</v>
      </c>
      <c r="C13" s="3">
        <v>73700</v>
      </c>
      <c r="D13" s="25">
        <f>C13/19</f>
        <v>3878.9473684210525</v>
      </c>
      <c r="E13" s="26">
        <f t="shared" ref="E13:E14" si="2">D13/8</f>
        <v>484.86842105263156</v>
      </c>
      <c r="G13" s="6" t="s">
        <v>9</v>
      </c>
      <c r="H13" s="25">
        <f>F4*E12</f>
        <v>2115.7894736842104</v>
      </c>
      <c r="I13" s="25">
        <f>G4*E12</f>
        <v>1057.8947368421052</v>
      </c>
      <c r="J13" s="25">
        <f>H4*E14</f>
        <v>198.35526315789474</v>
      </c>
      <c r="K13" s="25">
        <f>I4*E13</f>
        <v>1697.0394736842104</v>
      </c>
    </row>
    <row r="14" spans="1:13">
      <c r="A14" s="4" t="s">
        <v>17</v>
      </c>
      <c r="B14" s="3">
        <v>45000</v>
      </c>
      <c r="C14" s="3">
        <v>60300</v>
      </c>
      <c r="D14" s="25">
        <f>C14/19</f>
        <v>3173.6842105263158</v>
      </c>
      <c r="E14" s="26">
        <f t="shared" si="2"/>
        <v>396.71052631578948</v>
      </c>
      <c r="G14" s="12" t="s">
        <v>24</v>
      </c>
      <c r="H14" s="26">
        <f>SUM(H12:H13)</f>
        <v>4628.28947368421</v>
      </c>
      <c r="I14" s="26">
        <f t="shared" ref="I14:K14" si="3">SUM(I12:I13)</f>
        <v>2512.5</v>
      </c>
      <c r="J14" s="26">
        <f t="shared" si="3"/>
        <v>595.06578947368416</v>
      </c>
      <c r="K14" s="26">
        <f t="shared" si="3"/>
        <v>3151.644736842105</v>
      </c>
      <c r="L14" s="19"/>
    </row>
    <row r="15" spans="1:13">
      <c r="A15" s="5" t="s">
        <v>32</v>
      </c>
      <c r="B15" s="3">
        <v>40000</v>
      </c>
      <c r="C15" s="6">
        <v>53600</v>
      </c>
      <c r="D15" s="25">
        <f>C15/19</f>
        <v>2821.0526315789475</v>
      </c>
      <c r="E15" s="26">
        <f>D15/8</f>
        <v>352.63157894736844</v>
      </c>
      <c r="H15" s="19"/>
      <c r="I15" s="19"/>
      <c r="J15" s="19"/>
      <c r="K15" s="19"/>
    </row>
    <row r="16" spans="1:13" ht="45">
      <c r="A16" s="15"/>
      <c r="C16" s="14"/>
      <c r="D16" s="14"/>
      <c r="G16" s="27" t="s">
        <v>7</v>
      </c>
      <c r="H16" s="28" t="s">
        <v>20</v>
      </c>
      <c r="I16" s="28" t="s">
        <v>21</v>
      </c>
      <c r="J16" s="28" t="s">
        <v>22</v>
      </c>
      <c r="K16" s="28" t="s">
        <v>23</v>
      </c>
    </row>
    <row r="17" spans="1:13">
      <c r="A17" s="17"/>
      <c r="B17" s="18"/>
      <c r="C17" s="14"/>
      <c r="D17" s="16"/>
      <c r="G17" s="6" t="s">
        <v>10</v>
      </c>
      <c r="H17" s="25">
        <f>F5*E12</f>
        <v>1454.6052631578946</v>
      </c>
      <c r="I17" s="25">
        <f>G5*E12</f>
        <v>661.18421052631572</v>
      </c>
      <c r="J17" s="25">
        <f>H5*E14</f>
        <v>793.42105263157896</v>
      </c>
      <c r="K17" s="25">
        <f>I5*E13</f>
        <v>484.86842105263156</v>
      </c>
    </row>
    <row r="18" spans="1:13">
      <c r="A18" s="17"/>
      <c r="B18" s="18"/>
      <c r="C18" s="14"/>
      <c r="D18" s="14"/>
      <c r="G18" s="6" t="s">
        <v>11</v>
      </c>
      <c r="H18" s="25">
        <f>F6*E12</f>
        <v>2644.7368421052629</v>
      </c>
      <c r="I18" s="25">
        <f>G6*E12</f>
        <v>1454.6052631578946</v>
      </c>
      <c r="J18" s="25">
        <f>H6*E14</f>
        <v>1190.1315789473683</v>
      </c>
      <c r="K18" s="25">
        <f>I6*E13</f>
        <v>727.30263157894728</v>
      </c>
    </row>
    <row r="19" spans="1:13" ht="15" customHeight="1">
      <c r="A19" s="17"/>
      <c r="B19" s="18"/>
      <c r="E19" s="11"/>
      <c r="F19" s="11"/>
      <c r="G19" s="6" t="s">
        <v>12</v>
      </c>
      <c r="H19" s="25">
        <f>F7*E12</f>
        <v>2776.9736842105262</v>
      </c>
      <c r="I19" s="25">
        <f>G7*E12</f>
        <v>1586.8421052631579</v>
      </c>
      <c r="J19" s="25">
        <f>H7*E14</f>
        <v>1190.1315789473683</v>
      </c>
      <c r="K19" s="25">
        <f>I7*E13</f>
        <v>727.30263157894728</v>
      </c>
    </row>
    <row r="20" spans="1:13">
      <c r="E20" s="11"/>
      <c r="F20" s="11"/>
      <c r="G20" s="6" t="s">
        <v>13</v>
      </c>
      <c r="H20" s="25">
        <f>F8*E12</f>
        <v>3834.8684210526312</v>
      </c>
      <c r="I20" s="25">
        <f>G8*E12</f>
        <v>2248.0263157894738</v>
      </c>
      <c r="J20" s="25">
        <f>H8*E14</f>
        <v>1586.8421052631579</v>
      </c>
      <c r="K20" s="25">
        <f>I8*E13</f>
        <v>969.73684210526312</v>
      </c>
    </row>
    <row r="21" spans="1:13" ht="30">
      <c r="A21" s="7" t="s">
        <v>33</v>
      </c>
      <c r="B21" s="8" t="s">
        <v>25</v>
      </c>
      <c r="C21" s="8" t="s">
        <v>34</v>
      </c>
      <c r="D21" s="8" t="s">
        <v>16</v>
      </c>
      <c r="G21" s="12" t="s">
        <v>24</v>
      </c>
      <c r="H21" s="26">
        <f>SUM(H17:H20)</f>
        <v>10711.184210526315</v>
      </c>
      <c r="I21" s="26">
        <f t="shared" ref="I21:K21" si="4">SUM(I17:I20)</f>
        <v>5950.6578947368416</v>
      </c>
      <c r="J21" s="26">
        <f t="shared" si="4"/>
        <v>4760.5263157894733</v>
      </c>
      <c r="K21" s="26">
        <f t="shared" si="4"/>
        <v>2909.2105263157891</v>
      </c>
      <c r="M21" s="19"/>
    </row>
    <row r="22" spans="1:13" ht="16.5" customHeight="1">
      <c r="A22" s="3" t="s">
        <v>0</v>
      </c>
      <c r="B22" s="3">
        <v>1.5</v>
      </c>
      <c r="C22" s="6">
        <f>B22*8</f>
        <v>12</v>
      </c>
      <c r="D22" s="20">
        <f>C22*E15</f>
        <v>4231.5789473684217</v>
      </c>
      <c r="E22" s="11"/>
      <c r="F22" s="11"/>
    </row>
    <row r="23" spans="1:13" ht="45">
      <c r="A23" s="3" t="s">
        <v>1</v>
      </c>
      <c r="B23" s="3">
        <v>1.5</v>
      </c>
      <c r="C23" s="6">
        <f t="shared" ref="C23" si="5">B23*8</f>
        <v>12</v>
      </c>
      <c r="D23" s="20">
        <f>C23*E15</f>
        <v>4231.5789473684217</v>
      </c>
      <c r="E23" s="11"/>
      <c r="F23" s="11"/>
    </row>
    <row r="24" spans="1:13">
      <c r="A24" s="9" t="s">
        <v>24</v>
      </c>
      <c r="B24" s="5">
        <f>SUM(B22:B23)</f>
        <v>3</v>
      </c>
      <c r="C24" s="5">
        <f t="shared" ref="C24:D24" si="6">SUM(C22:C23)</f>
        <v>24</v>
      </c>
      <c r="D24" s="21">
        <f t="shared" si="6"/>
        <v>8463.1578947368434</v>
      </c>
      <c r="E24" s="11"/>
      <c r="F24" s="11"/>
    </row>
    <row r="25" spans="1:13">
      <c r="D25" s="19"/>
    </row>
    <row r="26" spans="1:13" ht="45">
      <c r="A26" s="7" t="s">
        <v>33</v>
      </c>
      <c r="B26" s="8" t="s">
        <v>25</v>
      </c>
      <c r="C26" s="8" t="s">
        <v>34</v>
      </c>
      <c r="D26" s="22" t="s">
        <v>16</v>
      </c>
      <c r="E26" s="11"/>
      <c r="F26" s="11"/>
      <c r="G26" s="1" t="s">
        <v>18</v>
      </c>
      <c r="H26" s="30" t="s">
        <v>35</v>
      </c>
      <c r="I26" s="29" t="s">
        <v>36</v>
      </c>
    </row>
    <row r="27" spans="1:13" ht="30">
      <c r="A27" s="3" t="s">
        <v>2</v>
      </c>
      <c r="B27" s="3">
        <v>1</v>
      </c>
      <c r="C27" s="6">
        <f>B27*8</f>
        <v>8</v>
      </c>
      <c r="D27" s="20">
        <f>C27*E15</f>
        <v>2821.0526315789475</v>
      </c>
      <c r="E27" s="11"/>
      <c r="F27" s="11"/>
      <c r="G27" s="6" t="s">
        <v>8</v>
      </c>
      <c r="H27" s="20">
        <f>D22</f>
        <v>4231.5789473684217</v>
      </c>
      <c r="I27" s="20">
        <f>J12+K12</f>
        <v>1851.3157894736842</v>
      </c>
    </row>
    <row r="28" spans="1:13" ht="45">
      <c r="A28" s="3" t="s">
        <v>3</v>
      </c>
      <c r="B28" s="3">
        <v>3</v>
      </c>
      <c r="C28" s="6">
        <f>B28*8</f>
        <v>24</v>
      </c>
      <c r="D28" s="20">
        <f>C28*E15</f>
        <v>8463.1578947368434</v>
      </c>
      <c r="E28" s="11"/>
      <c r="F28" s="11"/>
      <c r="G28" s="6" t="s">
        <v>9</v>
      </c>
      <c r="H28" s="20">
        <f>D23</f>
        <v>4231.5789473684217</v>
      </c>
      <c r="I28" s="20">
        <f>J13+K13</f>
        <v>1895.3947368421052</v>
      </c>
    </row>
    <row r="29" spans="1:13" ht="15" customHeight="1">
      <c r="A29" s="3" t="s">
        <v>4</v>
      </c>
      <c r="B29" s="3">
        <v>3</v>
      </c>
      <c r="C29" s="6">
        <f>B29*8</f>
        <v>24</v>
      </c>
      <c r="D29" s="20">
        <f>C29*E15</f>
        <v>8463.1578947368434</v>
      </c>
      <c r="G29" s="12" t="s">
        <v>24</v>
      </c>
      <c r="H29" s="21">
        <f>D24</f>
        <v>8463.1578947368434</v>
      </c>
      <c r="I29" s="20">
        <f>I28+I27</f>
        <v>3746.7105263157891</v>
      </c>
    </row>
    <row r="30" spans="1:13" ht="45">
      <c r="A30" s="3" t="s">
        <v>5</v>
      </c>
      <c r="B30" s="3">
        <v>4</v>
      </c>
      <c r="C30" s="6">
        <f>B30*8</f>
        <v>32</v>
      </c>
      <c r="D30" s="20">
        <f>C30*E15</f>
        <v>11284.21052631579</v>
      </c>
    </row>
    <row r="31" spans="1:13">
      <c r="A31" s="9" t="s">
        <v>24</v>
      </c>
      <c r="B31" s="5">
        <f>SUM(B27:B30)</f>
        <v>11</v>
      </c>
      <c r="C31" s="5">
        <f t="shared" ref="C31:D31" si="7">SUM(C27:C30)</f>
        <v>88</v>
      </c>
      <c r="D31" s="23">
        <f t="shared" si="7"/>
        <v>31031.578947368424</v>
      </c>
    </row>
    <row r="32" spans="1:13" ht="45">
      <c r="G32" s="1" t="s">
        <v>18</v>
      </c>
      <c r="H32" s="31" t="s">
        <v>35</v>
      </c>
      <c r="I32" s="29" t="s">
        <v>36</v>
      </c>
    </row>
    <row r="33" spans="7:9">
      <c r="G33" s="6" t="s">
        <v>10</v>
      </c>
      <c r="H33" s="20">
        <f>D27</f>
        <v>2821.0526315789475</v>
      </c>
      <c r="I33" s="20">
        <f>J17+K17</f>
        <v>1278.2894736842104</v>
      </c>
    </row>
    <row r="34" spans="7:9">
      <c r="G34" s="6" t="s">
        <v>11</v>
      </c>
      <c r="H34" s="20">
        <f>D28</f>
        <v>8463.1578947368434</v>
      </c>
      <c r="I34" s="20">
        <f>J18+K18</f>
        <v>1917.4342105263156</v>
      </c>
    </row>
    <row r="35" spans="7:9">
      <c r="G35" s="6" t="s">
        <v>12</v>
      </c>
      <c r="H35" s="20">
        <f>D29</f>
        <v>8463.1578947368434</v>
      </c>
      <c r="I35" s="20">
        <f>J19+K19</f>
        <v>1917.4342105263156</v>
      </c>
    </row>
    <row r="36" spans="7:9">
      <c r="G36" s="6" t="s">
        <v>13</v>
      </c>
      <c r="H36" s="20">
        <f>D30</f>
        <v>11284.21052631579</v>
      </c>
      <c r="I36" s="20">
        <f>J20+K20</f>
        <v>2556.5789473684208</v>
      </c>
    </row>
    <row r="37" spans="7:9">
      <c r="G37" s="12" t="s">
        <v>24</v>
      </c>
      <c r="H37" s="23">
        <f>D31</f>
        <v>31031.578947368424</v>
      </c>
      <c r="I37" s="21">
        <f>J21+K21</f>
        <v>7669.7368421052624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ZED</dc:creator>
  <cp:lastModifiedBy>ZED</cp:lastModifiedBy>
  <dcterms:created xsi:type="dcterms:W3CDTF">2018-01-06T18:01:13Z</dcterms:created>
  <dcterms:modified xsi:type="dcterms:W3CDTF">2018-03-20T17:59:08Z</dcterms:modified>
</cp:coreProperties>
</file>