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ka\Desktop\diplomka\"/>
    </mc:Choice>
  </mc:AlternateContent>
  <xr:revisionPtr revIDLastSave="0" documentId="13_ncr:1_{74F5DC21-3A37-4280-8F88-0F49A5B0FF4B}" xr6:coauthVersionLast="38" xr6:coauthVersionMax="38" xr10:uidLastSave="{00000000-0000-0000-0000-000000000000}"/>
  <workbookProtection workbookAlgorithmName="SHA-512" workbookHashValue="mNg/hu1zPhhTh6v4unXGYNEjqH/U+xAlkr28S+Y+aKQ1RyeiGEQaY2+RdAAsGByJDsOPpx7luJ8mdWBAuB/vfg==" workbookSaltValue="/iZ+DNyDIdOqqpaGRIhlaQ==" workbookSpinCount="100000" lockStructure="1"/>
  <bookViews>
    <workbookView xWindow="0" yWindow="0" windowWidth="23040" windowHeight="9060" firstSheet="2" activeTab="14" xr2:uid="{00000000-000D-0000-FFFF-FFFF00000000}"/>
  </bookViews>
  <sheets>
    <sheet name="ZÚ P" sheetId="1" r:id="rId1"/>
    <sheet name="ZÚ V" sheetId="15" r:id="rId2"/>
    <sheet name="RP P" sheetId="14" r:id="rId3"/>
    <sheet name="RP V" sheetId="2" r:id="rId4"/>
    <sheet name="DP" sheetId="3" r:id="rId5"/>
    <sheet name="NP" sheetId="4" r:id="rId6"/>
    <sheet name="KP" sheetId="5" r:id="rId7"/>
    <sheet name="Transfery" sheetId="6" r:id="rId8"/>
    <sheet name="ZaH" sheetId="7" r:id="rId9"/>
    <sheet name="PaOOH" sheetId="8" r:id="rId10"/>
    <sheet name="SPO" sheetId="9" r:id="rId11"/>
    <sheet name="SVaPZ" sheetId="10" r:id="rId12"/>
    <sheet name="BSaSO" sheetId="11" r:id="rId13"/>
    <sheet name="VVSaS" sheetId="12" r:id="rId14"/>
    <sheet name="Kontrolní součty" sheetId="13" r:id="rId15"/>
    <sheet name="sestava ZÚ P" sheetId="19" r:id="rId16"/>
    <sheet name="sestava ZÚ V" sheetId="20" r:id="rId17"/>
    <sheet name="sestava RP P" sheetId="21" r:id="rId18"/>
    <sheet name="sestava RP V" sheetId="22" r:id="rId19"/>
  </sheets>
  <definedNames>
    <definedName name="_xlnm.Print_Area" localSheetId="17">'sestava RP P'!$A$1:$C$54</definedName>
    <definedName name="_xlnm.Print_Area" localSheetId="18">'sestava RP V'!$A$1:$C$77</definedName>
    <definedName name="_xlnm.Print_Area" localSheetId="15">'sestava ZÚ P'!$A$1:$E$56</definedName>
    <definedName name="_xlnm.Print_Area" localSheetId="16">'sestava ZÚ V'!$A$1:$E$67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" i="13" l="1"/>
  <c r="J14" i="13" l="1"/>
  <c r="J13" i="13"/>
  <c r="J12" i="13"/>
  <c r="J11" i="13"/>
  <c r="J10" i="13"/>
  <c r="J9" i="13"/>
  <c r="J8" i="13"/>
  <c r="J5" i="13"/>
  <c r="J4" i="13"/>
  <c r="J3" i="13"/>
  <c r="J2" i="13"/>
  <c r="C76" i="22" l="1"/>
  <c r="C75" i="22"/>
  <c r="C74" i="22"/>
  <c r="C73" i="22"/>
  <c r="C72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5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77" i="22" s="1"/>
  <c r="C53" i="21"/>
  <c r="C52" i="21"/>
  <c r="C51" i="21"/>
  <c r="C50" i="21"/>
  <c r="C49" i="21"/>
  <c r="C48" i="21"/>
  <c r="C47" i="21"/>
  <c r="C46" i="21"/>
  <c r="C45" i="21"/>
  <c r="C44" i="21"/>
  <c r="C43" i="21"/>
  <c r="C42" i="21"/>
  <c r="C41" i="21"/>
  <c r="C40" i="21"/>
  <c r="C39" i="21"/>
  <c r="C38" i="21"/>
  <c r="C37" i="21"/>
  <c r="C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5" i="21"/>
  <c r="C14" i="21"/>
  <c r="C13" i="21"/>
  <c r="C12" i="21"/>
  <c r="C11" i="21"/>
  <c r="C10" i="21"/>
  <c r="C9" i="21"/>
  <c r="C8" i="21"/>
  <c r="C7" i="21"/>
  <c r="C6" i="21"/>
  <c r="C5" i="21"/>
  <c r="C54" i="21" s="1"/>
  <c r="D66" i="20"/>
  <c r="E66" i="20" s="1"/>
  <c r="D65" i="20"/>
  <c r="E65" i="20" s="1"/>
  <c r="D64" i="20"/>
  <c r="E64" i="20" s="1"/>
  <c r="E63" i="20"/>
  <c r="D63" i="20"/>
  <c r="D62" i="20"/>
  <c r="E62" i="20" s="1"/>
  <c r="D61" i="20"/>
  <c r="E61" i="20" s="1"/>
  <c r="D60" i="20"/>
  <c r="E60" i="20" s="1"/>
  <c r="E59" i="20"/>
  <c r="D59" i="20"/>
  <c r="D58" i="20"/>
  <c r="E58" i="20" s="1"/>
  <c r="E57" i="20"/>
  <c r="D57" i="20"/>
  <c r="D56" i="20"/>
  <c r="D55" i="20" s="1"/>
  <c r="C55" i="20"/>
  <c r="D54" i="20"/>
  <c r="E54" i="20" s="1"/>
  <c r="D53" i="20"/>
  <c r="E53" i="20" s="1"/>
  <c r="D52" i="20"/>
  <c r="E52" i="20" s="1"/>
  <c r="C51" i="20"/>
  <c r="D48" i="20"/>
  <c r="E48" i="20" s="1"/>
  <c r="D47" i="20"/>
  <c r="E47" i="20" s="1"/>
  <c r="D46" i="20"/>
  <c r="C45" i="20"/>
  <c r="D44" i="20"/>
  <c r="E44" i="20" s="1"/>
  <c r="E43" i="20"/>
  <c r="D43" i="20"/>
  <c r="D42" i="20"/>
  <c r="E42" i="20" s="1"/>
  <c r="D41" i="20"/>
  <c r="E41" i="20" s="1"/>
  <c r="D40" i="20"/>
  <c r="E40" i="20" s="1"/>
  <c r="D39" i="20"/>
  <c r="E39" i="20" s="1"/>
  <c r="D38" i="20"/>
  <c r="E38" i="20" s="1"/>
  <c r="E37" i="20"/>
  <c r="D37" i="20"/>
  <c r="D36" i="20"/>
  <c r="E36" i="20" s="1"/>
  <c r="D35" i="20"/>
  <c r="E35" i="20" s="1"/>
  <c r="D34" i="20"/>
  <c r="E34" i="20" s="1"/>
  <c r="D33" i="20"/>
  <c r="E33" i="20" s="1"/>
  <c r="D32" i="20"/>
  <c r="E32" i="20" s="1"/>
  <c r="D31" i="20"/>
  <c r="E31" i="20" s="1"/>
  <c r="D30" i="20"/>
  <c r="E30" i="20" s="1"/>
  <c r="D29" i="20"/>
  <c r="E29" i="20" s="1"/>
  <c r="D28" i="20"/>
  <c r="E28" i="20" s="1"/>
  <c r="D27" i="20"/>
  <c r="E27" i="20" s="1"/>
  <c r="D26" i="20"/>
  <c r="E26" i="20" s="1"/>
  <c r="D25" i="20"/>
  <c r="E25" i="20" s="1"/>
  <c r="E24" i="20"/>
  <c r="D24" i="20"/>
  <c r="D23" i="20"/>
  <c r="E23" i="20" s="1"/>
  <c r="D22" i="20"/>
  <c r="E22" i="20" s="1"/>
  <c r="D21" i="20"/>
  <c r="E21" i="20" s="1"/>
  <c r="D20" i="20"/>
  <c r="E20" i="20" s="1"/>
  <c r="D19" i="20"/>
  <c r="E19" i="20" s="1"/>
  <c r="C18" i="20"/>
  <c r="D17" i="20"/>
  <c r="E17" i="20" s="1"/>
  <c r="D16" i="20"/>
  <c r="E16" i="20" s="1"/>
  <c r="E15" i="20"/>
  <c r="D15" i="20"/>
  <c r="D14" i="20"/>
  <c r="E14" i="20" s="1"/>
  <c r="D13" i="20"/>
  <c r="E13" i="20" s="1"/>
  <c r="D12" i="20"/>
  <c r="E12" i="20" s="1"/>
  <c r="D11" i="20"/>
  <c r="E11" i="20" s="1"/>
  <c r="D10" i="20"/>
  <c r="C9" i="20"/>
  <c r="D8" i="20"/>
  <c r="E8" i="20" s="1"/>
  <c r="D7" i="20"/>
  <c r="E7" i="20" s="1"/>
  <c r="D6" i="20"/>
  <c r="E6" i="20" s="1"/>
  <c r="D5" i="20"/>
  <c r="C4" i="20"/>
  <c r="C67" i="20" s="1"/>
  <c r="E55" i="19"/>
  <c r="D55" i="19"/>
  <c r="E54" i="19"/>
  <c r="D54" i="19"/>
  <c r="E53" i="19"/>
  <c r="D53" i="19"/>
  <c r="E52" i="19"/>
  <c r="D52" i="19"/>
  <c r="E51" i="19"/>
  <c r="D51" i="19"/>
  <c r="E50" i="19"/>
  <c r="D50" i="19"/>
  <c r="E49" i="19"/>
  <c r="D49" i="19"/>
  <c r="E48" i="19"/>
  <c r="D48" i="19"/>
  <c r="D47" i="19"/>
  <c r="C47" i="19"/>
  <c r="E47" i="19" s="1"/>
  <c r="E46" i="19"/>
  <c r="D46" i="19"/>
  <c r="D45" i="19"/>
  <c r="E45" i="19" s="1"/>
  <c r="D44" i="19"/>
  <c r="E44" i="19" s="1"/>
  <c r="C44" i="19"/>
  <c r="E43" i="19"/>
  <c r="D43" i="19"/>
  <c r="E42" i="19"/>
  <c r="D42" i="19"/>
  <c r="E41" i="19"/>
  <c r="D41" i="19"/>
  <c r="E40" i="19"/>
  <c r="D40" i="19"/>
  <c r="E39" i="19"/>
  <c r="D39" i="19"/>
  <c r="E38" i="19"/>
  <c r="D38" i="19"/>
  <c r="E37" i="19"/>
  <c r="D37" i="19"/>
  <c r="E36" i="19"/>
  <c r="D36" i="19"/>
  <c r="E35" i="19"/>
  <c r="D35" i="19"/>
  <c r="E34" i="19"/>
  <c r="D34" i="19"/>
  <c r="E33" i="19"/>
  <c r="D33" i="19"/>
  <c r="E32" i="19"/>
  <c r="D32" i="19"/>
  <c r="E31" i="19"/>
  <c r="D31" i="19"/>
  <c r="E30" i="19"/>
  <c r="D30" i="19"/>
  <c r="E29" i="19"/>
  <c r="D29" i="19"/>
  <c r="E28" i="19"/>
  <c r="D28" i="19"/>
  <c r="D27" i="19"/>
  <c r="C27" i="19"/>
  <c r="E27" i="19" s="1"/>
  <c r="E26" i="19"/>
  <c r="D26" i="19"/>
  <c r="E25" i="19"/>
  <c r="D25" i="19"/>
  <c r="E24" i="19"/>
  <c r="D24" i="19"/>
  <c r="D23" i="19"/>
  <c r="E23" i="19" s="1"/>
  <c r="D22" i="19"/>
  <c r="E22" i="19" s="1"/>
  <c r="D21" i="19"/>
  <c r="E21" i="19" s="1"/>
  <c r="D20" i="19"/>
  <c r="E20" i="19" s="1"/>
  <c r="D19" i="19"/>
  <c r="E19" i="19" s="1"/>
  <c r="E18" i="19"/>
  <c r="D18" i="19"/>
  <c r="D17" i="19"/>
  <c r="E17" i="19" s="1"/>
  <c r="D16" i="19"/>
  <c r="E16" i="19" s="1"/>
  <c r="D15" i="19"/>
  <c r="E15" i="19" s="1"/>
  <c r="D14" i="19"/>
  <c r="E14" i="19" s="1"/>
  <c r="E13" i="19"/>
  <c r="D13" i="19"/>
  <c r="E12" i="19"/>
  <c r="D12" i="19"/>
  <c r="D11" i="19"/>
  <c r="E11" i="19" s="1"/>
  <c r="D10" i="19"/>
  <c r="E10" i="19" s="1"/>
  <c r="D9" i="19"/>
  <c r="E9" i="19" s="1"/>
  <c r="D8" i="19"/>
  <c r="E8" i="19" s="1"/>
  <c r="D7" i="19"/>
  <c r="E7" i="19" s="1"/>
  <c r="D6" i="19"/>
  <c r="E6" i="19" s="1"/>
  <c r="D5" i="19"/>
  <c r="D4" i="19" s="1"/>
  <c r="D56" i="19" s="1"/>
  <c r="C4" i="19"/>
  <c r="E4" i="19" s="1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E50" i="15"/>
  <c r="E51" i="15"/>
  <c r="E52" i="15"/>
  <c r="E54" i="15"/>
  <c r="E55" i="15"/>
  <c r="E56" i="15"/>
  <c r="E57" i="15"/>
  <c r="E58" i="15"/>
  <c r="E59" i="15"/>
  <c r="E60" i="15"/>
  <c r="E61" i="15"/>
  <c r="E62" i="15"/>
  <c r="E63" i="15"/>
  <c r="E64" i="15"/>
  <c r="E4" i="15"/>
  <c r="E5" i="15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4" i="1"/>
  <c r="E56" i="20" l="1"/>
  <c r="D4" i="20"/>
  <c r="D67" i="20" s="1"/>
  <c r="E67" i="20" s="1"/>
  <c r="D51" i="20"/>
  <c r="E51" i="20" s="1"/>
  <c r="E55" i="20"/>
  <c r="D9" i="20"/>
  <c r="E9" i="20" s="1"/>
  <c r="D45" i="20"/>
  <c r="E45" i="20" s="1"/>
  <c r="E10" i="20"/>
  <c r="D18" i="20"/>
  <c r="E18" i="20" s="1"/>
  <c r="E46" i="20"/>
  <c r="E4" i="20"/>
  <c r="E5" i="20"/>
  <c r="E5" i="19"/>
  <c r="C56" i="19"/>
  <c r="E56" i="19" s="1"/>
  <c r="E12" i="1"/>
  <c r="E13" i="1"/>
  <c r="E18" i="1"/>
  <c r="E24" i="1"/>
  <c r="E25" i="1"/>
  <c r="E26" i="1"/>
  <c r="C53" i="15" l="1"/>
  <c r="E53" i="15" s="1"/>
  <c r="C49" i="15"/>
  <c r="E49" i="15" s="1"/>
  <c r="C45" i="15"/>
  <c r="C18" i="15"/>
  <c r="C9" i="15"/>
  <c r="C4" i="15"/>
  <c r="C47" i="1"/>
  <c r="C44" i="1"/>
  <c r="C27" i="1"/>
  <c r="E27" i="1" s="1"/>
  <c r="D22" i="1"/>
  <c r="E22" i="1" s="1"/>
  <c r="D21" i="1"/>
  <c r="E21" i="1" s="1"/>
  <c r="C4" i="1"/>
  <c r="C53" i="14"/>
  <c r="C52" i="14"/>
  <c r="C51" i="14"/>
  <c r="C50" i="14"/>
  <c r="C47" i="14"/>
  <c r="C46" i="14"/>
  <c r="C45" i="14"/>
  <c r="C44" i="14"/>
  <c r="C43" i="14"/>
  <c r="C42" i="14"/>
  <c r="C39" i="14"/>
  <c r="C38" i="14"/>
  <c r="C37" i="14"/>
  <c r="C35" i="14"/>
  <c r="C34" i="14"/>
  <c r="C33" i="14"/>
  <c r="C32" i="14"/>
  <c r="C29" i="14"/>
  <c r="C28" i="14"/>
  <c r="C27" i="14"/>
  <c r="C26" i="14"/>
  <c r="C25" i="14"/>
  <c r="C23" i="14"/>
  <c r="C22" i="14"/>
  <c r="C19" i="14"/>
  <c r="C18" i="14"/>
  <c r="C17" i="14"/>
  <c r="C16" i="14"/>
  <c r="C15" i="14"/>
  <c r="C14" i="14"/>
  <c r="C12" i="14"/>
  <c r="C11" i="14"/>
  <c r="C10" i="14"/>
  <c r="D64" i="15"/>
  <c r="D63" i="15"/>
  <c r="D62" i="15"/>
  <c r="D61" i="15"/>
  <c r="D60" i="15"/>
  <c r="D59" i="15"/>
  <c r="D58" i="15"/>
  <c r="D57" i="15"/>
  <c r="D56" i="15"/>
  <c r="D55" i="15"/>
  <c r="D54" i="15"/>
  <c r="D52" i="15"/>
  <c r="D51" i="15"/>
  <c r="D50" i="15"/>
  <c r="D48" i="15"/>
  <c r="D47" i="15"/>
  <c r="D46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7" i="15"/>
  <c r="D16" i="15"/>
  <c r="D15" i="15"/>
  <c r="D14" i="15"/>
  <c r="D13" i="15"/>
  <c r="D12" i="15"/>
  <c r="D11" i="15"/>
  <c r="D10" i="15"/>
  <c r="D8" i="15"/>
  <c r="D7" i="15"/>
  <c r="D6" i="15"/>
  <c r="D5" i="15"/>
  <c r="C65" i="15" l="1"/>
  <c r="E65" i="15" s="1"/>
  <c r="D49" i="15"/>
  <c r="C56" i="1"/>
  <c r="E56" i="1" s="1"/>
  <c r="D45" i="15"/>
  <c r="D4" i="15"/>
  <c r="D9" i="15"/>
  <c r="D18" i="15"/>
  <c r="D53" i="15"/>
  <c r="J13" i="3"/>
  <c r="D65" i="15" l="1"/>
  <c r="C74" i="2"/>
  <c r="C73" i="2"/>
  <c r="C69" i="2"/>
  <c r="C68" i="2"/>
  <c r="C63" i="2"/>
  <c r="C62" i="2"/>
  <c r="C59" i="2"/>
  <c r="C58" i="2"/>
  <c r="C57" i="2"/>
  <c r="F8" i="10"/>
  <c r="E8" i="10"/>
  <c r="D8" i="10"/>
  <c r="C8" i="10"/>
  <c r="C56" i="2" s="1"/>
  <c r="C49" i="2"/>
  <c r="C48" i="2"/>
  <c r="C47" i="2"/>
  <c r="C46" i="2"/>
  <c r="C41" i="2"/>
  <c r="C40" i="2"/>
  <c r="C39" i="2"/>
  <c r="C33" i="2"/>
  <c r="C32" i="2"/>
  <c r="C25" i="2"/>
  <c r="C24" i="2"/>
  <c r="C23" i="2"/>
  <c r="C22" i="2"/>
  <c r="C21" i="2"/>
  <c r="C19" i="2"/>
  <c r="C18" i="2"/>
  <c r="C17" i="2"/>
  <c r="C16" i="2"/>
  <c r="C13" i="2"/>
  <c r="C12" i="2"/>
  <c r="C8" i="2"/>
  <c r="C7" i="2"/>
  <c r="C6" i="2"/>
  <c r="C5" i="2"/>
  <c r="J21" i="3"/>
  <c r="C13" i="14" s="1"/>
  <c r="I19" i="3"/>
  <c r="H19" i="3"/>
  <c r="G19" i="3"/>
  <c r="C9" i="14" s="1"/>
  <c r="F19" i="3"/>
  <c r="C8" i="14" s="1"/>
  <c r="E19" i="3"/>
  <c r="C7" i="14" s="1"/>
  <c r="D19" i="3"/>
  <c r="C6" i="14" s="1"/>
  <c r="C19" i="3"/>
  <c r="C5" i="14" s="1"/>
  <c r="D55" i="1"/>
  <c r="D54" i="1"/>
  <c r="D53" i="1"/>
  <c r="D52" i="1"/>
  <c r="D51" i="1"/>
  <c r="D50" i="1"/>
  <c r="D49" i="1"/>
  <c r="D48" i="1"/>
  <c r="K3" i="6"/>
  <c r="D46" i="1"/>
  <c r="D45" i="1"/>
  <c r="D44" i="1" s="1"/>
  <c r="D33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6" i="1"/>
  <c r="D25" i="1"/>
  <c r="D24" i="1"/>
  <c r="D23" i="1"/>
  <c r="E23" i="1" s="1"/>
  <c r="D20" i="1"/>
  <c r="E20" i="1" s="1"/>
  <c r="D19" i="1"/>
  <c r="E19" i="1" s="1"/>
  <c r="D18" i="1"/>
  <c r="D17" i="1"/>
  <c r="E17" i="1" s="1"/>
  <c r="D16" i="1"/>
  <c r="E16" i="1" s="1"/>
  <c r="D15" i="1"/>
  <c r="E15" i="1" s="1"/>
  <c r="D14" i="1"/>
  <c r="E14" i="1" s="1"/>
  <c r="D13" i="1"/>
  <c r="D12" i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  <c r="D47" i="1" l="1"/>
  <c r="D27" i="1"/>
  <c r="J19" i="3"/>
  <c r="J22" i="3" s="1"/>
  <c r="D4" i="1"/>
  <c r="J9" i="3"/>
  <c r="J5" i="3"/>
  <c r="J7" i="3"/>
  <c r="J11" i="3"/>
  <c r="H10" i="12"/>
  <c r="G10" i="12"/>
  <c r="F10" i="12"/>
  <c r="C67" i="2" s="1"/>
  <c r="E10" i="12"/>
  <c r="C66" i="2" s="1"/>
  <c r="D10" i="12"/>
  <c r="C65" i="2" s="1"/>
  <c r="C10" i="12"/>
  <c r="C64" i="2" s="1"/>
  <c r="H14" i="12"/>
  <c r="C76" i="2" s="1"/>
  <c r="G14" i="12"/>
  <c r="C75" i="2" s="1"/>
  <c r="F14" i="12"/>
  <c r="E14" i="12"/>
  <c r="C72" i="2" s="1"/>
  <c r="D14" i="12"/>
  <c r="C71" i="2" s="1"/>
  <c r="C14" i="12"/>
  <c r="C70" i="2" s="1"/>
  <c r="F8" i="11"/>
  <c r="E8" i="11"/>
  <c r="D8" i="11"/>
  <c r="C61" i="2" s="1"/>
  <c r="C8" i="11"/>
  <c r="C60" i="2" s="1"/>
  <c r="F3" i="10"/>
  <c r="I30" i="9"/>
  <c r="H30" i="9"/>
  <c r="G30" i="9"/>
  <c r="C55" i="2" s="1"/>
  <c r="F30" i="9"/>
  <c r="C54" i="2" s="1"/>
  <c r="E30" i="9"/>
  <c r="C53" i="2" s="1"/>
  <c r="D30" i="9"/>
  <c r="C52" i="2" s="1"/>
  <c r="C30" i="9"/>
  <c r="C51" i="2" s="1"/>
  <c r="I26" i="9"/>
  <c r="C50" i="2" s="1"/>
  <c r="H26" i="9"/>
  <c r="G26" i="9"/>
  <c r="C45" i="2" s="1"/>
  <c r="F26" i="9"/>
  <c r="C44" i="2" s="1"/>
  <c r="E26" i="9"/>
  <c r="C43" i="2" s="1"/>
  <c r="D26" i="9"/>
  <c r="C42" i="2" s="1"/>
  <c r="C26" i="9"/>
  <c r="J9" i="9"/>
  <c r="J7" i="9"/>
  <c r="I20" i="9"/>
  <c r="C38" i="2" s="1"/>
  <c r="H20" i="9"/>
  <c r="C37" i="2" s="1"/>
  <c r="G20" i="9"/>
  <c r="C36" i="2" s="1"/>
  <c r="F20" i="9"/>
  <c r="C35" i="2" s="1"/>
  <c r="E20" i="9"/>
  <c r="C34" i="2" s="1"/>
  <c r="D20" i="9"/>
  <c r="C20" i="9"/>
  <c r="I15" i="9"/>
  <c r="C30" i="2" s="1"/>
  <c r="H15" i="9"/>
  <c r="C29" i="2" s="1"/>
  <c r="G15" i="9"/>
  <c r="C28" i="2" s="1"/>
  <c r="F15" i="9"/>
  <c r="C27" i="2" s="1"/>
  <c r="E15" i="9"/>
  <c r="C26" i="2" s="1"/>
  <c r="D15" i="9"/>
  <c r="C15" i="9"/>
  <c r="J20" i="9" l="1"/>
  <c r="C31" i="2"/>
  <c r="I10" i="12"/>
  <c r="J15" i="9"/>
  <c r="I14" i="12"/>
  <c r="J26" i="9"/>
  <c r="D56" i="1"/>
  <c r="J10" i="8"/>
  <c r="C20" i="2" s="1"/>
  <c r="I10" i="8"/>
  <c r="H10" i="8"/>
  <c r="C15" i="2" s="1"/>
  <c r="G10" i="8"/>
  <c r="C14" i="2" s="1"/>
  <c r="F10" i="8"/>
  <c r="E10" i="8"/>
  <c r="C11" i="2" s="1"/>
  <c r="D10" i="8"/>
  <c r="C10" i="2" s="1"/>
  <c r="C10" i="8"/>
  <c r="C9" i="2" s="1"/>
  <c r="K3" i="8"/>
  <c r="H13" i="4"/>
  <c r="J21" i="4"/>
  <c r="C49" i="14" s="1"/>
  <c r="I21" i="4"/>
  <c r="C48" i="14" s="1"/>
  <c r="H21" i="4"/>
  <c r="G21" i="4"/>
  <c r="C41" i="14" s="1"/>
  <c r="F21" i="4"/>
  <c r="C40" i="14" s="1"/>
  <c r="E21" i="4"/>
  <c r="D21" i="4"/>
  <c r="C36" i="14" s="1"/>
  <c r="C21" i="4"/>
  <c r="J13" i="4"/>
  <c r="C31" i="14" s="1"/>
  <c r="I13" i="4"/>
  <c r="C30" i="14" s="1"/>
  <c r="G13" i="4"/>
  <c r="C24" i="14" s="1"/>
  <c r="F13" i="4"/>
  <c r="E13" i="4"/>
  <c r="C21" i="14" s="1"/>
  <c r="D13" i="4"/>
  <c r="C20" i="14" s="1"/>
  <c r="C13" i="4"/>
  <c r="K13" i="4" l="1"/>
  <c r="K22" i="4" s="1"/>
  <c r="K10" i="8"/>
  <c r="C54" i="14"/>
  <c r="K21" i="4"/>
  <c r="I4" i="13"/>
  <c r="E6" i="5"/>
  <c r="E7" i="5" s="1"/>
  <c r="I5" i="12" l="1"/>
  <c r="I3" i="12"/>
  <c r="F9" i="11"/>
  <c r="I12" i="13" s="1"/>
  <c r="F3" i="11"/>
  <c r="F4" i="11" s="1"/>
  <c r="H12" i="13" s="1"/>
  <c r="H11" i="13"/>
  <c r="J30" i="9"/>
  <c r="J5" i="9"/>
  <c r="J3" i="9"/>
  <c r="H9" i="13"/>
  <c r="G6" i="7"/>
  <c r="I8" i="13" s="1"/>
  <c r="G3" i="7"/>
  <c r="H8" i="13" s="1"/>
  <c r="I6" i="12" l="1"/>
  <c r="H13" i="13" s="1"/>
  <c r="I15" i="12"/>
  <c r="I13" i="13" s="1"/>
  <c r="I11" i="13"/>
  <c r="J10" i="9"/>
  <c r="H10" i="13" s="1"/>
  <c r="H14" i="13" s="1"/>
  <c r="J31" i="9"/>
  <c r="I10" i="13" s="1"/>
  <c r="I9" i="13"/>
  <c r="K6" i="6"/>
  <c r="I5" i="13" s="1"/>
  <c r="E3" i="5"/>
  <c r="E4" i="5" s="1"/>
  <c r="H4" i="13" s="1"/>
  <c r="K5" i="4"/>
  <c r="K3" i="4"/>
  <c r="J3" i="3"/>
  <c r="I2" i="13"/>
  <c r="J14" i="3" l="1"/>
  <c r="H2" i="13" s="1"/>
  <c r="I14" i="13"/>
  <c r="H5" i="13"/>
  <c r="I6" i="13"/>
  <c r="J6" i="13" s="1"/>
  <c r="K6" i="4"/>
  <c r="H3" i="13" s="1"/>
  <c r="C77" i="2"/>
  <c r="H6" i="13" l="1"/>
</calcChain>
</file>

<file path=xl/sharedStrings.xml><?xml version="1.0" encoding="utf-8"?>
<sst xmlns="http://schemas.openxmlformats.org/spreadsheetml/2006/main" count="741" uniqueCount="274">
  <si>
    <t>třída</t>
  </si>
  <si>
    <t>položka</t>
  </si>
  <si>
    <t>Závěrečný účet</t>
  </si>
  <si>
    <t>Daň z příjmů FO ze závislé činnosti</t>
  </si>
  <si>
    <t>částka v Kč</t>
  </si>
  <si>
    <t>Daň z příjmů FO ze samostatné výdělečné činnosti</t>
  </si>
  <si>
    <t>Daň z příjmů FO z kapitálových výnosů</t>
  </si>
  <si>
    <t>Daň z příjmů právnických osob</t>
  </si>
  <si>
    <t>Daň z příjmů prácnických osob za obce</t>
  </si>
  <si>
    <t>Daň z přidané hodnoty</t>
  </si>
  <si>
    <t>1111 - 1211</t>
  </si>
  <si>
    <t>Daň z nemovitostí</t>
  </si>
  <si>
    <t>1334 - 1335</t>
  </si>
  <si>
    <t>1351, 1355</t>
  </si>
  <si>
    <t>Správní poplatky</t>
  </si>
  <si>
    <t>Správní poplatky - výherní hrací přístroje</t>
  </si>
  <si>
    <t>Odvody za odnětí půdy ze zemědělského půdního fondu</t>
  </si>
  <si>
    <t>Poplatky za odnětí pozemků plnění funkcí lesa</t>
  </si>
  <si>
    <t>Poplatek ze psů</t>
  </si>
  <si>
    <t>Poplatek za užívání veřejného prostranství</t>
  </si>
  <si>
    <t>Poplatek ze vstupného</t>
  </si>
  <si>
    <t>Poplatek z ubytovacícj kapacit</t>
  </si>
  <si>
    <t>Poplatek za povolení k vjezdu do vybraných míst</t>
  </si>
  <si>
    <t>Odvod z loterií a podobných her kromě z VHP</t>
  </si>
  <si>
    <t>Odvody z výherních hracích přístrojů</t>
  </si>
  <si>
    <t>Příjmy za zkoušky-řidičské oprávnění</t>
  </si>
  <si>
    <t>NEDAŇOVÉ PŘÍJMY</t>
  </si>
  <si>
    <t>DAŇOVÉ PŘÍJMY</t>
  </si>
  <si>
    <t>Příjmy z poskytování služeb a výrobků</t>
  </si>
  <si>
    <t>Příjmy z prodeje zboží</t>
  </si>
  <si>
    <t>Ostatní příjmy z vlastní činnosti</t>
  </si>
  <si>
    <t>Odvody příspěvkových organizací</t>
  </si>
  <si>
    <t>Příjmy z pronájmu pozemků</t>
  </si>
  <si>
    <t>Příjmy z pronájmu nemovitostí</t>
  </si>
  <si>
    <t>Daňové příjmy podle zákona o rozpočtovém určení daní</t>
  </si>
  <si>
    <t>Odvody za odnětí půdya poplatek za odnětí pozemku - funkce lesa</t>
  </si>
  <si>
    <t>Poplatky podle vyhlášky o místních poplatcích</t>
  </si>
  <si>
    <t>Odvod z loterií z z VHP - příjem od finančních úřadů</t>
  </si>
  <si>
    <t>Příjmy za zkoušky odborné způsobilosti a řidičské oprávnění - pracoviště Plzeň</t>
  </si>
  <si>
    <t>Příjmy z úroků</t>
  </si>
  <si>
    <t>Příjmy z úroků ze státních dluhopisů</t>
  </si>
  <si>
    <t>Sankční platby přijaté od jiných subjektů</t>
  </si>
  <si>
    <t>Příjmy z finančního vypořádání min. let mezi obcemi</t>
  </si>
  <si>
    <t>Ostatní přijaté vratky transferů</t>
  </si>
  <si>
    <t>Příjmy z poskytování služeb - Městská knihovna</t>
  </si>
  <si>
    <t xml:space="preserve">                                                     SKC</t>
  </si>
  <si>
    <t xml:space="preserve">                                                     poplatky za tříděný odpad od podnikatel. Subjektů</t>
  </si>
  <si>
    <t xml:space="preserve">                                                     Den města - reklama</t>
  </si>
  <si>
    <t xml:space="preserve">                                                     ostatní služby spojené s využíváním nemovitých věcí</t>
  </si>
  <si>
    <t>Příjmy z prodeje zboží - turistické známky a nálepky, pohlednice města</t>
  </si>
  <si>
    <t>Ostatní příjmy z vlastní činnosti - příjem za věcná břemena</t>
  </si>
  <si>
    <t xml:space="preserve">Odvody příspěv. org. - ZUŠ - odvod z fondu investic </t>
  </si>
  <si>
    <t xml:space="preserve">                                      - ZŠ a MŠ - odvod z fondu investic</t>
  </si>
  <si>
    <t xml:space="preserve">                               - pracoviště Nýřany</t>
  </si>
  <si>
    <t xml:space="preserve">                               - pracoviště Plzeň</t>
  </si>
  <si>
    <t>1381 - 1383</t>
  </si>
  <si>
    <t>Daň z hazardních her a zrušené odvody z loterií a VHP</t>
  </si>
  <si>
    <t>Příjmy z pronájmu nemovitostí - kotelny</t>
  </si>
  <si>
    <t xml:space="preserve">                                                        - kanalizace, vodovod, plynovod</t>
  </si>
  <si>
    <t xml:space="preserve">                                                        - SKS</t>
  </si>
  <si>
    <t xml:space="preserve">                                                        - POCO</t>
  </si>
  <si>
    <t xml:space="preserve">                                                        - MěÚ - pracoviště Plzeň</t>
  </si>
  <si>
    <t>Příjmy z úroků - bankovní účty</t>
  </si>
  <si>
    <t>Přijaté sankční platby - pracoviště Nýřany vč. Městské policie</t>
  </si>
  <si>
    <t>pracoviště Plzeň</t>
  </si>
  <si>
    <t>zákonný podíl ze sankcí v oblasti ŽP - uložené ČIŽP</t>
  </si>
  <si>
    <t>sankce za pozdní odevzdání díla</t>
  </si>
  <si>
    <t>Příjmy z finančního vypořádání minulých let mezi obcemi</t>
  </si>
  <si>
    <t>Vratky transferů - finanční vypořádání - ZUŠ nevyčerpané účelové prostředky</t>
  </si>
  <si>
    <t>ZŠ a MŠ nevyčerpané účelové prostředky</t>
  </si>
  <si>
    <t>vratka přeplatku sociální dávky vyplacené v minulých letech</t>
  </si>
  <si>
    <t>Daň z hazardníh her</t>
  </si>
  <si>
    <t>Zrušený odvod z loterií a podob. Her kromě VHP</t>
  </si>
  <si>
    <t>Zrušený odvod z  VHP</t>
  </si>
  <si>
    <t>Přijaté pojistné náhrady</t>
  </si>
  <si>
    <t>Přijaté nekapitálové příspěvky a náhrady</t>
  </si>
  <si>
    <t>Neidentifikované příjmy</t>
  </si>
  <si>
    <t>Ostatní nedaňové příjmy</t>
  </si>
  <si>
    <t>Přijaté neinvestiční dary</t>
  </si>
  <si>
    <t>Přijaté dary</t>
  </si>
  <si>
    <t>Přijaté příspěvky a náhrady - přijaté zálohy na energie, vyúčtování energií a služeb</t>
  </si>
  <si>
    <t>náklady správního a exekučního řízení</t>
  </si>
  <si>
    <t>příspěvek za zpětný odběr odpadů</t>
  </si>
  <si>
    <t>náhrady výdajů minulých let</t>
  </si>
  <si>
    <t>náhrady za zásahy hasičů při dopravních nehodách</t>
  </si>
  <si>
    <t>náhrady škod</t>
  </si>
  <si>
    <t>Ostatní nedaňové příjmy - pracoviště Plzeň - prodej evidovaných receptů</t>
  </si>
  <si>
    <t>KAPITÁLOVÉ PŘÍJMY</t>
  </si>
  <si>
    <t>Příjmy z prodeje pozemků</t>
  </si>
  <si>
    <t>Příjmy z prodeje ost. dlouhodob. hmotného majetku</t>
  </si>
  <si>
    <t>PŘIJATÉ TRANSFERY</t>
  </si>
  <si>
    <t>Tř. 1</t>
  </si>
  <si>
    <t>Komentář k čerpání rozpočtu podle rozpočtové skladby</t>
  </si>
  <si>
    <t>Zrušené místní poplatky</t>
  </si>
  <si>
    <t>1341 - 1349</t>
  </si>
  <si>
    <t>Neinvestiční přijaté transfery z VPS</t>
  </si>
  <si>
    <t>Neinvestiční přijaté transfery ze státního rozpočtu</t>
  </si>
  <si>
    <t>Ostatní neinvestiční přijaté transfery ze stát. rozpočtu</t>
  </si>
  <si>
    <t>Neinvestiční přijaté transfery od obcí</t>
  </si>
  <si>
    <t>Neinvestiční přijaté transfery od krajů</t>
  </si>
  <si>
    <t>Převody z vlatních fondů hospodářské činnosti</t>
  </si>
  <si>
    <t>Ostatní investiční přijaté transfery ze SR</t>
  </si>
  <si>
    <t>Investiční transfery přijaté od krajů</t>
  </si>
  <si>
    <t>KONTROLNÍ SOUČET</t>
  </si>
  <si>
    <t>Transfery - uvedeno na samostatné příloze</t>
  </si>
  <si>
    <t>4111 - 4122, 4216, 4222</t>
  </si>
  <si>
    <t>Převody z vlatních fondů - převody z účtu Správy majetku</t>
  </si>
  <si>
    <t>Sk. 1</t>
  </si>
  <si>
    <t>skupina</t>
  </si>
  <si>
    <t xml:space="preserve">Zemědělství a hospodářství </t>
  </si>
  <si>
    <t>Ozdravování hospodářských zvířat</t>
  </si>
  <si>
    <t>Zemědělská činnost a rozvoj j.n.</t>
  </si>
  <si>
    <t>Pěstební činnost</t>
  </si>
  <si>
    <t>Správa v lesním hospodářství</t>
  </si>
  <si>
    <t>Sk. 2</t>
  </si>
  <si>
    <t>Průmyslová a ostatní odvětví hospod.</t>
  </si>
  <si>
    <t>Ostatní správa v průmyslu, stavebnictví a službách</t>
  </si>
  <si>
    <t>Silnice</t>
  </si>
  <si>
    <t>Ostatní záležitosti pozemních komunikací</t>
  </si>
  <si>
    <t>Provoz veřejné silniční dopravy</t>
  </si>
  <si>
    <t>Bezpečnost silničního provozu</t>
  </si>
  <si>
    <t>Dopravní obslužnost</t>
  </si>
  <si>
    <t>Odvádění a čištění odpadních vod</t>
  </si>
  <si>
    <t>Vodní díla v zemědělské krajině</t>
  </si>
  <si>
    <t>Sk. 3</t>
  </si>
  <si>
    <t>Služby pro obyvatelstvo</t>
  </si>
  <si>
    <t>Základní škola - ZŠ a MŠ</t>
  </si>
  <si>
    <t>Základní umělecká škola</t>
  </si>
  <si>
    <t>Městská knihovna</t>
  </si>
  <si>
    <t>Záležitosti kultury ostatní</t>
  </si>
  <si>
    <t>Zachování a obnova kulturních památek</t>
  </si>
  <si>
    <t>Rozhlas a televize</t>
  </si>
  <si>
    <t>Zájmová činnost v kultuře</t>
  </si>
  <si>
    <t>Ostatní záležitosti kultury, církví a sděl. prostřed.</t>
  </si>
  <si>
    <t>Sportovní zařízení v majetku města</t>
  </si>
  <si>
    <t>Tělovýchovná činnost</t>
  </si>
  <si>
    <t>Využití volného času dětí a mládeže</t>
  </si>
  <si>
    <t>Ostatní zájmová činnost</t>
  </si>
  <si>
    <t>Ostatní nemocnice</t>
  </si>
  <si>
    <t>Hospice</t>
  </si>
  <si>
    <t>Bytové hospodářství</t>
  </si>
  <si>
    <t>Veřejné osvětlení</t>
  </si>
  <si>
    <t>Pohřebnictví</t>
  </si>
  <si>
    <t>Lokální zásobování teplem</t>
  </si>
  <si>
    <t>Územní plánování</t>
  </si>
  <si>
    <t>Komunální služby a územní rozvoj</t>
  </si>
  <si>
    <t>Sběr a svoz ostatních odpadů</t>
  </si>
  <si>
    <t>Ostatní nakládání s odpady</t>
  </si>
  <si>
    <t>Ochrana druhů a stanovišť</t>
  </si>
  <si>
    <t>Chráněné části přírody</t>
  </si>
  <si>
    <t>Protierozní, protipožární ochrana</t>
  </si>
  <si>
    <t>Péče o veřejnou zeleň a vzhled obcí</t>
  </si>
  <si>
    <t>Sk. 4</t>
  </si>
  <si>
    <t>Sociální věci a politika zaměstnanosti</t>
  </si>
  <si>
    <t>Ostatní sociální péče a pomoc dětem a mládeži</t>
  </si>
  <si>
    <t>Osobní asistence, pečovatelská služba</t>
  </si>
  <si>
    <t>Ostatní záležitosti sociálních služeb</t>
  </si>
  <si>
    <t>VÝDAJE - rozpočtové paragrafy</t>
  </si>
  <si>
    <t>Samostatně zpracované přílohy - přehled stavebních a vybraných akcí, přehled poskytnutých transferů z rozpočtu města</t>
  </si>
  <si>
    <t>Ozdravování hospod. zvířat - platby za psí útulky, péče o týraná zvířata, krmiva</t>
  </si>
  <si>
    <t>Zemědělská činnost a rozvoj - prac. Plzeň - odbor ŽP</t>
  </si>
  <si>
    <t>Prac. Plzeň - odbor ŽP (průtokové dotace)</t>
  </si>
  <si>
    <t>Správa v lesním hospodářství prac. Plzeň - odbor ŽP (průtokové dotace)</t>
  </si>
  <si>
    <t>Ostatní správa ve stavebnictví - demolice budovy nařízená stavebním úřadem</t>
  </si>
  <si>
    <t>Silnice - stavební akce</t>
  </si>
  <si>
    <t>Ostatní záležitosti pozemních komunikací - stavební akce</t>
  </si>
  <si>
    <t>Provoz veřejné silniční dopravy - příspěvek Plzeňskému kraji na dopravní obslužnost</t>
  </si>
  <si>
    <t xml:space="preserve">                                                         - ČSAD autobusy - noční linka</t>
  </si>
  <si>
    <t>Bezpečnost silničního provozu - prac. Plzeň - odbor dopravy BESIP</t>
  </si>
  <si>
    <t>stavební akce</t>
  </si>
  <si>
    <t>ZŠ a MŠ - neinvestiční příspěvek z rozpočtu města na činnost</t>
  </si>
  <si>
    <t>ZUŠ - neinvestiční příspěvek z rozpočtu města na činnost</t>
  </si>
  <si>
    <t xml:space="preserve">               - stavební akce</t>
  </si>
  <si>
    <t xml:space="preserve">               - příspěvek na jízdné pro děti docházející do ZŠ Zbůch</t>
  </si>
  <si>
    <t xml:space="preserve">        - průkaz ENB</t>
  </si>
  <si>
    <t>Městská knihovna - výdaje organizační složky</t>
  </si>
  <si>
    <t>Záležitosti kultury ostatní - zejm. vedení kroniky</t>
  </si>
  <si>
    <t>Zachování a obnova kulturních památek - kostel - elektrická energie, věžní hodiny</t>
  </si>
  <si>
    <t>Zájmová činnost v kultuře - výdaje organizační složky Spoelčenské a kulturní centrum</t>
  </si>
  <si>
    <t>Ostatní záležitosti kultury družba Zeulenroda, řemeslné jarmarky, den města, SPOZ</t>
  </si>
  <si>
    <t>Sportovní zařízení v majetku města - správce hřištěpro netradiční sporty, inform. tabule</t>
  </si>
  <si>
    <t>Tělovýchovná činnost příspěvek sportovním org., vyhlášení nejlepších sportovců</t>
  </si>
  <si>
    <t>Ostatní zájmová  - dotace STP Nýřany, čs. svaz ochránců památek, dar ČCK,ČST,klub 3.arm.</t>
  </si>
  <si>
    <t>Ostatní nemocnice - dotace nemocnice Stod</t>
  </si>
  <si>
    <t>Hospice - dotace Hospic sv. Lazara</t>
  </si>
  <si>
    <t>Bytové hospodářství - právní služby, daň z nabytí nemovitých věcí</t>
  </si>
  <si>
    <t xml:space="preserve">                                      - úroky z hypotečního úvěru ČSOB</t>
  </si>
  <si>
    <t xml:space="preserve">                                      - stavební akce</t>
  </si>
  <si>
    <t>Veřejné osvětlení - provoz a opravy veřejného osvětlení</t>
  </si>
  <si>
    <t>Pohřebnictví - pohřeb osamělé osoby</t>
  </si>
  <si>
    <t>Lokální zásobování teplem - stavební akce</t>
  </si>
  <si>
    <t>Komunální služby - veřejně prospěšné služy HD spol. s r.o.</t>
  </si>
  <si>
    <t xml:space="preserve">                                 - nákup budovy</t>
  </si>
  <si>
    <t xml:space="preserve">              - daň z nabytí nemovitých věcí, znalecké posudky, geometrické plány, ost. náhrady</t>
  </si>
  <si>
    <t xml:space="preserve">              - provozní výdaje veřejné WC + kašny</t>
  </si>
  <si>
    <t>Sběr a svoz ostatních odpadů - tříděný odpad - sběrné kontejnery</t>
  </si>
  <si>
    <t>Ostatní nakládání s odpady - odpady sběrný dvůr, sběr bioodpadu</t>
  </si>
  <si>
    <t>Ochrana druhů a stanovišť - prac. Plzeň - odbor ŽP</t>
  </si>
  <si>
    <t>Chráněné části přírody - prac. Plzeň - odbor ŽP</t>
  </si>
  <si>
    <t>Péče o veřejnou zeleň a vzhled obcí - prac. Plzeň - odbor ŽP</t>
  </si>
  <si>
    <t>Ostatní sociální péče a pomoc dětem a mládeži - prac. Plzeň - OSVaZ</t>
  </si>
  <si>
    <t>Osobní asistence, pečovatelská služba - neinv.příspěvek Centrum pečovatelských služeb</t>
  </si>
  <si>
    <t xml:space="preserve">                                                                      - zajištění pečovatelských služeb ostatní</t>
  </si>
  <si>
    <t>Ostatní záležitosti sociálních</t>
  </si>
  <si>
    <t>Sk. 5</t>
  </si>
  <si>
    <t>Bezpečnost státu a státní ochrana</t>
  </si>
  <si>
    <t>Činnost orgánů krizového řízení na územní úrovni</t>
  </si>
  <si>
    <t>Městská policie</t>
  </si>
  <si>
    <t>Městská policie - výdaje organizační složky Městská policie</t>
  </si>
  <si>
    <t>Požární ochrana dobrovolná část</t>
  </si>
  <si>
    <t>Požární ochrana dobrovolná část - výdaje org. Složky Požární a cicilní ochrana</t>
  </si>
  <si>
    <t xml:space="preserve">                                                             - příspěvek SDH</t>
  </si>
  <si>
    <t>Sk. 6</t>
  </si>
  <si>
    <t>Všeobecná veřejná správa a služby</t>
  </si>
  <si>
    <t>Místní zastupitelské orgány</t>
  </si>
  <si>
    <t>Volby do parlamentu ČR</t>
  </si>
  <si>
    <t>Volby do zastupitelstev ÚSC (účelová dotace)</t>
  </si>
  <si>
    <t>Volba prezidenta republiky</t>
  </si>
  <si>
    <t>Činnost místní správy</t>
  </si>
  <si>
    <t>Výdaje finančních operací</t>
  </si>
  <si>
    <t>Pojištění majetku</t>
  </si>
  <si>
    <t>Převody vlast. fondům/přes rok (transakce plateb. karty)</t>
  </si>
  <si>
    <t>Ostatní fainanční operace</t>
  </si>
  <si>
    <t>Finanční vypořádání minulých let</t>
  </si>
  <si>
    <t>Ostatní činnosti jinde nezařazené</t>
  </si>
  <si>
    <t>Místní zastupitelské orgány - činnost zastupitelských orgánů města</t>
  </si>
  <si>
    <t>Činnost místní správy - výkon správních činností</t>
  </si>
  <si>
    <t xml:space="preserve">                                        - stavební akce</t>
  </si>
  <si>
    <t>Výdaje finančních operací - poplatky za finanční operace</t>
  </si>
  <si>
    <t>Pojištění majetku - komplexní pojištění majetku města</t>
  </si>
  <si>
    <t>Ostatní fainanční operace - daň z příjmu právnických osob daňová povinnost města</t>
  </si>
  <si>
    <t xml:space="preserve">                                                - DPH odvod daně</t>
  </si>
  <si>
    <t>Finanční vypořádání minulých let - vrácení přeplatků účelových dotací</t>
  </si>
  <si>
    <t>kontrolní součet</t>
  </si>
  <si>
    <t>částka</t>
  </si>
  <si>
    <t>1341-1349</t>
  </si>
  <si>
    <t>1334-1335</t>
  </si>
  <si>
    <t>1111-1211</t>
  </si>
  <si>
    <t>ZEMĚDĚLSTVÍ A HOSPODÁŘSTVÍ</t>
  </si>
  <si>
    <t>paragraf</t>
  </si>
  <si>
    <t>PRŮMYSLOVÁ A OSTATNÍ ODVĚTVÍ HOSPODÁŘSTVÍ</t>
  </si>
  <si>
    <t>SLUŽBY PRO OBYVATELSTVO</t>
  </si>
  <si>
    <t>SOCIÁLNÍ VĚCI A POLITIKA ZAMĚSTNANOSTI</t>
  </si>
  <si>
    <t>BEZPEČNOST STÁTU A STÁTNÍ OCHRANA</t>
  </si>
  <si>
    <t>VÝDAJE</t>
  </si>
  <si>
    <t>Zemědělství a hospodářství</t>
  </si>
  <si>
    <t>Průmyslová a ostatní odvětví hospodářství</t>
  </si>
  <si>
    <t>Celkem</t>
  </si>
  <si>
    <t>PŘÍJMY</t>
  </si>
  <si>
    <t>Daňové příjmy</t>
  </si>
  <si>
    <t>Nedaňové příjmy</t>
  </si>
  <si>
    <t>Kapitálové příjmy</t>
  </si>
  <si>
    <t>Transfery</t>
  </si>
  <si>
    <t>Rozpočtové položky</t>
  </si>
  <si>
    <t>Kontrolní součty</t>
  </si>
  <si>
    <t>4111-4122,4216,4222</t>
  </si>
  <si>
    <t>ZÚ</t>
  </si>
  <si>
    <t>RP</t>
  </si>
  <si>
    <t>VŠEOBECNÁ VEŘEJNÁ SPRÁVA  a SLUŽBY</t>
  </si>
  <si>
    <t>PŘÍJMY - rozpočtové třídy</t>
  </si>
  <si>
    <t>Odvádění a čištění odpadních vod - investiční příspěvek ČOV Tlučná (stavební akce)</t>
  </si>
  <si>
    <t xml:space="preserve">                                                              - neinvestiční příspěvek ČOV Tlučná (stavební akce)</t>
  </si>
  <si>
    <t xml:space="preserve">                                                              - stavební akce ostatní</t>
  </si>
  <si>
    <t xml:space="preserve">                                                              - vedení majetkové evidence</t>
  </si>
  <si>
    <t>Tř. 2</t>
  </si>
  <si>
    <t>Tř. 3</t>
  </si>
  <si>
    <t>Tř. 4</t>
  </si>
  <si>
    <t>PŘÍJMY CELKEM</t>
  </si>
  <si>
    <t>Rozpočet upravený</t>
  </si>
  <si>
    <t>Čerpání k 31.12.20..</t>
  </si>
  <si>
    <t>Plnění %</t>
  </si>
  <si>
    <t>PŘÍJMY - Kč</t>
  </si>
  <si>
    <t>VÝDAJE CELKEM</t>
  </si>
  <si>
    <t>VÝDAJE -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</si>
</sst>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669900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8">
    <xf numFmtId="0" fontId="0" fillId="0" borderId="0" xfId="0"/>
    <xf numFmtId="43" fontId="0" fillId="0" borderId="0" xfId="0" applyNumberFormat="1"/>
    <xf numFmtId="0" fontId="0" fillId="2" borderId="1" xfId="0" applyFill="1" applyBorder="1"/>
    <xf numFmtId="0" fontId="0" fillId="4" borderId="2" xfId="0" applyFill="1" applyBorder="1"/>
    <xf numFmtId="0" fontId="0" fillId="3" borderId="1" xfId="0" applyFill="1" applyBorder="1"/>
    <xf numFmtId="0" fontId="0" fillId="5" borderId="1" xfId="0" applyFill="1" applyBorder="1"/>
    <xf numFmtId="0" fontId="0" fillId="4" borderId="1" xfId="0" applyFill="1" applyBorder="1"/>
    <xf numFmtId="0" fontId="0" fillId="0" borderId="1" xfId="0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1" fillId="0" borderId="7" xfId="0" applyFont="1" applyBorder="1"/>
    <xf numFmtId="0" fontId="1" fillId="0" borderId="8" xfId="0" applyFont="1" applyBorder="1"/>
    <xf numFmtId="43" fontId="1" fillId="0" borderId="9" xfId="0" applyNumberFormat="1" applyFont="1" applyBorder="1"/>
    <xf numFmtId="0" fontId="0" fillId="10" borderId="1" xfId="0" applyFill="1" applyBorder="1"/>
    <xf numFmtId="0" fontId="0" fillId="0" borderId="2" xfId="0" applyBorder="1"/>
    <xf numFmtId="0" fontId="0" fillId="0" borderId="18" xfId="0" applyBorder="1"/>
    <xf numFmtId="0" fontId="0" fillId="11" borderId="1" xfId="0" applyFill="1" applyBorder="1"/>
    <xf numFmtId="0" fontId="0" fillId="12" borderId="1" xfId="0" applyFill="1" applyBorder="1"/>
    <xf numFmtId="0" fontId="0" fillId="13" borderId="1" xfId="0" applyFill="1" applyBorder="1"/>
    <xf numFmtId="0" fontId="0" fillId="14" borderId="1" xfId="0" applyFill="1" applyBorder="1"/>
    <xf numFmtId="0" fontId="0" fillId="13" borderId="3" xfId="0" applyFill="1" applyBorder="1"/>
    <xf numFmtId="0" fontId="0" fillId="14" borderId="2" xfId="0" applyFill="1" applyBorder="1"/>
    <xf numFmtId="0" fontId="0" fillId="15" borderId="1" xfId="0" applyFill="1" applyBorder="1"/>
    <xf numFmtId="0" fontId="0" fillId="16" borderId="1" xfId="0" applyFill="1" applyBorder="1"/>
    <xf numFmtId="0" fontId="0" fillId="17" borderId="1" xfId="0" applyFill="1" applyBorder="1"/>
    <xf numFmtId="0" fontId="0" fillId="11" borderId="3" xfId="0" applyFill="1" applyBorder="1"/>
    <xf numFmtId="0" fontId="0" fillId="18" borderId="1" xfId="0" applyFill="1" applyBorder="1"/>
    <xf numFmtId="0" fontId="1" fillId="0" borderId="7" xfId="0" applyFont="1" applyBorder="1" applyAlignment="1">
      <alignment horizontal="left"/>
    </xf>
    <xf numFmtId="0" fontId="0" fillId="2" borderId="25" xfId="0" applyFill="1" applyBorder="1"/>
    <xf numFmtId="0" fontId="0" fillId="13" borderId="25" xfId="0" applyFill="1" applyBorder="1"/>
    <xf numFmtId="0" fontId="0" fillId="2" borderId="6" xfId="0" applyFill="1" applyBorder="1"/>
    <xf numFmtId="0" fontId="0" fillId="6" borderId="29" xfId="0" applyFill="1" applyBorder="1"/>
    <xf numFmtId="0" fontId="0" fillId="4" borderId="27" xfId="0" applyFill="1" applyBorder="1"/>
    <xf numFmtId="0" fontId="0" fillId="4" borderId="3" xfId="0" applyFill="1" applyBorder="1"/>
    <xf numFmtId="0" fontId="0" fillId="10" borderId="25" xfId="0" applyFill="1" applyBorder="1"/>
    <xf numFmtId="0" fontId="0" fillId="4" borderId="25" xfId="0" applyFill="1" applyBorder="1"/>
    <xf numFmtId="0" fontId="0" fillId="10" borderId="23" xfId="0" applyFill="1" applyBorder="1"/>
    <xf numFmtId="0" fontId="0" fillId="3" borderId="25" xfId="0" applyFill="1" applyBorder="1"/>
    <xf numFmtId="0" fontId="0" fillId="5" borderId="25" xfId="0" applyFill="1" applyBorder="1"/>
    <xf numFmtId="0" fontId="0" fillId="14" borderId="25" xfId="0" applyFill="1" applyBorder="1"/>
    <xf numFmtId="0" fontId="0" fillId="18" borderId="25" xfId="0" applyFill="1" applyBorder="1"/>
    <xf numFmtId="0" fontId="0" fillId="9" borderId="14" xfId="0" applyFill="1" applyBorder="1"/>
    <xf numFmtId="0" fontId="0" fillId="15" borderId="25" xfId="0" applyFill="1" applyBorder="1"/>
    <xf numFmtId="0" fontId="0" fillId="15" borderId="6" xfId="0" applyFill="1" applyBorder="1"/>
    <xf numFmtId="0" fontId="0" fillId="6" borderId="30" xfId="0" applyFill="1" applyBorder="1"/>
    <xf numFmtId="0" fontId="0" fillId="9" borderId="25" xfId="0" applyFill="1" applyBorder="1"/>
    <xf numFmtId="0" fontId="0" fillId="6" borderId="23" xfId="0" applyFill="1" applyBorder="1"/>
    <xf numFmtId="0" fontId="0" fillId="12" borderId="35" xfId="0" applyFill="1" applyBorder="1"/>
    <xf numFmtId="0" fontId="0" fillId="12" borderId="36" xfId="0" applyFill="1" applyBorder="1"/>
    <xf numFmtId="0" fontId="0" fillId="17" borderId="25" xfId="0" applyFill="1" applyBorder="1"/>
    <xf numFmtId="0" fontId="0" fillId="12" borderId="25" xfId="0" applyFill="1" applyBorder="1"/>
    <xf numFmtId="0" fontId="0" fillId="6" borderId="11" xfId="0" applyFill="1" applyBorder="1"/>
    <xf numFmtId="0" fontId="0" fillId="20" borderId="35" xfId="0" applyFill="1" applyBorder="1"/>
    <xf numFmtId="0" fontId="0" fillId="20" borderId="36" xfId="0" applyFill="1" applyBorder="1"/>
    <xf numFmtId="0" fontId="0" fillId="21" borderId="25" xfId="0" applyFill="1" applyBorder="1"/>
    <xf numFmtId="0" fontId="0" fillId="21" borderId="1" xfId="0" applyFill="1" applyBorder="1"/>
    <xf numFmtId="0" fontId="0" fillId="20" borderId="25" xfId="0" applyFill="1" applyBorder="1"/>
    <xf numFmtId="0" fontId="0" fillId="6" borderId="25" xfId="0" applyFill="1" applyBorder="1"/>
    <xf numFmtId="43" fontId="0" fillId="0" borderId="30" xfId="0" applyNumberFormat="1" applyBorder="1"/>
    <xf numFmtId="43" fontId="0" fillId="0" borderId="29" xfId="0" applyNumberFormat="1" applyBorder="1"/>
    <xf numFmtId="43" fontId="0" fillId="0" borderId="47" xfId="0" applyNumberFormat="1" applyBorder="1"/>
    <xf numFmtId="43" fontId="1" fillId="0" borderId="49" xfId="0" applyNumberFormat="1" applyFont="1" applyBorder="1"/>
    <xf numFmtId="43" fontId="0" fillId="0" borderId="40" xfId="0" applyNumberFormat="1" applyBorder="1"/>
    <xf numFmtId="43" fontId="0" fillId="0" borderId="26" xfId="0" applyNumberFormat="1" applyBorder="1"/>
    <xf numFmtId="43" fontId="0" fillId="0" borderId="45" xfId="0" applyNumberFormat="1" applyBorder="1"/>
    <xf numFmtId="43" fontId="1" fillId="0" borderId="51" xfId="0" applyNumberFormat="1" applyFont="1" applyBorder="1"/>
    <xf numFmtId="43" fontId="0" fillId="0" borderId="15" xfId="0" applyNumberFormat="1" applyBorder="1"/>
    <xf numFmtId="43" fontId="0" fillId="2" borderId="30" xfId="0" applyNumberFormat="1" applyFill="1" applyBorder="1"/>
    <xf numFmtId="43" fontId="0" fillId="3" borderId="30" xfId="0" applyNumberFormat="1" applyFill="1" applyBorder="1"/>
    <xf numFmtId="43" fontId="0" fillId="4" borderId="30" xfId="0" applyNumberFormat="1" applyFill="1" applyBorder="1"/>
    <xf numFmtId="43" fontId="0" fillId="5" borderId="30" xfId="0" applyNumberFormat="1" applyFill="1" applyBorder="1"/>
    <xf numFmtId="43" fontId="0" fillId="6" borderId="30" xfId="0" applyNumberFormat="1" applyFill="1" applyBorder="1"/>
    <xf numFmtId="0" fontId="0" fillId="6" borderId="24" xfId="0" applyFill="1" applyBorder="1"/>
    <xf numFmtId="0" fontId="0" fillId="7" borderId="25" xfId="0" applyFill="1" applyBorder="1"/>
    <xf numFmtId="43" fontId="0" fillId="7" borderId="30" xfId="0" applyNumberFormat="1" applyFill="1" applyBorder="1"/>
    <xf numFmtId="0" fontId="0" fillId="8" borderId="25" xfId="0" applyFill="1" applyBorder="1"/>
    <xf numFmtId="43" fontId="0" fillId="9" borderId="30" xfId="0" applyNumberFormat="1" applyFill="1" applyBorder="1"/>
    <xf numFmtId="43" fontId="0" fillId="10" borderId="30" xfId="0" applyNumberFormat="1" applyFill="1" applyBorder="1"/>
    <xf numFmtId="0" fontId="0" fillId="0" borderId="24" xfId="0" applyBorder="1"/>
    <xf numFmtId="0" fontId="0" fillId="11" borderId="25" xfId="0" applyFill="1" applyBorder="1"/>
    <xf numFmtId="0" fontId="0" fillId="13" borderId="27" xfId="0" applyFill="1" applyBorder="1"/>
    <xf numFmtId="0" fontId="0" fillId="14" borderId="24" xfId="0" applyFill="1" applyBorder="1"/>
    <xf numFmtId="43" fontId="0" fillId="15" borderId="30" xfId="0" applyNumberFormat="1" applyFill="1" applyBorder="1"/>
    <xf numFmtId="0" fontId="0" fillId="16" borderId="25" xfId="0" applyFill="1" applyBorder="1"/>
    <xf numFmtId="43" fontId="0" fillId="16" borderId="30" xfId="0" applyNumberFormat="1" applyFill="1" applyBorder="1"/>
    <xf numFmtId="0" fontId="0" fillId="11" borderId="27" xfId="0" applyFill="1" applyBorder="1"/>
    <xf numFmtId="43" fontId="0" fillId="12" borderId="30" xfId="0" applyNumberFormat="1" applyFill="1" applyBorder="1"/>
    <xf numFmtId="43" fontId="0" fillId="17" borderId="30" xfId="0" applyNumberFormat="1" applyFill="1" applyBorder="1"/>
    <xf numFmtId="43" fontId="0" fillId="18" borderId="30" xfId="0" applyNumberFormat="1" applyFill="1" applyBorder="1"/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24" xfId="0" applyFill="1" applyBorder="1" applyAlignment="1">
      <alignment horizontal="left" shrinkToFit="1"/>
    </xf>
    <xf numFmtId="0" fontId="0" fillId="3" borderId="25" xfId="0" applyFill="1" applyBorder="1" applyAlignment="1">
      <alignment horizontal="left"/>
    </xf>
    <xf numFmtId="0" fontId="0" fillId="7" borderId="25" xfId="0" applyFill="1" applyBorder="1" applyAlignment="1">
      <alignment horizontal="left"/>
    </xf>
    <xf numFmtId="0" fontId="0" fillId="10" borderId="25" xfId="0" applyFill="1" applyBorder="1" applyAlignment="1">
      <alignment horizontal="left"/>
    </xf>
    <xf numFmtId="0" fontId="0" fillId="12" borderId="25" xfId="0" applyFill="1" applyBorder="1" applyAlignment="1">
      <alignment horizontal="left"/>
    </xf>
    <xf numFmtId="0" fontId="0" fillId="13" borderId="25" xfId="0" applyFill="1" applyBorder="1" applyAlignment="1">
      <alignment horizontal="left"/>
    </xf>
    <xf numFmtId="43" fontId="0" fillId="13" borderId="30" xfId="0" applyNumberFormat="1" applyFill="1" applyBorder="1"/>
    <xf numFmtId="0" fontId="0" fillId="2" borderId="25" xfId="0" applyFill="1" applyBorder="1" applyAlignment="1">
      <alignment horizontal="left"/>
    </xf>
    <xf numFmtId="0" fontId="0" fillId="14" borderId="25" xfId="0" applyFill="1" applyBorder="1" applyAlignment="1">
      <alignment horizontal="left"/>
    </xf>
    <xf numFmtId="43" fontId="0" fillId="14" borderId="30" xfId="0" applyNumberFormat="1" applyFill="1" applyBorder="1"/>
    <xf numFmtId="0" fontId="0" fillId="5" borderId="25" xfId="0" applyFill="1" applyBorder="1" applyAlignment="1">
      <alignment horizontal="left"/>
    </xf>
    <xf numFmtId="0" fontId="0" fillId="9" borderId="25" xfId="0" applyFill="1" applyBorder="1" applyAlignment="1">
      <alignment horizontal="left"/>
    </xf>
    <xf numFmtId="0" fontId="0" fillId="15" borderId="25" xfId="0" applyFill="1" applyBorder="1" applyAlignment="1">
      <alignment horizontal="left"/>
    </xf>
    <xf numFmtId="0" fontId="0" fillId="16" borderId="25" xfId="0" applyFill="1" applyBorder="1" applyAlignment="1">
      <alignment horizontal="left"/>
    </xf>
    <xf numFmtId="0" fontId="0" fillId="18" borderId="25" xfId="0" applyFill="1" applyBorder="1" applyAlignment="1">
      <alignment horizontal="left"/>
    </xf>
    <xf numFmtId="0" fontId="0" fillId="6" borderId="55" xfId="0" applyFill="1" applyBorder="1"/>
    <xf numFmtId="43" fontId="0" fillId="6" borderId="56" xfId="0" applyNumberFormat="1" applyFill="1" applyBorder="1"/>
    <xf numFmtId="0" fontId="0" fillId="0" borderId="16" xfId="0" applyBorder="1" applyAlignment="1">
      <alignment shrinkToFit="1"/>
    </xf>
    <xf numFmtId="43" fontId="1" fillId="6" borderId="39" xfId="0" applyNumberFormat="1" applyFont="1" applyFill="1" applyBorder="1"/>
    <xf numFmtId="0" fontId="0" fillId="3" borderId="3" xfId="0" applyFill="1" applyBorder="1"/>
    <xf numFmtId="0" fontId="0" fillId="3" borderId="20" xfId="0" applyFill="1" applyBorder="1"/>
    <xf numFmtId="0" fontId="0" fillId="3" borderId="35" xfId="0" applyFill="1" applyBorder="1"/>
    <xf numFmtId="0" fontId="0" fillId="3" borderId="36" xfId="0" applyFill="1" applyBorder="1"/>
    <xf numFmtId="0" fontId="0" fillId="3" borderId="33" xfId="0" applyFill="1" applyBorder="1"/>
    <xf numFmtId="43" fontId="1" fillId="0" borderId="39" xfId="0" applyNumberFormat="1" applyFont="1" applyBorder="1"/>
    <xf numFmtId="0" fontId="0" fillId="3" borderId="27" xfId="0" applyFill="1" applyBorder="1"/>
    <xf numFmtId="43" fontId="0" fillId="10" borderId="22" xfId="0" applyNumberFormat="1" applyFill="1" applyBorder="1"/>
    <xf numFmtId="0" fontId="0" fillId="0" borderId="43" xfId="0" applyBorder="1"/>
    <xf numFmtId="0" fontId="0" fillId="0" borderId="64" xfId="0" applyBorder="1" applyAlignment="1">
      <alignment shrinkToFit="1"/>
    </xf>
    <xf numFmtId="0" fontId="0" fillId="0" borderId="59" xfId="0" applyBorder="1"/>
    <xf numFmtId="0" fontId="0" fillId="4" borderId="35" xfId="0" applyFill="1" applyBorder="1"/>
    <xf numFmtId="0" fontId="0" fillId="4" borderId="36" xfId="0" applyFill="1" applyBorder="1"/>
    <xf numFmtId="0" fontId="0" fillId="4" borderId="29" xfId="0" applyFill="1" applyBorder="1"/>
    <xf numFmtId="43" fontId="0" fillId="10" borderId="32" xfId="0" applyNumberFormat="1" applyFill="1" applyBorder="1"/>
    <xf numFmtId="0" fontId="0" fillId="0" borderId="0" xfId="0" applyBorder="1" applyAlignment="1">
      <alignment shrinkToFit="1"/>
    </xf>
    <xf numFmtId="0" fontId="0" fillId="4" borderId="52" xfId="0" applyFill="1" applyBorder="1"/>
    <xf numFmtId="0" fontId="0" fillId="0" borderId="23" xfId="0" applyFill="1" applyBorder="1" applyAlignment="1">
      <alignment shrinkToFit="1"/>
    </xf>
    <xf numFmtId="43" fontId="0" fillId="0" borderId="22" xfId="0" applyNumberFormat="1" applyBorder="1" applyAlignment="1">
      <alignment shrinkToFit="1"/>
    </xf>
    <xf numFmtId="0" fontId="0" fillId="16" borderId="41" xfId="0" applyFill="1" applyBorder="1" applyAlignment="1">
      <alignment shrinkToFit="1"/>
    </xf>
    <xf numFmtId="0" fontId="0" fillId="6" borderId="16" xfId="0" applyFill="1" applyBorder="1" applyAlignment="1">
      <alignment shrinkToFit="1"/>
    </xf>
    <xf numFmtId="43" fontId="0" fillId="6" borderId="5" xfId="0" applyNumberFormat="1" applyFill="1" applyBorder="1"/>
    <xf numFmtId="43" fontId="0" fillId="6" borderId="57" xfId="0" applyNumberFormat="1" applyFill="1" applyBorder="1"/>
    <xf numFmtId="43" fontId="0" fillId="0" borderId="22" xfId="0" applyNumberFormat="1" applyBorder="1" applyAlignment="1"/>
    <xf numFmtId="43" fontId="0" fillId="0" borderId="32" xfId="0" applyNumberFormat="1" applyBorder="1" applyAlignment="1"/>
    <xf numFmtId="0" fontId="0" fillId="0" borderId="63" xfId="0" applyBorder="1"/>
    <xf numFmtId="0" fontId="0" fillId="3" borderId="52" xfId="0" applyFill="1" applyBorder="1"/>
    <xf numFmtId="0" fontId="0" fillId="0" borderId="3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14" borderId="1" xfId="0" applyFill="1" applyBorder="1" applyAlignment="1">
      <alignment shrinkToFit="1"/>
    </xf>
    <xf numFmtId="43" fontId="0" fillId="6" borderId="1" xfId="0" applyNumberFormat="1" applyFill="1" applyBorder="1"/>
    <xf numFmtId="43" fontId="0" fillId="0" borderId="2" xfId="0" applyNumberFormat="1" applyBorder="1"/>
    <xf numFmtId="0" fontId="0" fillId="18" borderId="24" xfId="0" applyFill="1" applyBorder="1"/>
    <xf numFmtId="0" fontId="0" fillId="14" borderId="3" xfId="0" applyFill="1" applyBorder="1"/>
    <xf numFmtId="0" fontId="0" fillId="14" borderId="35" xfId="0" applyFill="1" applyBorder="1"/>
    <xf numFmtId="0" fontId="0" fillId="14" borderId="36" xfId="0" applyFill="1" applyBorder="1"/>
    <xf numFmtId="0" fontId="0" fillId="14" borderId="25" xfId="0" applyFill="1" applyBorder="1" applyAlignment="1">
      <alignment shrinkToFit="1"/>
    </xf>
    <xf numFmtId="0" fontId="0" fillId="18" borderId="25" xfId="0" applyFill="1" applyBorder="1" applyAlignment="1">
      <alignment shrinkToFit="1"/>
    </xf>
    <xf numFmtId="0" fontId="0" fillId="0" borderId="23" xfId="0" applyBorder="1"/>
    <xf numFmtId="43" fontId="0" fillId="0" borderId="55" xfId="0" applyNumberFormat="1" applyBorder="1"/>
    <xf numFmtId="43" fontId="0" fillId="0" borderId="56" xfId="0" applyNumberFormat="1" applyBorder="1"/>
    <xf numFmtId="43" fontId="0" fillId="0" borderId="65" xfId="0" applyNumberFormat="1" applyBorder="1"/>
    <xf numFmtId="0" fontId="0" fillId="14" borderId="33" xfId="0" applyFill="1" applyBorder="1"/>
    <xf numFmtId="0" fontId="0" fillId="14" borderId="6" xfId="0" applyFill="1" applyBorder="1"/>
    <xf numFmtId="0" fontId="0" fillId="14" borderId="6" xfId="0" applyFill="1" applyBorder="1" applyAlignment="1">
      <alignment shrinkToFit="1"/>
    </xf>
    <xf numFmtId="0" fontId="0" fillId="0" borderId="55" xfId="0" applyBorder="1"/>
    <xf numFmtId="0" fontId="0" fillId="0" borderId="56" xfId="0" applyBorder="1"/>
    <xf numFmtId="43" fontId="0" fillId="6" borderId="6" xfId="0" applyNumberFormat="1" applyFill="1" applyBorder="1"/>
    <xf numFmtId="43" fontId="0" fillId="6" borderId="32" xfId="0" applyNumberFormat="1" applyFill="1" applyBorder="1"/>
    <xf numFmtId="0" fontId="0" fillId="6" borderId="47" xfId="0" applyFill="1" applyBorder="1"/>
    <xf numFmtId="43" fontId="0" fillId="6" borderId="39" xfId="0" applyNumberFormat="1" applyFill="1" applyBorder="1"/>
    <xf numFmtId="0" fontId="0" fillId="15" borderId="4" xfId="0" applyFill="1" applyBorder="1"/>
    <xf numFmtId="0" fontId="0" fillId="9" borderId="4" xfId="0" applyFill="1" applyBorder="1"/>
    <xf numFmtId="0" fontId="0" fillId="6" borderId="31" xfId="0" applyFill="1" applyBorder="1"/>
    <xf numFmtId="0" fontId="0" fillId="9" borderId="31" xfId="0" applyFill="1" applyBorder="1" applyAlignment="1">
      <alignment shrinkToFit="1"/>
    </xf>
    <xf numFmtId="0" fontId="0" fillId="6" borderId="66" xfId="0" applyFill="1" applyBorder="1" applyAlignment="1">
      <alignment shrinkToFit="1"/>
    </xf>
    <xf numFmtId="43" fontId="0" fillId="6" borderId="36" xfId="0" applyNumberFormat="1" applyFill="1" applyBorder="1" applyAlignment="1">
      <alignment shrinkToFit="1"/>
    </xf>
    <xf numFmtId="43" fontId="0" fillId="6" borderId="33" xfId="0" applyNumberFormat="1" applyFill="1" applyBorder="1" applyAlignment="1">
      <alignment shrinkToFit="1"/>
    </xf>
    <xf numFmtId="43" fontId="0" fillId="6" borderId="29" xfId="0" applyNumberFormat="1" applyFill="1" applyBorder="1"/>
    <xf numFmtId="43" fontId="0" fillId="17" borderId="1" xfId="0" applyNumberFormat="1" applyFill="1" applyBorder="1"/>
    <xf numFmtId="0" fontId="0" fillId="12" borderId="33" xfId="0" applyFill="1" applyBorder="1"/>
    <xf numFmtId="43" fontId="0" fillId="17" borderId="6" xfId="0" applyNumberFormat="1" applyFill="1" applyBorder="1"/>
    <xf numFmtId="43" fontId="0" fillId="6" borderId="65" xfId="0" applyNumberFormat="1" applyFill="1" applyBorder="1"/>
    <xf numFmtId="0" fontId="0" fillId="17" borderId="35" xfId="0" applyFill="1" applyBorder="1"/>
    <xf numFmtId="0" fontId="0" fillId="17" borderId="36" xfId="0" applyFill="1" applyBorder="1"/>
    <xf numFmtId="0" fontId="0" fillId="17" borderId="33" xfId="0" applyFill="1" applyBorder="1"/>
    <xf numFmtId="0" fontId="0" fillId="21" borderId="1" xfId="0" applyNumberFormat="1" applyFill="1" applyBorder="1"/>
    <xf numFmtId="0" fontId="0" fillId="20" borderId="33" xfId="0" applyFill="1" applyBorder="1"/>
    <xf numFmtId="0" fontId="0" fillId="21" borderId="6" xfId="0" applyFill="1" applyBorder="1"/>
    <xf numFmtId="0" fontId="0" fillId="6" borderId="38" xfId="0" applyFill="1" applyBorder="1"/>
    <xf numFmtId="0" fontId="0" fillId="21" borderId="35" xfId="0" applyFill="1" applyBorder="1"/>
    <xf numFmtId="0" fontId="0" fillId="21" borderId="36" xfId="0" applyFill="1" applyBorder="1"/>
    <xf numFmtId="0" fontId="0" fillId="21" borderId="29" xfId="0" applyFill="1" applyBorder="1"/>
    <xf numFmtId="43" fontId="0" fillId="20" borderId="30" xfId="0" applyNumberFormat="1" applyFill="1" applyBorder="1"/>
    <xf numFmtId="0" fontId="0" fillId="21" borderId="30" xfId="0" applyNumberFormat="1" applyFill="1" applyBorder="1"/>
    <xf numFmtId="43" fontId="0" fillId="6" borderId="22" xfId="0" applyNumberFormat="1" applyFill="1" applyBorder="1"/>
    <xf numFmtId="43" fontId="0" fillId="11" borderId="1" xfId="0" applyNumberFormat="1" applyFill="1" applyBorder="1" applyProtection="1">
      <protection locked="0"/>
    </xf>
    <xf numFmtId="43" fontId="0" fillId="11" borderId="6" xfId="0" applyNumberFormat="1" applyFill="1" applyBorder="1" applyProtection="1">
      <protection locked="0"/>
    </xf>
    <xf numFmtId="43" fontId="0" fillId="11" borderId="2" xfId="0" applyNumberFormat="1" applyFill="1" applyBorder="1" applyProtection="1">
      <protection locked="0"/>
    </xf>
    <xf numFmtId="43" fontId="0" fillId="11" borderId="10" xfId="0" applyNumberFormat="1" applyFill="1" applyBorder="1" applyProtection="1">
      <protection locked="0"/>
    </xf>
    <xf numFmtId="43" fontId="1" fillId="0" borderId="39" xfId="0" applyNumberFormat="1" applyFont="1" applyBorder="1" applyProtection="1"/>
    <xf numFmtId="0" fontId="0" fillId="6" borderId="26" xfId="0" applyFill="1" applyBorder="1"/>
    <xf numFmtId="0" fontId="0" fillId="14" borderId="20" xfId="0" applyFill="1" applyBorder="1"/>
    <xf numFmtId="0" fontId="0" fillId="0" borderId="27" xfId="0" applyBorder="1" applyAlignment="1">
      <alignment horizontal="left"/>
    </xf>
    <xf numFmtId="0" fontId="0" fillId="7" borderId="24" xfId="0" applyFill="1" applyBorder="1" applyAlignment="1">
      <alignment horizontal="left" vertical="top"/>
    </xf>
    <xf numFmtId="0" fontId="0" fillId="13" borderId="24" xfId="0" applyFill="1" applyBorder="1" applyAlignment="1">
      <alignment horizontal="left" shrinkToFit="1"/>
    </xf>
    <xf numFmtId="0" fontId="3" fillId="2" borderId="25" xfId="0" applyFont="1" applyFill="1" applyBorder="1"/>
    <xf numFmtId="0" fontId="3" fillId="2" borderId="1" xfId="0" applyFont="1" applyFill="1" applyBorder="1"/>
    <xf numFmtId="0" fontId="0" fillId="5" borderId="27" xfId="0" applyFill="1" applyBorder="1"/>
    <xf numFmtId="0" fontId="0" fillId="5" borderId="3" xfId="0" applyFill="1" applyBorder="1"/>
    <xf numFmtId="0" fontId="0" fillId="6" borderId="0" xfId="0" applyFill="1"/>
    <xf numFmtId="43" fontId="0" fillId="6" borderId="0" xfId="0" applyNumberFormat="1" applyFill="1"/>
    <xf numFmtId="0" fontId="0" fillId="3" borderId="24" xfId="0" applyFill="1" applyBorder="1"/>
    <xf numFmtId="0" fontId="0" fillId="3" borderId="2" xfId="0" applyFill="1" applyBorder="1"/>
    <xf numFmtId="43" fontId="0" fillId="3" borderId="47" xfId="0" applyNumberFormat="1" applyFill="1" applyBorder="1"/>
    <xf numFmtId="0" fontId="0" fillId="19" borderId="1" xfId="0" applyFill="1" applyBorder="1"/>
    <xf numFmtId="43" fontId="0" fillId="19" borderId="30" xfId="0" applyNumberFormat="1" applyFill="1" applyBorder="1"/>
    <xf numFmtId="43" fontId="0" fillId="4" borderId="52" xfId="0" applyNumberFormat="1" applyFill="1" applyBorder="1"/>
    <xf numFmtId="0" fontId="0" fillId="10" borderId="27" xfId="0" applyFill="1" applyBorder="1"/>
    <xf numFmtId="0" fontId="0" fillId="10" borderId="3" xfId="0" applyFill="1" applyBorder="1"/>
    <xf numFmtId="0" fontId="0" fillId="4" borderId="24" xfId="0" applyFill="1" applyBorder="1"/>
    <xf numFmtId="0" fontId="0" fillId="16" borderId="27" xfId="0" applyFill="1" applyBorder="1"/>
    <xf numFmtId="0" fontId="0" fillId="16" borderId="3" xfId="0" applyFill="1" applyBorder="1"/>
    <xf numFmtId="0" fontId="0" fillId="7" borderId="24" xfId="0" applyFill="1" applyBorder="1"/>
    <xf numFmtId="0" fontId="0" fillId="7" borderId="2" xfId="0" applyFill="1" applyBorder="1"/>
    <xf numFmtId="0" fontId="0" fillId="18" borderId="27" xfId="0" applyFill="1" applyBorder="1"/>
    <xf numFmtId="0" fontId="0" fillId="18" borderId="3" xfId="0" applyFill="1" applyBorder="1"/>
    <xf numFmtId="0" fontId="0" fillId="9" borderId="27" xfId="0" applyFill="1" applyBorder="1"/>
    <xf numFmtId="0" fontId="0" fillId="9" borderId="3" xfId="0" applyFill="1" applyBorder="1"/>
    <xf numFmtId="0" fontId="0" fillId="9" borderId="24" xfId="0" applyFill="1" applyBorder="1"/>
    <xf numFmtId="0" fontId="0" fillId="9" borderId="2" xfId="0" applyFill="1" applyBorder="1"/>
    <xf numFmtId="0" fontId="0" fillId="20" borderId="27" xfId="0" applyFill="1" applyBorder="1"/>
    <xf numFmtId="0" fontId="0" fillId="20" borderId="3" xfId="0" applyFill="1" applyBorder="1"/>
    <xf numFmtId="0" fontId="0" fillId="20" borderId="1" xfId="0" applyFill="1" applyBorder="1"/>
    <xf numFmtId="43" fontId="0" fillId="21" borderId="30" xfId="0" applyNumberFormat="1" applyFill="1" applyBorder="1"/>
    <xf numFmtId="0" fontId="0" fillId="7" borderId="37" xfId="0" applyFill="1" applyBorder="1" applyAlignment="1">
      <alignment horizontal="left" vertical="top"/>
    </xf>
    <xf numFmtId="0" fontId="0" fillId="7" borderId="27" xfId="0" applyFill="1" applyBorder="1" applyAlignment="1">
      <alignment horizontal="left" vertical="top"/>
    </xf>
    <xf numFmtId="0" fontId="0" fillId="16" borderId="24" xfId="0" applyFill="1" applyBorder="1" applyAlignment="1">
      <alignment horizontal="left" vertical="top"/>
    </xf>
    <xf numFmtId="0" fontId="0" fillId="16" borderId="37" xfId="0" applyFill="1" applyBorder="1" applyAlignment="1">
      <alignment horizontal="left" vertical="top"/>
    </xf>
    <xf numFmtId="0" fontId="0" fillId="16" borderId="27" xfId="0" applyFill="1" applyBorder="1" applyAlignment="1">
      <alignment horizontal="left" vertical="top"/>
    </xf>
    <xf numFmtId="0" fontId="0" fillId="19" borderId="25" xfId="0" applyFill="1" applyBorder="1" applyAlignment="1">
      <alignment horizontal="left"/>
    </xf>
    <xf numFmtId="0" fontId="0" fillId="4" borderId="25" xfId="0" applyFill="1" applyBorder="1" applyAlignment="1">
      <alignment horizontal="left"/>
    </xf>
    <xf numFmtId="0" fontId="0" fillId="13" borderId="10" xfId="0" applyFill="1" applyBorder="1"/>
    <xf numFmtId="0" fontId="0" fillId="2" borderId="10" xfId="0" applyFill="1" applyBorder="1"/>
    <xf numFmtId="0" fontId="0" fillId="13" borderId="57" xfId="0" applyFill="1" applyBorder="1"/>
    <xf numFmtId="0" fontId="0" fillId="13" borderId="6" xfId="0" applyFill="1" applyBorder="1"/>
    <xf numFmtId="0" fontId="0" fillId="7" borderId="6" xfId="0" applyFill="1" applyBorder="1" applyAlignment="1">
      <alignment shrinkToFit="1"/>
    </xf>
    <xf numFmtId="0" fontId="0" fillId="7" borderId="6" xfId="0" applyFill="1" applyBorder="1"/>
    <xf numFmtId="0" fontId="0" fillId="16" borderId="6" xfId="0" applyFill="1" applyBorder="1"/>
    <xf numFmtId="0" fontId="0" fillId="4" borderId="27" xfId="0" applyFill="1" applyBorder="1" applyAlignment="1">
      <alignment horizontal="left"/>
    </xf>
    <xf numFmtId="0" fontId="0" fillId="17" borderId="25" xfId="0" applyFill="1" applyBorder="1" applyAlignment="1">
      <alignment horizontal="left"/>
    </xf>
    <xf numFmtId="0" fontId="0" fillId="20" borderId="25" xfId="0" applyFill="1" applyBorder="1" applyAlignment="1">
      <alignment horizontal="left"/>
    </xf>
    <xf numFmtId="0" fontId="0" fillId="21" borderId="25" xfId="0" applyFill="1" applyBorder="1" applyAlignment="1">
      <alignment horizontal="left"/>
    </xf>
    <xf numFmtId="0" fontId="0" fillId="0" borderId="20" xfId="0" applyBorder="1"/>
    <xf numFmtId="43" fontId="0" fillId="6" borderId="21" xfId="0" applyNumberFormat="1" applyFill="1" applyBorder="1" applyAlignment="1">
      <alignment shrinkToFit="1"/>
    </xf>
    <xf numFmtId="43" fontId="0" fillId="0" borderId="34" xfId="0" applyNumberFormat="1" applyBorder="1" applyAlignment="1">
      <alignment shrinkToFit="1"/>
    </xf>
    <xf numFmtId="43" fontId="0" fillId="13" borderId="1" xfId="0" applyNumberFormat="1" applyFill="1" applyBorder="1" applyProtection="1">
      <protection locked="0"/>
    </xf>
    <xf numFmtId="43" fontId="0" fillId="13" borderId="6" xfId="0" applyNumberFormat="1" applyFill="1" applyBorder="1" applyProtection="1">
      <protection locked="0"/>
    </xf>
    <xf numFmtId="43" fontId="0" fillId="13" borderId="30" xfId="0" applyNumberFormat="1" applyFill="1" applyBorder="1" applyProtection="1">
      <protection locked="0"/>
    </xf>
    <xf numFmtId="43" fontId="0" fillId="13" borderId="22" xfId="0" applyNumberFormat="1" applyFill="1" applyBorder="1" applyProtection="1">
      <protection locked="0"/>
    </xf>
    <xf numFmtId="43" fontId="0" fillId="13" borderId="21" xfId="0" applyNumberFormat="1" applyFill="1" applyBorder="1" applyProtection="1">
      <protection locked="0"/>
    </xf>
    <xf numFmtId="43" fontId="0" fillId="13" borderId="32" xfId="0" applyNumberFormat="1" applyFill="1" applyBorder="1" applyProtection="1">
      <protection locked="0"/>
    </xf>
    <xf numFmtId="0" fontId="0" fillId="0" borderId="39" xfId="0" applyFont="1" applyBorder="1" applyAlignment="1" applyProtection="1">
      <alignment horizontal="center"/>
    </xf>
    <xf numFmtId="0" fontId="0" fillId="3" borderId="27" xfId="0" applyFill="1" applyBorder="1" applyProtection="1"/>
    <xf numFmtId="0" fontId="0" fillId="3" borderId="3" xfId="0" applyFill="1" applyBorder="1" applyProtection="1"/>
    <xf numFmtId="0" fontId="0" fillId="3" borderId="20" xfId="0" applyFill="1" applyBorder="1" applyProtection="1"/>
    <xf numFmtId="43" fontId="0" fillId="0" borderId="61" xfId="0" applyNumberFormat="1" applyFont="1" applyBorder="1" applyProtection="1"/>
    <xf numFmtId="0" fontId="0" fillId="11" borderId="25" xfId="0" applyFill="1" applyBorder="1" applyProtection="1"/>
    <xf numFmtId="43" fontId="0" fillId="0" borderId="62" xfId="0" applyNumberFormat="1" applyFont="1" applyBorder="1" applyProtection="1"/>
    <xf numFmtId="0" fontId="0" fillId="3" borderId="25" xfId="0" applyFill="1" applyBorder="1" applyProtection="1"/>
    <xf numFmtId="0" fontId="0" fillId="3" borderId="1" xfId="0" applyFill="1" applyBorder="1" applyProtection="1"/>
    <xf numFmtId="0" fontId="0" fillId="3" borderId="6" xfId="0" applyFill="1" applyBorder="1" applyProtection="1"/>
    <xf numFmtId="0" fontId="0" fillId="11" borderId="24" xfId="0" applyFill="1" applyBorder="1" applyProtection="1"/>
    <xf numFmtId="43" fontId="0" fillId="0" borderId="60" xfId="0" applyNumberFormat="1" applyFont="1" applyBorder="1" applyProtection="1"/>
    <xf numFmtId="0" fontId="0" fillId="6" borderId="51" xfId="0" applyFill="1" applyBorder="1" applyProtection="1"/>
    <xf numFmtId="0" fontId="0" fillId="3" borderId="35" xfId="0" applyFill="1" applyBorder="1" applyProtection="1"/>
    <xf numFmtId="0" fontId="0" fillId="3" borderId="36" xfId="0" applyFill="1" applyBorder="1" applyProtection="1"/>
    <xf numFmtId="0" fontId="0" fillId="3" borderId="33" xfId="0" applyFill="1" applyBorder="1" applyProtection="1"/>
    <xf numFmtId="43" fontId="0" fillId="0" borderId="52" xfId="0" applyNumberFormat="1" applyFont="1" applyBorder="1" applyProtection="1"/>
    <xf numFmtId="43" fontId="0" fillId="0" borderId="30" xfId="0" applyNumberFormat="1" applyFont="1" applyBorder="1" applyProtection="1"/>
    <xf numFmtId="0" fontId="0" fillId="6" borderId="24" xfId="0" applyFill="1" applyBorder="1" applyProtection="1"/>
    <xf numFmtId="43" fontId="0" fillId="6" borderId="2" xfId="0" applyNumberFormat="1" applyFill="1" applyBorder="1" applyProtection="1"/>
    <xf numFmtId="43" fontId="0" fillId="6" borderId="10" xfId="0" applyNumberFormat="1" applyFill="1" applyBorder="1" applyProtection="1"/>
    <xf numFmtId="43" fontId="0" fillId="0" borderId="47" xfId="0" applyNumberFormat="1" applyFont="1" applyBorder="1" applyProtection="1"/>
    <xf numFmtId="0" fontId="0" fillId="6" borderId="39" xfId="0" applyFill="1" applyBorder="1" applyAlignment="1" applyProtection="1">
      <alignment horizontal="center" shrinkToFit="1"/>
    </xf>
    <xf numFmtId="0" fontId="0" fillId="2" borderId="27" xfId="0" applyFill="1" applyBorder="1" applyProtection="1"/>
    <xf numFmtId="0" fontId="0" fillId="2" borderId="3" xfId="0" applyFill="1" applyBorder="1" applyProtection="1"/>
    <xf numFmtId="0" fontId="0" fillId="2" borderId="20" xfId="0" applyFill="1" applyBorder="1" applyProtection="1"/>
    <xf numFmtId="0" fontId="0" fillId="2" borderId="52" xfId="0" applyFill="1" applyBorder="1" applyProtection="1"/>
    <xf numFmtId="0" fontId="0" fillId="6" borderId="55" xfId="0" applyFill="1" applyBorder="1" applyProtection="1"/>
    <xf numFmtId="0" fontId="0" fillId="13" borderId="25" xfId="0" applyFill="1" applyBorder="1" applyProtection="1"/>
    <xf numFmtId="43" fontId="0" fillId="6" borderId="56" xfId="0" applyNumberFormat="1" applyFill="1" applyBorder="1" applyProtection="1"/>
    <xf numFmtId="0" fontId="0" fillId="2" borderId="25" xfId="0" applyFill="1" applyBorder="1" applyProtection="1"/>
    <xf numFmtId="43" fontId="0" fillId="2" borderId="1" xfId="0" applyNumberFormat="1" applyFill="1" applyBorder="1" applyProtection="1"/>
    <xf numFmtId="43" fontId="0" fillId="2" borderId="6" xfId="0" applyNumberFormat="1" applyFill="1" applyBorder="1" applyProtection="1"/>
    <xf numFmtId="43" fontId="0" fillId="2" borderId="30" xfId="0" applyNumberFormat="1" applyFill="1" applyBorder="1" applyProtection="1"/>
    <xf numFmtId="0" fontId="0" fillId="2" borderId="1" xfId="0" applyFill="1" applyBorder="1" applyProtection="1"/>
    <xf numFmtId="0" fontId="0" fillId="2" borderId="30" xfId="0" applyFill="1" applyBorder="1" applyProtection="1"/>
    <xf numFmtId="0" fontId="0" fillId="6" borderId="56" xfId="0" applyFill="1" applyBorder="1" applyProtection="1"/>
    <xf numFmtId="0" fontId="0" fillId="2" borderId="1" xfId="0" applyNumberFormat="1" applyFill="1" applyBorder="1" applyProtection="1"/>
    <xf numFmtId="0" fontId="0" fillId="2" borderId="30" xfId="0" applyNumberFormat="1" applyFill="1" applyBorder="1" applyProtection="1"/>
    <xf numFmtId="0" fontId="0" fillId="2" borderId="6" xfId="0" applyFill="1" applyBorder="1" applyProtection="1"/>
    <xf numFmtId="0" fontId="0" fillId="13" borderId="23" xfId="0" applyFill="1" applyBorder="1" applyProtection="1"/>
    <xf numFmtId="43" fontId="0" fillId="6" borderId="59" xfId="0" applyNumberFormat="1" applyFill="1" applyBorder="1" applyProtection="1"/>
    <xf numFmtId="0" fontId="0" fillId="0" borderId="16" xfId="0" applyBorder="1" applyAlignment="1" applyProtection="1">
      <alignment shrinkToFit="1"/>
    </xf>
    <xf numFmtId="43" fontId="0" fillId="0" borderId="57" xfId="0" applyNumberFormat="1" applyBorder="1" applyAlignment="1" applyProtection="1">
      <alignment shrinkToFit="1"/>
    </xf>
    <xf numFmtId="43" fontId="1" fillId="6" borderId="39" xfId="0" applyNumberFormat="1" applyFont="1" applyFill="1" applyBorder="1" applyProtection="1"/>
    <xf numFmtId="0" fontId="0" fillId="2" borderId="35" xfId="0" applyFill="1" applyBorder="1" applyProtection="1"/>
    <xf numFmtId="0" fontId="0" fillId="2" borderId="36" xfId="0" applyFill="1" applyBorder="1" applyAlignment="1" applyProtection="1">
      <alignment horizontal="right"/>
    </xf>
    <xf numFmtId="43" fontId="0" fillId="2" borderId="29" xfId="0" applyNumberFormat="1" applyFill="1" applyBorder="1" applyProtection="1"/>
    <xf numFmtId="43" fontId="0" fillId="13" borderId="25" xfId="0" applyNumberFormat="1" applyFill="1" applyBorder="1" applyProtection="1"/>
    <xf numFmtId="43" fontId="0" fillId="6" borderId="24" xfId="0" applyNumberFormat="1" applyFill="1" applyBorder="1" applyProtection="1"/>
    <xf numFmtId="43" fontId="0" fillId="6" borderId="47" xfId="0" applyNumberFormat="1" applyFill="1" applyBorder="1" applyProtection="1"/>
    <xf numFmtId="43" fontId="0" fillId="2" borderId="24" xfId="0" applyNumberFormat="1" applyFill="1" applyBorder="1" applyProtection="1"/>
    <xf numFmtId="43" fontId="0" fillId="2" borderId="2" xfId="0" applyNumberFormat="1" applyFill="1" applyBorder="1" applyProtection="1"/>
    <xf numFmtId="43" fontId="0" fillId="2" borderId="47" xfId="0" applyNumberFormat="1" applyFill="1" applyBorder="1" applyProtection="1"/>
    <xf numFmtId="43" fontId="0" fillId="13" borderId="23" xfId="0" applyNumberFormat="1" applyFill="1" applyBorder="1" applyProtection="1"/>
    <xf numFmtId="0" fontId="0" fillId="0" borderId="11" xfId="0" applyBorder="1" applyAlignment="1" applyProtection="1">
      <alignment shrinkToFit="1"/>
    </xf>
    <xf numFmtId="43" fontId="0" fillId="6" borderId="39" xfId="0" applyNumberFormat="1" applyFill="1" applyBorder="1" applyAlignment="1" applyProtection="1">
      <alignment shrinkToFit="1"/>
    </xf>
    <xf numFmtId="43" fontId="0" fillId="6" borderId="51" xfId="0" applyNumberFormat="1" applyFill="1" applyBorder="1" applyAlignment="1" applyProtection="1">
      <alignment shrinkToFit="1"/>
    </xf>
    <xf numFmtId="43" fontId="0" fillId="6" borderId="48" xfId="0" applyNumberFormat="1" applyFill="1" applyBorder="1" applyAlignment="1" applyProtection="1">
      <alignment shrinkToFit="1"/>
    </xf>
    <xf numFmtId="43" fontId="0" fillId="6" borderId="49" xfId="0" applyNumberFormat="1" applyFill="1" applyBorder="1" applyAlignment="1" applyProtection="1">
      <alignment shrinkToFit="1"/>
    </xf>
    <xf numFmtId="43" fontId="0" fillId="19" borderId="1" xfId="0" applyNumberFormat="1" applyFill="1" applyBorder="1" applyProtection="1">
      <protection locked="0"/>
    </xf>
    <xf numFmtId="43" fontId="0" fillId="19" borderId="6" xfId="0" applyNumberFormat="1" applyFill="1" applyBorder="1" applyProtection="1">
      <protection locked="0"/>
    </xf>
    <xf numFmtId="43" fontId="0" fillId="9" borderId="22" xfId="0" applyNumberFormat="1" applyFill="1" applyBorder="1" applyProtection="1">
      <protection locked="0"/>
    </xf>
    <xf numFmtId="43" fontId="0" fillId="9" borderId="21" xfId="0" applyNumberFormat="1" applyFill="1" applyBorder="1" applyProtection="1">
      <protection locked="0"/>
    </xf>
    <xf numFmtId="43" fontId="0" fillId="9" borderId="32" xfId="0" applyNumberFormat="1" applyFill="1" applyBorder="1" applyProtection="1">
      <protection locked="0"/>
    </xf>
    <xf numFmtId="43" fontId="0" fillId="10" borderId="22" xfId="0" applyNumberFormat="1" applyFill="1" applyBorder="1" applyProtection="1">
      <protection locked="0"/>
    </xf>
    <xf numFmtId="43" fontId="0" fillId="10" borderId="32" xfId="0" applyNumberFormat="1" applyFill="1" applyBorder="1" applyProtection="1">
      <protection locked="0"/>
    </xf>
    <xf numFmtId="0" fontId="0" fillId="9" borderId="23" xfId="0" applyFill="1" applyBorder="1" applyProtection="1"/>
    <xf numFmtId="0" fontId="0" fillId="0" borderId="9" xfId="0" applyBorder="1" applyAlignment="1" applyProtection="1">
      <alignment horizontal="center"/>
    </xf>
    <xf numFmtId="0" fontId="0" fillId="8" borderId="27" xfId="0" applyFill="1" applyBorder="1" applyProtection="1"/>
    <xf numFmtId="0" fontId="0" fillId="8" borderId="3" xfId="0" applyFill="1" applyBorder="1" applyProtection="1"/>
    <xf numFmtId="0" fontId="0" fillId="8" borderId="52" xfId="0" applyFill="1" applyBorder="1" applyProtection="1"/>
    <xf numFmtId="0" fontId="0" fillId="8" borderId="1" xfId="0" applyFill="1" applyBorder="1" applyProtection="1"/>
    <xf numFmtId="0" fontId="0" fillId="8" borderId="6" xfId="0" applyFill="1" applyBorder="1" applyProtection="1"/>
    <xf numFmtId="0" fontId="0" fillId="8" borderId="30" xfId="0" applyFill="1" applyBorder="1" applyProtection="1"/>
    <xf numFmtId="43" fontId="0" fillId="0" borderId="54" xfId="0" applyNumberFormat="1" applyBorder="1" applyProtection="1"/>
    <xf numFmtId="43" fontId="1" fillId="0" borderId="9" xfId="0" applyNumberFormat="1" applyFont="1" applyBorder="1" applyProtection="1"/>
    <xf numFmtId="0" fontId="0" fillId="6" borderId="35" xfId="0" applyFill="1" applyBorder="1" applyProtection="1"/>
    <xf numFmtId="43" fontId="0" fillId="6" borderId="36" xfId="0" applyNumberFormat="1" applyFill="1" applyBorder="1" applyProtection="1"/>
    <xf numFmtId="43" fontId="0" fillId="6" borderId="29" xfId="0" applyNumberFormat="1" applyFill="1" applyBorder="1" applyProtection="1"/>
    <xf numFmtId="43" fontId="1" fillId="0" borderId="17" xfId="0" applyNumberFormat="1" applyFont="1" applyBorder="1" applyProtection="1"/>
    <xf numFmtId="0" fontId="0" fillId="8" borderId="25" xfId="0" applyFill="1" applyBorder="1" applyProtection="1"/>
    <xf numFmtId="0" fontId="0" fillId="8" borderId="1" xfId="0" applyFill="1" applyBorder="1" applyAlignment="1" applyProtection="1">
      <alignment horizontal="right"/>
    </xf>
    <xf numFmtId="43" fontId="0" fillId="0" borderId="17" xfId="0" applyNumberFormat="1" applyBorder="1" applyProtection="1"/>
    <xf numFmtId="0" fontId="0" fillId="6" borderId="29" xfId="0" applyFill="1" applyBorder="1" applyAlignment="1" applyProtection="1">
      <alignment horizontal="center"/>
    </xf>
    <xf numFmtId="0" fontId="0" fillId="4" borderId="4" xfId="0" applyFill="1" applyBorder="1" applyProtection="1"/>
    <xf numFmtId="0" fontId="0" fillId="4" borderId="1" xfId="0" applyFill="1" applyBorder="1" applyProtection="1"/>
    <xf numFmtId="0" fontId="0" fillId="4" borderId="6" xfId="0" applyFill="1" applyBorder="1" applyProtection="1"/>
    <xf numFmtId="0" fontId="0" fillId="0" borderId="30" xfId="0" applyBorder="1" applyProtection="1"/>
    <xf numFmtId="43" fontId="0" fillId="19" borderId="4" xfId="0" applyNumberFormat="1" applyFill="1" applyBorder="1" applyProtection="1"/>
    <xf numFmtId="43" fontId="0" fillId="0" borderId="30" xfId="0" applyNumberFormat="1" applyBorder="1" applyProtection="1"/>
    <xf numFmtId="0" fontId="0" fillId="0" borderId="31" xfId="0" applyBorder="1" applyProtection="1"/>
    <xf numFmtId="43" fontId="1" fillId="0" borderId="32" xfId="0" applyNumberFormat="1" applyFont="1" applyBorder="1" applyProtection="1"/>
    <xf numFmtId="0" fontId="0" fillId="19" borderId="4" xfId="0" applyFill="1" applyBorder="1" applyProtection="1"/>
    <xf numFmtId="43" fontId="0" fillId="16" borderId="22" xfId="0" applyNumberFormat="1" applyFill="1" applyBorder="1" applyProtection="1">
      <protection locked="0"/>
    </xf>
    <xf numFmtId="43" fontId="0" fillId="5" borderId="22" xfId="0" applyNumberFormat="1" applyFill="1" applyBorder="1" applyProtection="1">
      <protection locked="0"/>
    </xf>
    <xf numFmtId="43" fontId="0" fillId="5" borderId="21" xfId="0" applyNumberFormat="1" applyFill="1" applyBorder="1" applyProtection="1">
      <protection locked="0"/>
    </xf>
    <xf numFmtId="43" fontId="0" fillId="5" borderId="32" xfId="0" applyNumberFormat="1" applyFill="1" applyBorder="1" applyProtection="1">
      <protection locked="0"/>
    </xf>
    <xf numFmtId="43" fontId="0" fillId="5" borderId="1" xfId="0" applyNumberFormat="1" applyFill="1" applyBorder="1" applyProtection="1">
      <protection locked="0"/>
    </xf>
    <xf numFmtId="43" fontId="0" fillId="5" borderId="6" xfId="0" applyNumberFormat="1" applyFill="1" applyBorder="1" applyProtection="1">
      <protection locked="0"/>
    </xf>
    <xf numFmtId="43" fontId="0" fillId="18" borderId="2" xfId="0" applyNumberFormat="1" applyFill="1" applyBorder="1" applyProtection="1">
      <protection locked="0"/>
    </xf>
    <xf numFmtId="43" fontId="0" fillId="18" borderId="1" xfId="0" applyNumberFormat="1" applyFill="1" applyBorder="1" applyProtection="1">
      <protection locked="0"/>
    </xf>
    <xf numFmtId="43" fontId="0" fillId="18" borderId="6" xfId="0" applyNumberFormat="1" applyFill="1" applyBorder="1" applyProtection="1">
      <protection locked="0"/>
    </xf>
    <xf numFmtId="43" fontId="0" fillId="18" borderId="1" xfId="0" applyNumberFormat="1" applyFill="1" applyBorder="1" applyAlignment="1" applyProtection="1">
      <alignment shrinkToFit="1"/>
      <protection locked="0"/>
    </xf>
    <xf numFmtId="43" fontId="0" fillId="18" borderId="6" xfId="0" applyNumberFormat="1" applyFill="1" applyBorder="1" applyAlignment="1" applyProtection="1">
      <alignment shrinkToFit="1"/>
      <protection locked="0"/>
    </xf>
    <xf numFmtId="43" fontId="0" fillId="18" borderId="10" xfId="0" applyNumberFormat="1" applyFill="1" applyBorder="1" applyProtection="1">
      <protection locked="0"/>
    </xf>
    <xf numFmtId="43" fontId="0" fillId="9" borderId="22" xfId="0" applyNumberFormat="1" applyFill="1" applyBorder="1" applyAlignment="1" applyProtection="1">
      <alignment shrinkToFit="1"/>
      <protection locked="0"/>
    </xf>
    <xf numFmtId="43" fontId="0" fillId="9" borderId="21" xfId="0" applyNumberFormat="1" applyFill="1" applyBorder="1" applyAlignment="1" applyProtection="1">
      <alignment shrinkToFit="1"/>
      <protection locked="0"/>
    </xf>
    <xf numFmtId="43" fontId="0" fillId="9" borderId="1" xfId="0" applyNumberFormat="1" applyFill="1" applyBorder="1" applyProtection="1">
      <protection locked="0"/>
    </xf>
    <xf numFmtId="43" fontId="0" fillId="9" borderId="6" xfId="0" applyNumberFormat="1" applyFill="1" applyBorder="1" applyProtection="1">
      <protection locked="0"/>
    </xf>
    <xf numFmtId="43" fontId="0" fillId="12" borderId="1" xfId="0" applyNumberFormat="1" applyFill="1" applyBorder="1" applyProtection="1">
      <protection locked="0"/>
    </xf>
    <xf numFmtId="43" fontId="0" fillId="12" borderId="6" xfId="0" applyNumberFormat="1" applyFill="1" applyBorder="1" applyProtection="1">
      <protection locked="0"/>
    </xf>
    <xf numFmtId="43" fontId="0" fillId="20" borderId="1" xfId="0" applyNumberFormat="1" applyFill="1" applyBorder="1" applyProtection="1">
      <protection locked="0"/>
    </xf>
    <xf numFmtId="43" fontId="0" fillId="20" borderId="6" xfId="0" applyNumberFormat="1" applyFill="1" applyBorder="1" applyProtection="1">
      <protection locked="0"/>
    </xf>
    <xf numFmtId="43" fontId="0" fillId="20" borderId="30" xfId="0" applyNumberFormat="1" applyFill="1" applyBorder="1" applyProtection="1">
      <protection locked="0"/>
    </xf>
    <xf numFmtId="43" fontId="4" fillId="0" borderId="13" xfId="0" applyNumberFormat="1" applyFont="1" applyBorder="1" applyProtection="1">
      <protection locked="0"/>
    </xf>
    <xf numFmtId="43" fontId="4" fillId="0" borderId="67" xfId="0" applyNumberFormat="1" applyFont="1" applyBorder="1" applyProtection="1">
      <protection locked="0"/>
    </xf>
    <xf numFmtId="43" fontId="0" fillId="0" borderId="52" xfId="0" applyNumberFormat="1" applyBorder="1" applyAlignment="1">
      <alignment horizontal="center"/>
    </xf>
    <xf numFmtId="43" fontId="0" fillId="13" borderId="30" xfId="0" applyNumberFormat="1" applyFill="1" applyBorder="1" applyAlignment="1">
      <alignment shrinkToFit="1"/>
    </xf>
    <xf numFmtId="43" fontId="0" fillId="2" borderId="30" xfId="0" applyNumberFormat="1" applyFill="1" applyBorder="1" applyAlignment="1">
      <alignment shrinkToFit="1"/>
    </xf>
    <xf numFmtId="43" fontId="3" fillId="13" borderId="30" xfId="0" applyNumberFormat="1" applyFont="1" applyFill="1" applyBorder="1" applyAlignment="1">
      <alignment shrinkToFit="1"/>
    </xf>
    <xf numFmtId="43" fontId="0" fillId="7" borderId="30" xfId="0" applyNumberFormat="1" applyFill="1" applyBorder="1" applyAlignment="1">
      <alignment shrinkToFit="1"/>
    </xf>
    <xf numFmtId="0" fontId="1" fillId="0" borderId="9" xfId="0" applyFont="1" applyBorder="1"/>
    <xf numFmtId="0" fontId="0" fillId="19" borderId="24" xfId="0" applyFill="1" applyBorder="1"/>
    <xf numFmtId="0" fontId="0" fillId="19" borderId="2" xfId="0" applyFill="1" applyBorder="1"/>
    <xf numFmtId="43" fontId="0" fillId="13" borderId="20" xfId="0" applyNumberFormat="1" applyFill="1" applyBorder="1"/>
    <xf numFmtId="43" fontId="0" fillId="13" borderId="6" xfId="0" applyNumberFormat="1" applyFill="1" applyBorder="1"/>
    <xf numFmtId="43" fontId="0" fillId="2" borderId="6" xfId="0" applyNumberFormat="1" applyFill="1" applyBorder="1"/>
    <xf numFmtId="43" fontId="3" fillId="2" borderId="6" xfId="0" applyNumberFormat="1" applyFont="1" applyFill="1" applyBorder="1"/>
    <xf numFmtId="43" fontId="0" fillId="16" borderId="20" xfId="0" applyNumberFormat="1" applyFill="1" applyBorder="1"/>
    <xf numFmtId="43" fontId="0" fillId="7" borderId="6" xfId="0" applyNumberFormat="1" applyFill="1" applyBorder="1"/>
    <xf numFmtId="43" fontId="0" fillId="16" borderId="6" xfId="0" applyNumberFormat="1" applyFill="1" applyBorder="1"/>
    <xf numFmtId="43" fontId="0" fillId="7" borderId="10" xfId="0" applyNumberFormat="1" applyFill="1" applyBorder="1"/>
    <xf numFmtId="43" fontId="0" fillId="4" borderId="20" xfId="0" applyNumberFormat="1" applyFill="1" applyBorder="1"/>
    <xf numFmtId="43" fontId="0" fillId="19" borderId="10" xfId="0" applyNumberFormat="1" applyFill="1" applyBorder="1"/>
    <xf numFmtId="43" fontId="0" fillId="9" borderId="20" xfId="0" applyNumberFormat="1" applyFill="1" applyBorder="1"/>
    <xf numFmtId="43" fontId="0" fillId="9" borderId="6" xfId="0" applyNumberFormat="1" applyFill="1" applyBorder="1"/>
    <xf numFmtId="43" fontId="0" fillId="8" borderId="6" xfId="0" applyNumberFormat="1" applyFill="1" applyBorder="1"/>
    <xf numFmtId="0" fontId="0" fillId="13" borderId="24" xfId="0" applyFill="1" applyBorder="1"/>
    <xf numFmtId="0" fontId="0" fillId="13" borderId="2" xfId="0" applyFill="1" applyBorder="1"/>
    <xf numFmtId="43" fontId="0" fillId="13" borderId="10" xfId="0" applyNumberFormat="1" applyFill="1" applyBorder="1"/>
    <xf numFmtId="43" fontId="0" fillId="0" borderId="2" xfId="0" applyNumberFormat="1" applyBorder="1" applyAlignment="1">
      <alignment horizontal="center"/>
    </xf>
    <xf numFmtId="43" fontId="0" fillId="0" borderId="10" xfId="0" applyNumberFormat="1" applyBorder="1" applyAlignment="1">
      <alignment horizontal="center"/>
    </xf>
    <xf numFmtId="43" fontId="1" fillId="0" borderId="39" xfId="0" applyNumberFormat="1" applyFont="1" applyBorder="1" applyAlignment="1"/>
    <xf numFmtId="0" fontId="0" fillId="0" borderId="0" xfId="0" applyAlignment="1">
      <alignment horizontal="right"/>
    </xf>
    <xf numFmtId="43" fontId="0" fillId="0" borderId="1" xfId="0" applyNumberFormat="1" applyFont="1" applyBorder="1" applyAlignment="1">
      <alignment horizontal="center" shrinkToFit="1"/>
    </xf>
    <xf numFmtId="0" fontId="0" fillId="0" borderId="1" xfId="0" applyFont="1" applyBorder="1" applyAlignment="1">
      <alignment horizontal="center" shrinkToFit="1"/>
    </xf>
    <xf numFmtId="0" fontId="0" fillId="0" borderId="30" xfId="0" applyBorder="1" applyAlignment="1">
      <alignment horizontal="center"/>
    </xf>
    <xf numFmtId="0" fontId="0" fillId="0" borderId="47" xfId="0" applyBorder="1" applyAlignment="1">
      <alignment horizontal="right" shrinkToFit="1"/>
    </xf>
    <xf numFmtId="164" fontId="0" fillId="13" borderId="52" xfId="0" applyNumberFormat="1" applyFill="1" applyBorder="1" applyAlignment="1">
      <alignment horizontal="right"/>
    </xf>
    <xf numFmtId="0" fontId="0" fillId="0" borderId="6" xfId="0" applyFont="1" applyBorder="1" applyAlignment="1">
      <alignment horizontal="center" shrinkToFit="1"/>
    </xf>
    <xf numFmtId="43" fontId="0" fillId="10" borderId="20" xfId="0" applyNumberFormat="1" applyFill="1" applyBorder="1"/>
    <xf numFmtId="43" fontId="0" fillId="4" borderId="6" xfId="0" applyNumberFormat="1" applyFill="1" applyBorder="1"/>
    <xf numFmtId="43" fontId="0" fillId="10" borderId="6" xfId="0" applyNumberFormat="1" applyFill="1" applyBorder="1"/>
    <xf numFmtId="43" fontId="0" fillId="4" borderId="10" xfId="0" applyNumberFormat="1" applyFill="1" applyBorder="1"/>
    <xf numFmtId="43" fontId="0" fillId="5" borderId="20" xfId="0" applyNumberFormat="1" applyFill="1" applyBorder="1"/>
    <xf numFmtId="43" fontId="0" fillId="3" borderId="6" xfId="0" applyNumberFormat="1" applyFill="1" applyBorder="1"/>
    <xf numFmtId="43" fontId="0" fillId="5" borderId="6" xfId="0" applyNumberFormat="1" applyFill="1" applyBorder="1"/>
    <xf numFmtId="43" fontId="0" fillId="3" borderId="10" xfId="0" applyNumberFormat="1" applyFill="1" applyBorder="1"/>
    <xf numFmtId="43" fontId="0" fillId="18" borderId="20" xfId="0" applyNumberFormat="1" applyFill="1" applyBorder="1"/>
    <xf numFmtId="43" fontId="0" fillId="14" borderId="6" xfId="0" applyNumberFormat="1" applyFill="1" applyBorder="1"/>
    <xf numFmtId="43" fontId="0" fillId="18" borderId="6" xfId="0" applyNumberFormat="1" applyFill="1" applyBorder="1"/>
    <xf numFmtId="43" fontId="0" fillId="14" borderId="10" xfId="0" applyNumberFormat="1" applyFill="1" applyBorder="1"/>
    <xf numFmtId="43" fontId="0" fillId="15" borderId="6" xfId="0" applyNumberFormat="1" applyFill="1" applyBorder="1"/>
    <xf numFmtId="43" fontId="0" fillId="9" borderId="10" xfId="0" applyNumberFormat="1" applyFill="1" applyBorder="1"/>
    <xf numFmtId="43" fontId="0" fillId="11" borderId="20" xfId="0" applyNumberFormat="1" applyFill="1" applyBorder="1"/>
    <xf numFmtId="43" fontId="0" fillId="12" borderId="6" xfId="0" applyNumberFormat="1" applyFill="1" applyBorder="1"/>
    <xf numFmtId="43" fontId="0" fillId="11" borderId="6" xfId="0" applyNumberFormat="1" applyFill="1" applyBorder="1"/>
    <xf numFmtId="43" fontId="0" fillId="20" borderId="20" xfId="0" applyNumberFormat="1" applyFill="1" applyBorder="1"/>
    <xf numFmtId="43" fontId="0" fillId="21" borderId="6" xfId="0" applyNumberFormat="1" applyFill="1" applyBorder="1"/>
    <xf numFmtId="43" fontId="0" fillId="20" borderId="6" xfId="0" applyNumberFormat="1" applyFill="1" applyBorder="1"/>
    <xf numFmtId="43" fontId="0" fillId="0" borderId="10" xfId="0" applyNumberFormat="1" applyBorder="1"/>
    <xf numFmtId="164" fontId="0" fillId="0" borderId="30" xfId="0" applyNumberFormat="1" applyBorder="1" applyAlignment="1">
      <alignment horizontal="center"/>
    </xf>
    <xf numFmtId="164" fontId="0" fillId="0" borderId="47" xfId="0" applyNumberFormat="1" applyBorder="1" applyAlignment="1">
      <alignment horizontal="center"/>
    </xf>
    <xf numFmtId="164" fontId="0" fillId="0" borderId="0" xfId="0" applyNumberFormat="1"/>
    <xf numFmtId="164" fontId="0" fillId="2" borderId="52" xfId="0" applyNumberFormat="1" applyFill="1" applyBorder="1" applyAlignment="1">
      <alignment horizontal="right"/>
    </xf>
    <xf numFmtId="164" fontId="0" fillId="6" borderId="52" xfId="0" applyNumberFormat="1" applyFill="1" applyBorder="1" applyAlignment="1">
      <alignment horizontal="right"/>
    </xf>
    <xf numFmtId="164" fontId="0" fillId="16" borderId="52" xfId="0" applyNumberFormat="1" applyFill="1" applyBorder="1" applyAlignment="1">
      <alignment horizontal="right"/>
    </xf>
    <xf numFmtId="164" fontId="0" fillId="7" borderId="52" xfId="0" applyNumberFormat="1" applyFill="1" applyBorder="1" applyAlignment="1">
      <alignment horizontal="right"/>
    </xf>
    <xf numFmtId="164" fontId="0" fillId="4" borderId="52" xfId="0" applyNumberFormat="1" applyFill="1" applyBorder="1" applyAlignment="1">
      <alignment horizontal="right"/>
    </xf>
    <xf numFmtId="164" fontId="0" fillId="7" borderId="69" xfId="0" applyNumberFormat="1" applyFill="1" applyBorder="1" applyAlignment="1">
      <alignment horizontal="right"/>
    </xf>
    <xf numFmtId="164" fontId="0" fillId="19" borderId="69" xfId="0" applyNumberFormat="1" applyFill="1" applyBorder="1" applyAlignment="1">
      <alignment horizontal="right"/>
    </xf>
    <xf numFmtId="164" fontId="0" fillId="13" borderId="69" xfId="0" applyNumberFormat="1" applyFill="1" applyBorder="1" applyAlignment="1">
      <alignment horizontal="right"/>
    </xf>
    <xf numFmtId="43" fontId="0" fillId="6" borderId="20" xfId="0" applyNumberFormat="1" applyFill="1" applyBorder="1"/>
    <xf numFmtId="164" fontId="0" fillId="9" borderId="52" xfId="0" applyNumberFormat="1" applyFill="1" applyBorder="1" applyAlignment="1">
      <alignment horizontal="right"/>
    </xf>
    <xf numFmtId="164" fontId="0" fillId="8" borderId="52" xfId="0" applyNumberFormat="1" applyFill="1" applyBorder="1" applyAlignment="1">
      <alignment horizontal="right"/>
    </xf>
    <xf numFmtId="164" fontId="0" fillId="9" borderId="69" xfId="0" applyNumberFormat="1" applyFill="1" applyBorder="1" applyAlignment="1">
      <alignment horizontal="right"/>
    </xf>
    <xf numFmtId="164" fontId="1" fillId="6" borderId="39" xfId="0" applyNumberFormat="1" applyFont="1" applyFill="1" applyBorder="1" applyAlignment="1">
      <alignment horizontal="right"/>
    </xf>
    <xf numFmtId="164" fontId="0" fillId="10" borderId="39" xfId="0" applyNumberFormat="1" applyFont="1" applyFill="1" applyBorder="1" applyAlignment="1">
      <alignment horizontal="right"/>
    </xf>
    <xf numFmtId="164" fontId="1" fillId="6" borderId="39" xfId="0" applyNumberFormat="1" applyFont="1" applyFill="1" applyBorder="1"/>
    <xf numFmtId="164" fontId="0" fillId="6" borderId="39" xfId="0" applyNumberFormat="1" applyFont="1" applyFill="1" applyBorder="1" applyAlignment="1">
      <alignment horizontal="right"/>
    </xf>
    <xf numFmtId="0" fontId="0" fillId="6" borderId="27" xfId="0" applyFill="1" applyBorder="1"/>
    <xf numFmtId="0" fontId="0" fillId="6" borderId="3" xfId="0" applyFill="1" applyBorder="1"/>
    <xf numFmtId="0" fontId="0" fillId="6" borderId="1" xfId="0" applyFill="1" applyBorder="1"/>
    <xf numFmtId="43" fontId="3" fillId="6" borderId="6" xfId="0" applyNumberFormat="1" applyFont="1" applyFill="1" applyBorder="1"/>
    <xf numFmtId="0" fontId="3" fillId="6" borderId="25" xfId="0" applyFont="1" applyFill="1" applyBorder="1"/>
    <xf numFmtId="0" fontId="3" fillId="6" borderId="1" xfId="0" applyFont="1" applyFill="1" applyBorder="1"/>
    <xf numFmtId="0" fontId="0" fillId="6" borderId="2" xfId="0" applyFill="1" applyBorder="1"/>
    <xf numFmtId="43" fontId="0" fillId="6" borderId="10" xfId="0" applyNumberFormat="1" applyFill="1" applyBorder="1"/>
    <xf numFmtId="164" fontId="0" fillId="6" borderId="69" xfId="0" applyNumberFormat="1" applyFill="1" applyBorder="1" applyAlignment="1">
      <alignment horizontal="right"/>
    </xf>
    <xf numFmtId="0" fontId="1" fillId="6" borderId="7" xfId="0" applyFont="1" applyFill="1" applyBorder="1"/>
    <xf numFmtId="0" fontId="1" fillId="6" borderId="8" xfId="0" applyFont="1" applyFill="1" applyBorder="1"/>
    <xf numFmtId="0" fontId="1" fillId="6" borderId="9" xfId="0" applyFont="1" applyFill="1" applyBorder="1"/>
    <xf numFmtId="43" fontId="1" fillId="6" borderId="39" xfId="0" applyNumberFormat="1" applyFont="1" applyFill="1" applyBorder="1" applyAlignment="1"/>
    <xf numFmtId="43" fontId="0" fillId="6" borderId="1" xfId="0" applyNumberFormat="1" applyFont="1" applyFill="1" applyBorder="1" applyAlignment="1">
      <alignment horizontal="center" shrinkToFit="1"/>
    </xf>
    <xf numFmtId="0" fontId="0" fillId="6" borderId="6" xfId="0" applyFont="1" applyFill="1" applyBorder="1" applyAlignment="1">
      <alignment horizontal="center" shrinkToFit="1"/>
    </xf>
    <xf numFmtId="164" fontId="0" fillId="6" borderId="30" xfId="0" applyNumberFormat="1" applyFill="1" applyBorder="1" applyAlignment="1">
      <alignment horizontal="center"/>
    </xf>
    <xf numFmtId="43" fontId="0" fillId="6" borderId="10" xfId="0" applyNumberFormat="1" applyFill="1" applyBorder="1" applyAlignment="1">
      <alignment horizontal="center"/>
    </xf>
    <xf numFmtId="164" fontId="0" fillId="6" borderId="47" xfId="0" applyNumberFormat="1" applyFill="1" applyBorder="1" applyAlignment="1">
      <alignment horizontal="center"/>
    </xf>
    <xf numFmtId="0" fontId="0" fillId="6" borderId="16" xfId="0" applyFill="1" applyBorder="1"/>
    <xf numFmtId="0" fontId="0" fillId="6" borderId="0" xfId="0" applyFill="1" applyBorder="1"/>
    <xf numFmtId="43" fontId="0" fillId="6" borderId="0" xfId="0" applyNumberFormat="1" applyFill="1" applyBorder="1"/>
    <xf numFmtId="43" fontId="0" fillId="0" borderId="36" xfId="0" applyNumberFormat="1" applyFont="1" applyBorder="1" applyAlignment="1">
      <alignment horizontal="center" shrinkToFit="1"/>
    </xf>
    <xf numFmtId="0" fontId="0" fillId="0" borderId="33" xfId="0" applyFont="1" applyBorder="1" applyAlignment="1">
      <alignment horizontal="center" shrinkToFit="1"/>
    </xf>
    <xf numFmtId="164" fontId="0" fillId="0" borderId="29" xfId="0" applyNumberFormat="1" applyBorder="1" applyAlignment="1">
      <alignment horizontal="center"/>
    </xf>
    <xf numFmtId="0" fontId="0" fillId="6" borderId="22" xfId="0" applyFill="1" applyBorder="1"/>
    <xf numFmtId="43" fontId="0" fillId="6" borderId="21" xfId="0" applyNumberFormat="1" applyFill="1" applyBorder="1"/>
    <xf numFmtId="0" fontId="0" fillId="6" borderId="13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43" fontId="0" fillId="6" borderId="15" xfId="0" applyNumberFormat="1" applyFill="1" applyBorder="1"/>
    <xf numFmtId="0" fontId="0" fillId="6" borderId="53" xfId="0" applyFill="1" applyBorder="1" applyAlignment="1">
      <alignment horizontal="left"/>
    </xf>
    <xf numFmtId="0" fontId="2" fillId="6" borderId="19" xfId="0" applyFont="1" applyFill="1" applyBorder="1" applyAlignment="1">
      <alignment shrinkToFit="1"/>
    </xf>
    <xf numFmtId="43" fontId="0" fillId="6" borderId="54" xfId="0" applyNumberFormat="1" applyFill="1" applyBorder="1"/>
    <xf numFmtId="0" fontId="0" fillId="6" borderId="27" xfId="0" applyFill="1" applyBorder="1" applyAlignment="1">
      <alignment horizontal="left"/>
    </xf>
    <xf numFmtId="0" fontId="0" fillId="6" borderId="20" xfId="0" applyFill="1" applyBorder="1"/>
    <xf numFmtId="43" fontId="0" fillId="6" borderId="52" xfId="0" applyNumberFormat="1" applyFill="1" applyBorder="1" applyAlignment="1">
      <alignment horizontal="center"/>
    </xf>
    <xf numFmtId="0" fontId="0" fillId="6" borderId="26" xfId="0" applyFill="1" applyBorder="1" applyAlignment="1">
      <alignment horizontal="left"/>
    </xf>
    <xf numFmtId="0" fontId="0" fillId="6" borderId="18" xfId="0" applyFill="1" applyBorder="1"/>
    <xf numFmtId="0" fontId="0" fillId="6" borderId="24" xfId="0" applyFill="1" applyBorder="1" applyAlignment="1">
      <alignment horizontal="left" shrinkToFit="1"/>
    </xf>
    <xf numFmtId="0" fontId="0" fillId="6" borderId="10" xfId="0" applyFill="1" applyBorder="1"/>
    <xf numFmtId="43" fontId="0" fillId="6" borderId="30" xfId="0" applyNumberFormat="1" applyFill="1" applyBorder="1" applyAlignment="1">
      <alignment shrinkToFit="1"/>
    </xf>
    <xf numFmtId="0" fontId="0" fillId="6" borderId="57" xfId="0" applyFill="1" applyBorder="1"/>
    <xf numFmtId="43" fontId="3" fillId="6" borderId="30" xfId="0" applyNumberFormat="1" applyFont="1" applyFill="1" applyBorder="1" applyAlignment="1">
      <alignment shrinkToFit="1"/>
    </xf>
    <xf numFmtId="0" fontId="0" fillId="6" borderId="6" xfId="0" applyFill="1" applyBorder="1"/>
    <xf numFmtId="0" fontId="0" fillId="6" borderId="25" xfId="0" applyFill="1" applyBorder="1" applyAlignment="1">
      <alignment horizontal="left"/>
    </xf>
    <xf numFmtId="0" fontId="0" fillId="6" borderId="24" xfId="0" applyFill="1" applyBorder="1" applyAlignment="1">
      <alignment horizontal="left" vertical="top"/>
    </xf>
    <xf numFmtId="0" fontId="0" fillId="6" borderId="6" xfId="0" applyFill="1" applyBorder="1" applyAlignment="1">
      <alignment shrinkToFit="1"/>
    </xf>
    <xf numFmtId="0" fontId="0" fillId="6" borderId="37" xfId="0" applyFill="1" applyBorder="1" applyAlignment="1">
      <alignment horizontal="left" vertical="top"/>
    </xf>
    <xf numFmtId="0" fontId="0" fillId="6" borderId="27" xfId="0" applyFill="1" applyBorder="1" applyAlignment="1">
      <alignment horizontal="left" vertical="top"/>
    </xf>
    <xf numFmtId="0" fontId="1" fillId="6" borderId="7" xfId="0" applyFont="1" applyFill="1" applyBorder="1" applyAlignment="1">
      <alignment horizontal="left"/>
    </xf>
    <xf numFmtId="43" fontId="1" fillId="6" borderId="9" xfId="0" applyNumberFormat="1" applyFont="1" applyFill="1" applyBorder="1"/>
    <xf numFmtId="0" fontId="2" fillId="6" borderId="16" xfId="0" applyFont="1" applyFill="1" applyBorder="1" applyAlignment="1">
      <alignment shrinkToFit="1"/>
    </xf>
    <xf numFmtId="0" fontId="2" fillId="6" borderId="0" xfId="0" applyFont="1" applyFill="1" applyBorder="1" applyAlignment="1">
      <alignment shrinkToFit="1"/>
    </xf>
    <xf numFmtId="0" fontId="2" fillId="6" borderId="17" xfId="0" applyFont="1" applyFill="1" applyBorder="1" applyAlignment="1">
      <alignment shrinkToFit="1"/>
    </xf>
    <xf numFmtId="0" fontId="0" fillId="6" borderId="24" xfId="0" applyFill="1" applyBorder="1" applyAlignment="1">
      <alignment horizontal="left"/>
    </xf>
    <xf numFmtId="43" fontId="0" fillId="6" borderId="47" xfId="0" applyNumberFormat="1" applyFill="1" applyBorder="1" applyAlignment="1">
      <alignment horizontal="center"/>
    </xf>
    <xf numFmtId="43" fontId="0" fillId="6" borderId="52" xfId="0" applyNumberFormat="1" applyFill="1" applyBorder="1"/>
    <xf numFmtId="43" fontId="0" fillId="6" borderId="47" xfId="0" applyNumberFormat="1" applyFill="1" applyBorder="1"/>
    <xf numFmtId="43" fontId="0" fillId="13" borderId="20" xfId="0" applyNumberFormat="1" applyFill="1" applyBorder="1" applyProtection="1">
      <protection locked="0"/>
    </xf>
    <xf numFmtId="43" fontId="0" fillId="2" borderId="6" xfId="0" applyNumberFormat="1" applyFill="1" applyBorder="1" applyProtection="1">
      <protection locked="0"/>
    </xf>
    <xf numFmtId="43" fontId="3" fillId="2" borderId="6" xfId="0" applyNumberFormat="1" applyFont="1" applyFill="1" applyBorder="1" applyProtection="1">
      <protection locked="0"/>
    </xf>
    <xf numFmtId="43" fontId="0" fillId="13" borderId="10" xfId="0" applyNumberFormat="1" applyFill="1" applyBorder="1" applyProtection="1">
      <protection locked="0"/>
    </xf>
    <xf numFmtId="43" fontId="0" fillId="16" borderId="20" xfId="0" applyNumberFormat="1" applyFill="1" applyBorder="1" applyProtection="1">
      <protection locked="0"/>
    </xf>
    <xf numFmtId="43" fontId="0" fillId="7" borderId="6" xfId="0" applyNumberFormat="1" applyFill="1" applyBorder="1" applyProtection="1">
      <protection locked="0"/>
    </xf>
    <xf numFmtId="43" fontId="0" fillId="16" borderId="6" xfId="0" applyNumberFormat="1" applyFill="1" applyBorder="1" applyProtection="1">
      <protection locked="0"/>
    </xf>
    <xf numFmtId="43" fontId="0" fillId="7" borderId="10" xfId="0" applyNumberFormat="1" applyFill="1" applyBorder="1" applyProtection="1">
      <protection locked="0"/>
    </xf>
    <xf numFmtId="43" fontId="0" fillId="4" borderId="20" xfId="0" applyNumberFormat="1" applyFill="1" applyBorder="1" applyProtection="1">
      <protection locked="0"/>
    </xf>
    <xf numFmtId="43" fontId="0" fillId="19" borderId="10" xfId="0" applyNumberFormat="1" applyFill="1" applyBorder="1" applyProtection="1">
      <protection locked="0"/>
    </xf>
    <xf numFmtId="43" fontId="0" fillId="9" borderId="20" xfId="0" applyNumberFormat="1" applyFill="1" applyBorder="1" applyProtection="1">
      <protection locked="0"/>
    </xf>
    <xf numFmtId="43" fontId="0" fillId="8" borderId="6" xfId="0" applyNumberFormat="1" applyFill="1" applyBorder="1" applyProtection="1">
      <protection locked="0"/>
    </xf>
    <xf numFmtId="43" fontId="0" fillId="10" borderId="20" xfId="0" applyNumberFormat="1" applyFill="1" applyBorder="1" applyProtection="1">
      <protection locked="0"/>
    </xf>
    <xf numFmtId="43" fontId="0" fillId="4" borderId="6" xfId="0" applyNumberFormat="1" applyFill="1" applyBorder="1" applyProtection="1">
      <protection locked="0"/>
    </xf>
    <xf numFmtId="43" fontId="0" fillId="10" borderId="6" xfId="0" applyNumberFormat="1" applyFill="1" applyBorder="1" applyProtection="1">
      <protection locked="0"/>
    </xf>
    <xf numFmtId="43" fontId="0" fillId="4" borderId="10" xfId="0" applyNumberFormat="1" applyFill="1" applyBorder="1" applyProtection="1">
      <protection locked="0"/>
    </xf>
    <xf numFmtId="43" fontId="0" fillId="5" borderId="20" xfId="0" applyNumberFormat="1" applyFill="1" applyBorder="1" applyProtection="1">
      <protection locked="0"/>
    </xf>
    <xf numFmtId="43" fontId="0" fillId="3" borderId="6" xfId="0" applyNumberFormat="1" applyFill="1" applyBorder="1" applyProtection="1">
      <protection locked="0"/>
    </xf>
    <xf numFmtId="43" fontId="0" fillId="3" borderId="10" xfId="0" applyNumberFormat="1" applyFill="1" applyBorder="1" applyProtection="1">
      <protection locked="0"/>
    </xf>
    <xf numFmtId="43" fontId="0" fillId="18" borderId="20" xfId="0" applyNumberFormat="1" applyFill="1" applyBorder="1" applyProtection="1">
      <protection locked="0"/>
    </xf>
    <xf numFmtId="43" fontId="0" fillId="14" borderId="6" xfId="0" applyNumberFormat="1" applyFill="1" applyBorder="1" applyProtection="1">
      <protection locked="0"/>
    </xf>
    <xf numFmtId="43" fontId="0" fillId="14" borderId="10" xfId="0" applyNumberFormat="1" applyFill="1" applyBorder="1" applyProtection="1">
      <protection locked="0"/>
    </xf>
    <xf numFmtId="43" fontId="0" fillId="15" borderId="6" xfId="0" applyNumberFormat="1" applyFill="1" applyBorder="1" applyProtection="1">
      <protection locked="0"/>
    </xf>
    <xf numFmtId="43" fontId="0" fillId="9" borderId="10" xfId="0" applyNumberFormat="1" applyFill="1" applyBorder="1" applyProtection="1">
      <protection locked="0"/>
    </xf>
    <xf numFmtId="43" fontId="0" fillId="11" borderId="20" xfId="0" applyNumberFormat="1" applyFill="1" applyBorder="1" applyProtection="1">
      <protection locked="0"/>
    </xf>
    <xf numFmtId="43" fontId="0" fillId="20" borderId="20" xfId="0" applyNumberFormat="1" applyFill="1" applyBorder="1" applyProtection="1">
      <protection locked="0"/>
    </xf>
    <xf numFmtId="43" fontId="0" fillId="21" borderId="6" xfId="0" applyNumberFormat="1" applyFill="1" applyBorder="1" applyProtection="1">
      <protection locked="0"/>
    </xf>
    <xf numFmtId="0" fontId="0" fillId="0" borderId="11" xfId="0" applyBorder="1" applyAlignment="1">
      <alignment horizontal="left"/>
    </xf>
    <xf numFmtId="0" fontId="2" fillId="0" borderId="12" xfId="0" applyFont="1" applyBorder="1" applyAlignment="1">
      <alignment shrinkToFit="1"/>
    </xf>
    <xf numFmtId="43" fontId="0" fillId="0" borderId="70" xfId="0" applyNumberFormat="1" applyBorder="1"/>
    <xf numFmtId="0" fontId="0" fillId="0" borderId="37" xfId="0" applyBorder="1" applyAlignment="1">
      <alignment horizontal="left"/>
    </xf>
    <xf numFmtId="0" fontId="0" fillId="0" borderId="5" xfId="0" applyBorder="1"/>
    <xf numFmtId="43" fontId="0" fillId="0" borderId="69" xfId="0" applyNumberFormat="1" applyBorder="1" applyAlignment="1">
      <alignment horizontal="center"/>
    </xf>
    <xf numFmtId="0" fontId="2" fillId="0" borderId="11" xfId="0" applyFont="1" applyBorder="1" applyAlignment="1">
      <alignment shrinkToFit="1"/>
    </xf>
    <xf numFmtId="0" fontId="2" fillId="0" borderId="70" xfId="0" applyFont="1" applyBorder="1" applyAlignment="1">
      <alignment shrinkToFit="1"/>
    </xf>
    <xf numFmtId="0" fontId="5" fillId="0" borderId="0" xfId="0" applyFont="1"/>
    <xf numFmtId="0" fontId="4" fillId="0" borderId="0" xfId="0" applyFont="1"/>
    <xf numFmtId="0" fontId="1" fillId="0" borderId="7" xfId="0" applyFont="1" applyBorder="1" applyAlignment="1"/>
    <xf numFmtId="0" fontId="1" fillId="0" borderId="9" xfId="0" applyFont="1" applyBorder="1" applyAlignment="1"/>
    <xf numFmtId="0" fontId="0" fillId="0" borderId="40" xfId="0" applyBorder="1" applyAlignment="1"/>
    <xf numFmtId="0" fontId="0" fillId="0" borderId="28" xfId="0" applyBorder="1" applyAlignment="1"/>
    <xf numFmtId="0" fontId="0" fillId="0" borderId="68" xfId="0" applyBorder="1" applyAlignment="1"/>
    <xf numFmtId="0" fontId="2" fillId="0" borderId="26" xfId="0" applyFont="1" applyBorder="1" applyAlignment="1"/>
    <xf numFmtId="0" fontId="0" fillId="0" borderId="4" xfId="0" applyBorder="1" applyAlignment="1"/>
    <xf numFmtId="0" fontId="0" fillId="0" borderId="9" xfId="0" applyBorder="1" applyAlignment="1"/>
    <xf numFmtId="0" fontId="0" fillId="2" borderId="24" xfId="0" applyFill="1" applyBorder="1" applyAlignment="1">
      <alignment horizontal="left" vertical="top"/>
    </xf>
    <xf numFmtId="0" fontId="0" fillId="2" borderId="37" xfId="0" applyFill="1" applyBorder="1" applyAlignment="1">
      <alignment horizontal="left" vertical="top"/>
    </xf>
    <xf numFmtId="0" fontId="0" fillId="2" borderId="27" xfId="0" applyFill="1" applyBorder="1" applyAlignment="1">
      <alignment horizontal="left" vertical="top"/>
    </xf>
    <xf numFmtId="0" fontId="0" fillId="3" borderId="24" xfId="0" applyFill="1" applyBorder="1" applyAlignment="1">
      <alignment horizontal="left"/>
    </xf>
    <xf numFmtId="0" fontId="0" fillId="3" borderId="37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/>
    <xf numFmtId="0" fontId="0" fillId="15" borderId="24" xfId="0" applyFill="1" applyBorder="1" applyAlignment="1">
      <alignment horizontal="left"/>
    </xf>
    <xf numFmtId="0" fontId="0" fillId="15" borderId="27" xfId="0" applyFill="1" applyBorder="1" applyAlignment="1">
      <alignment horizontal="left"/>
    </xf>
    <xf numFmtId="0" fontId="0" fillId="17" borderId="24" xfId="0" applyFill="1" applyBorder="1" applyAlignment="1">
      <alignment horizontal="left"/>
    </xf>
    <xf numFmtId="0" fontId="0" fillId="17" borderId="27" xfId="0" applyFill="1" applyBorder="1" applyAlignment="1">
      <alignment horizontal="left"/>
    </xf>
    <xf numFmtId="0" fontId="0" fillId="20" borderId="24" xfId="0" applyFill="1" applyBorder="1" applyAlignment="1">
      <alignment horizontal="left"/>
    </xf>
    <xf numFmtId="0" fontId="0" fillId="20" borderId="27" xfId="0" applyFill="1" applyBorder="1" applyAlignment="1">
      <alignment horizontal="left"/>
    </xf>
    <xf numFmtId="0" fontId="0" fillId="18" borderId="24" xfId="0" applyFill="1" applyBorder="1" applyAlignment="1">
      <alignment horizontal="left" vertical="top"/>
    </xf>
    <xf numFmtId="0" fontId="0" fillId="18" borderId="37" xfId="0" applyFill="1" applyBorder="1" applyAlignment="1">
      <alignment horizontal="left" vertical="top"/>
    </xf>
    <xf numFmtId="0" fontId="0" fillId="18" borderId="27" xfId="0" applyFill="1" applyBorder="1" applyAlignment="1">
      <alignment horizontal="left" vertical="top"/>
    </xf>
    <xf numFmtId="0" fontId="0" fillId="14" borderId="24" xfId="0" applyFill="1" applyBorder="1" applyAlignment="1">
      <alignment horizontal="left"/>
    </xf>
    <xf numFmtId="0" fontId="0" fillId="14" borderId="27" xfId="0" applyFill="1" applyBorder="1" applyAlignment="1">
      <alignment horizontal="left"/>
    </xf>
    <xf numFmtId="0" fontId="0" fillId="14" borderId="24" xfId="0" applyFill="1" applyBorder="1" applyAlignment="1">
      <alignment horizontal="left" vertical="top"/>
    </xf>
    <xf numFmtId="0" fontId="0" fillId="14" borderId="37" xfId="0" applyFill="1" applyBorder="1" applyAlignment="1">
      <alignment horizontal="left" vertical="top"/>
    </xf>
    <xf numFmtId="0" fontId="0" fillId="14" borderId="27" xfId="0" applyFill="1" applyBorder="1" applyAlignment="1">
      <alignment horizontal="left" vertical="top"/>
    </xf>
    <xf numFmtId="0" fontId="0" fillId="20" borderId="24" xfId="0" applyFill="1" applyBorder="1" applyAlignment="1">
      <alignment horizontal="left" vertical="top"/>
    </xf>
    <xf numFmtId="0" fontId="0" fillId="20" borderId="27" xfId="0" applyFill="1" applyBorder="1" applyAlignment="1">
      <alignment horizontal="left" vertical="top"/>
    </xf>
    <xf numFmtId="0" fontId="0" fillId="13" borderId="7" xfId="0" applyFill="1" applyBorder="1" applyAlignment="1" applyProtection="1"/>
    <xf numFmtId="0" fontId="0" fillId="0" borderId="8" xfId="0" applyBorder="1" applyAlignment="1" applyProtection="1"/>
    <xf numFmtId="0" fontId="0" fillId="0" borderId="9" xfId="0" applyBorder="1" applyAlignment="1" applyProtection="1"/>
    <xf numFmtId="0" fontId="0" fillId="0" borderId="0" xfId="0" applyBorder="1" applyAlignment="1" applyProtection="1"/>
    <xf numFmtId="0" fontId="1" fillId="0" borderId="42" xfId="0" applyFont="1" applyBorder="1" applyAlignment="1" applyProtection="1">
      <alignment horizontal="center" vertical="center"/>
    </xf>
    <xf numFmtId="0" fontId="1" fillId="0" borderId="43" xfId="0" applyFont="1" applyBorder="1" applyAlignment="1" applyProtection="1">
      <alignment horizontal="center" vertical="center"/>
    </xf>
    <xf numFmtId="0" fontId="1" fillId="0" borderId="44" xfId="0" applyFont="1" applyBorder="1" applyAlignment="1" applyProtection="1">
      <alignment horizontal="center" vertical="center"/>
    </xf>
    <xf numFmtId="0" fontId="0" fillId="0" borderId="48" xfId="0" applyBorder="1" applyAlignment="1" applyProtection="1"/>
    <xf numFmtId="0" fontId="0" fillId="0" borderId="49" xfId="0" applyBorder="1" applyAlignment="1" applyProtection="1"/>
    <xf numFmtId="0" fontId="0" fillId="11" borderId="7" xfId="0" applyFill="1" applyBorder="1" applyAlignment="1" applyProtection="1"/>
    <xf numFmtId="0" fontId="0" fillId="11" borderId="8" xfId="0" applyFill="1" applyBorder="1" applyAlignment="1" applyProtection="1"/>
    <xf numFmtId="0" fontId="0" fillId="0" borderId="50" xfId="0" applyBorder="1" applyAlignment="1" applyProtection="1"/>
    <xf numFmtId="0" fontId="0" fillId="19" borderId="28" xfId="0" applyFill="1" applyBorder="1" applyAlignment="1" applyProtection="1"/>
    <xf numFmtId="0" fontId="0" fillId="0" borderId="22" xfId="0" applyBorder="1" applyAlignment="1" applyProtection="1"/>
    <xf numFmtId="0" fontId="0" fillId="0" borderId="21" xfId="0" applyBorder="1" applyAlignment="1" applyProtection="1"/>
    <xf numFmtId="0" fontId="0" fillId="0" borderId="43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0" fillId="9" borderId="7" xfId="0" applyFill="1" applyBorder="1" applyAlignment="1" applyProtection="1"/>
    <xf numFmtId="0" fontId="0" fillId="9" borderId="8" xfId="0" applyFill="1" applyBorder="1" applyAlignment="1" applyProtection="1"/>
    <xf numFmtId="0" fontId="0" fillId="10" borderId="7" xfId="0" applyFill="1" applyBorder="1" applyAlignment="1"/>
    <xf numFmtId="0" fontId="0" fillId="10" borderId="8" xfId="0" applyFill="1" applyBorder="1" applyAlignment="1"/>
    <xf numFmtId="0" fontId="0" fillId="10" borderId="9" xfId="0" applyFill="1" applyBorder="1" applyAlignment="1"/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0" fillId="5" borderId="7" xfId="0" applyFill="1" applyBorder="1" applyAlignment="1"/>
    <xf numFmtId="0" fontId="0" fillId="18" borderId="13" xfId="0" applyFill="1" applyBorder="1" applyAlignment="1"/>
    <xf numFmtId="0" fontId="0" fillId="18" borderId="14" xfId="0" applyFill="1" applyBorder="1" applyAlignment="1"/>
    <xf numFmtId="0" fontId="0" fillId="6" borderId="34" xfId="0" applyFill="1" applyBorder="1" applyAlignment="1"/>
    <xf numFmtId="0" fontId="0" fillId="0" borderId="34" xfId="0" applyBorder="1" applyAlignment="1"/>
    <xf numFmtId="0" fontId="0" fillId="6" borderId="45" xfId="0" applyFill="1" applyBorder="1" applyAlignment="1"/>
    <xf numFmtId="0" fontId="0" fillId="0" borderId="11" xfId="0" applyBorder="1" applyAlignment="1"/>
    <xf numFmtId="0" fontId="0" fillId="6" borderId="8" xfId="0" applyFill="1" applyBorder="1" applyAlignment="1"/>
    <xf numFmtId="43" fontId="1" fillId="0" borderId="42" xfId="0" applyNumberFormat="1" applyFont="1" applyBorder="1" applyAlignment="1">
      <alignment horizontal="center" vertical="center"/>
    </xf>
    <xf numFmtId="0" fontId="0" fillId="6" borderId="10" xfId="0" applyFill="1" applyBorder="1" applyAlignment="1"/>
    <xf numFmtId="0" fontId="0" fillId="0" borderId="46" xfId="0" applyBorder="1" applyAlignment="1"/>
    <xf numFmtId="0" fontId="0" fillId="6" borderId="58" xfId="0" applyFill="1" applyBorder="1" applyAlignment="1"/>
    <xf numFmtId="0" fontId="0" fillId="0" borderId="12" xfId="0" applyBorder="1" applyAlignment="1"/>
    <xf numFmtId="0" fontId="1" fillId="0" borderId="42" xfId="0" applyNumberFormat="1" applyFont="1" applyBorder="1" applyAlignment="1">
      <alignment horizontal="center" vertical="center"/>
    </xf>
    <xf numFmtId="0" fontId="0" fillId="0" borderId="7" xfId="0" applyBorder="1" applyAlignment="1"/>
    <xf numFmtId="0" fontId="1" fillId="6" borderId="13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6" borderId="40" xfId="0" applyFill="1" applyBorder="1" applyAlignment="1"/>
    <xf numFmtId="0" fontId="0" fillId="6" borderId="26" xfId="0" applyFill="1" applyBorder="1" applyAlignment="1"/>
    <xf numFmtId="0" fontId="0" fillId="0" borderId="18" xfId="0" applyBorder="1" applyAlignment="1"/>
    <xf numFmtId="0" fontId="0" fillId="0" borderId="26" xfId="0" applyBorder="1" applyAlignment="1"/>
    <xf numFmtId="0" fontId="0" fillId="0" borderId="45" xfId="0" applyBorder="1" applyAlignment="1"/>
    <xf numFmtId="0" fontId="1" fillId="0" borderId="8" xfId="0" applyFont="1" applyBorder="1" applyAlignment="1"/>
    <xf numFmtId="0" fontId="1" fillId="0" borderId="7" xfId="0" applyFont="1" applyBorder="1" applyAlignment="1">
      <alignment horizontal="center" vertical="center"/>
    </xf>
    <xf numFmtId="0" fontId="1" fillId="6" borderId="42" xfId="0" applyFont="1" applyFill="1" applyBorder="1" applyAlignment="1">
      <alignment horizontal="center" vertical="center"/>
    </xf>
    <xf numFmtId="0" fontId="0" fillId="6" borderId="28" xfId="0" applyFill="1" applyBorder="1" applyAlignment="1"/>
    <xf numFmtId="0" fontId="0" fillId="6" borderId="18" xfId="0" applyFill="1" applyBorder="1" applyAlignment="1"/>
    <xf numFmtId="0" fontId="1" fillId="6" borderId="7" xfId="0" applyFont="1" applyFill="1" applyBorder="1" applyAlignment="1"/>
    <xf numFmtId="0" fontId="1" fillId="6" borderId="9" xfId="0" applyFont="1" applyFill="1" applyBorder="1" applyAlignment="1"/>
    <xf numFmtId="0" fontId="0" fillId="6" borderId="68" xfId="0" applyFill="1" applyBorder="1" applyAlignment="1"/>
    <xf numFmtId="0" fontId="2" fillId="6" borderId="26" xfId="0" applyFont="1" applyFill="1" applyBorder="1" applyAlignment="1"/>
    <xf numFmtId="0" fontId="0" fillId="6" borderId="4" xfId="0" applyFill="1" applyBorder="1" applyAlignment="1"/>
    <xf numFmtId="0" fontId="0" fillId="6" borderId="9" xfId="0" applyFill="1" applyBorder="1" applyAlignment="1"/>
    <xf numFmtId="0" fontId="2" fillId="0" borderId="40" xfId="0" applyFont="1" applyBorder="1" applyAlignment="1"/>
    <xf numFmtId="0" fontId="0" fillId="0" borderId="66" xfId="0" applyBorder="1" applyAlignment="1"/>
    <xf numFmtId="0" fontId="0" fillId="6" borderId="24" xfId="0" applyFill="1" applyBorder="1" applyAlignment="1">
      <alignment horizontal="left" vertical="top"/>
    </xf>
    <xf numFmtId="0" fontId="0" fillId="6" borderId="37" xfId="0" applyFill="1" applyBorder="1" applyAlignment="1">
      <alignment horizontal="left" vertical="top"/>
    </xf>
    <xf numFmtId="0" fontId="0" fillId="6" borderId="27" xfId="0" applyFill="1" applyBorder="1" applyAlignment="1">
      <alignment horizontal="left" vertical="top"/>
    </xf>
    <xf numFmtId="0" fontId="0" fillId="6" borderId="24" xfId="0" applyFill="1" applyBorder="1" applyAlignment="1">
      <alignment horizontal="left"/>
    </xf>
    <xf numFmtId="0" fontId="0" fillId="6" borderId="27" xfId="0" applyFill="1" applyBorder="1" applyAlignment="1">
      <alignment horizontal="left"/>
    </xf>
    <xf numFmtId="0" fontId="0" fillId="6" borderId="7" xfId="0" applyFill="1" applyBorder="1" applyAlignment="1">
      <alignment horizontal="left"/>
    </xf>
    <xf numFmtId="0" fontId="0" fillId="6" borderId="37" xfId="0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9900"/>
      <color rgb="FFFF9999"/>
      <color rgb="FFFFCCCC"/>
      <color rgb="FFCCFF66"/>
      <color rgb="FF66FF66"/>
      <color rgb="FFFF99CC"/>
      <color rgb="FFFFFF66"/>
      <color rgb="FF00CC00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opLeftCell="A29" workbookViewId="0">
      <selection activeCell="D39" sqref="D39"/>
    </sheetView>
  </sheetViews>
  <sheetFormatPr defaultRowHeight="14.4" x14ac:dyDescent="0.3"/>
  <cols>
    <col min="1" max="1" width="9.6640625" customWidth="1"/>
    <col min="2" max="2" width="54.6640625" customWidth="1"/>
    <col min="3" max="4" width="20.6640625" style="1" customWidth="1"/>
    <col min="5" max="5" width="8.33203125" style="398" customWidth="1"/>
    <col min="6" max="6" width="74.5546875" customWidth="1"/>
    <col min="7" max="7" width="17.33203125" style="1" customWidth="1"/>
  </cols>
  <sheetData>
    <row r="1" spans="1:5" x14ac:dyDescent="0.3">
      <c r="A1" s="541" t="s">
        <v>2</v>
      </c>
      <c r="B1" s="542"/>
      <c r="C1" s="542"/>
      <c r="D1" s="542"/>
      <c r="E1" s="543"/>
    </row>
    <row r="2" spans="1:5" ht="19.2" customHeight="1" x14ac:dyDescent="0.35">
      <c r="A2" s="544" t="s">
        <v>271</v>
      </c>
      <c r="B2" s="545"/>
      <c r="C2" s="399" t="s">
        <v>268</v>
      </c>
      <c r="D2" s="400" t="s">
        <v>269</v>
      </c>
      <c r="E2" s="401" t="s">
        <v>270</v>
      </c>
    </row>
    <row r="3" spans="1:5" ht="15" thickBot="1" x14ac:dyDescent="0.35">
      <c r="A3" s="79" t="s">
        <v>0</v>
      </c>
      <c r="B3" s="15" t="s">
        <v>1</v>
      </c>
      <c r="C3" s="395" t="s">
        <v>4</v>
      </c>
      <c r="D3" s="396" t="s">
        <v>4</v>
      </c>
      <c r="E3" s="402"/>
    </row>
    <row r="4" spans="1:5" ht="15" thickBot="1" x14ac:dyDescent="0.35">
      <c r="A4" s="11" t="s">
        <v>91</v>
      </c>
      <c r="B4" s="12" t="s">
        <v>27</v>
      </c>
      <c r="C4" s="117">
        <f>SUM(C5:C26)</f>
        <v>94609980</v>
      </c>
      <c r="D4" s="117">
        <f>SUM(D5:D26)</f>
        <v>101520668.89999999</v>
      </c>
      <c r="E4" s="441">
        <f>IF(C4=0,"0",(D4/C4*100))</f>
        <v>107.3043973796422</v>
      </c>
    </row>
    <row r="5" spans="1:5" x14ac:dyDescent="0.3">
      <c r="A5" s="81">
        <v>1111</v>
      </c>
      <c r="B5" s="21" t="s">
        <v>3</v>
      </c>
      <c r="C5" s="502">
        <v>17000000</v>
      </c>
      <c r="D5" s="379">
        <f>DP!C3</f>
        <v>19002045.32</v>
      </c>
      <c r="E5" s="403">
        <f>IF(C5=0,"0",(D5/C5*100))</f>
        <v>111.77673717647059</v>
      </c>
    </row>
    <row r="6" spans="1:5" x14ac:dyDescent="0.3">
      <c r="A6" s="30">
        <v>1112</v>
      </c>
      <c r="B6" s="19" t="s">
        <v>5</v>
      </c>
      <c r="C6" s="249">
        <v>1800000</v>
      </c>
      <c r="D6" s="380">
        <f>DP!D3</f>
        <v>752224.56</v>
      </c>
      <c r="E6" s="403">
        <f t="shared" ref="E6:E56" si="0">IF(C6=0,"0",(D6/C6*100))</f>
        <v>41.790253333333339</v>
      </c>
    </row>
    <row r="7" spans="1:5" x14ac:dyDescent="0.3">
      <c r="A7" s="30">
        <v>1113</v>
      </c>
      <c r="B7" s="19" t="s">
        <v>6</v>
      </c>
      <c r="C7" s="249">
        <v>1800000</v>
      </c>
      <c r="D7" s="380">
        <f>DP!E3</f>
        <v>1864627.5</v>
      </c>
      <c r="E7" s="403">
        <f t="shared" si="0"/>
        <v>103.59041666666667</v>
      </c>
    </row>
    <row r="8" spans="1:5" x14ac:dyDescent="0.3">
      <c r="A8" s="30">
        <v>1121</v>
      </c>
      <c r="B8" s="19" t="s">
        <v>7</v>
      </c>
      <c r="C8" s="249">
        <v>17000000</v>
      </c>
      <c r="D8" s="380">
        <f>DP!F3</f>
        <v>18656771.800000001</v>
      </c>
      <c r="E8" s="403">
        <f t="shared" si="0"/>
        <v>109.74571647058823</v>
      </c>
    </row>
    <row r="9" spans="1:5" x14ac:dyDescent="0.3">
      <c r="A9" s="30">
        <v>1122</v>
      </c>
      <c r="B9" s="19" t="s">
        <v>8</v>
      </c>
      <c r="C9" s="249">
        <v>1489980</v>
      </c>
      <c r="D9" s="380">
        <f>DP!G3</f>
        <v>1489980</v>
      </c>
      <c r="E9" s="403">
        <f t="shared" si="0"/>
        <v>100</v>
      </c>
    </row>
    <row r="10" spans="1:5" x14ac:dyDescent="0.3">
      <c r="A10" s="30">
        <v>1211</v>
      </c>
      <c r="B10" s="19" t="s">
        <v>9</v>
      </c>
      <c r="C10" s="249">
        <v>34000000</v>
      </c>
      <c r="D10" s="380">
        <f>DP!H3</f>
        <v>34745911.109999999</v>
      </c>
      <c r="E10" s="403">
        <f t="shared" si="0"/>
        <v>102.19385620588235</v>
      </c>
    </row>
    <row r="11" spans="1:5" x14ac:dyDescent="0.3">
      <c r="A11" s="29">
        <v>1511</v>
      </c>
      <c r="B11" s="2" t="s">
        <v>11</v>
      </c>
      <c r="C11" s="503">
        <v>4500000</v>
      </c>
      <c r="D11" s="381">
        <f>DP!C5</f>
        <v>4776018.8</v>
      </c>
      <c r="E11" s="429">
        <f t="shared" si="0"/>
        <v>106.1337511111111</v>
      </c>
    </row>
    <row r="12" spans="1:5" x14ac:dyDescent="0.3">
      <c r="A12" s="30">
        <v>1334</v>
      </c>
      <c r="B12" s="19" t="s">
        <v>16</v>
      </c>
      <c r="C12" s="249">
        <v>0</v>
      </c>
      <c r="D12" s="380">
        <f>DP!C7</f>
        <v>125163.2</v>
      </c>
      <c r="E12" s="403" t="str">
        <f t="shared" si="0"/>
        <v>0</v>
      </c>
    </row>
    <row r="13" spans="1:5" x14ac:dyDescent="0.3">
      <c r="A13" s="30">
        <v>1335</v>
      </c>
      <c r="B13" s="19" t="s">
        <v>17</v>
      </c>
      <c r="C13" s="249">
        <v>0</v>
      </c>
      <c r="D13" s="380">
        <f>DP!D7</f>
        <v>15270</v>
      </c>
      <c r="E13" s="403" t="str">
        <f t="shared" si="0"/>
        <v>0</v>
      </c>
    </row>
    <row r="14" spans="1:5" x14ac:dyDescent="0.3">
      <c r="A14" s="29">
        <v>1341</v>
      </c>
      <c r="B14" s="2" t="s">
        <v>18</v>
      </c>
      <c r="C14" s="503">
        <v>200000</v>
      </c>
      <c r="D14" s="382">
        <f>DP!C9</f>
        <v>222024</v>
      </c>
      <c r="E14" s="429">
        <f t="shared" si="0"/>
        <v>111.012</v>
      </c>
    </row>
    <row r="15" spans="1:5" x14ac:dyDescent="0.3">
      <c r="A15" s="29">
        <v>1343</v>
      </c>
      <c r="B15" s="2" t="s">
        <v>19</v>
      </c>
      <c r="C15" s="503">
        <v>80000</v>
      </c>
      <c r="D15" s="382">
        <f>DP!D9</f>
        <v>107424</v>
      </c>
      <c r="E15" s="429">
        <f t="shared" si="0"/>
        <v>134.28</v>
      </c>
    </row>
    <row r="16" spans="1:5" x14ac:dyDescent="0.3">
      <c r="A16" s="29">
        <v>1344</v>
      </c>
      <c r="B16" s="2" t="s">
        <v>20</v>
      </c>
      <c r="C16" s="503">
        <v>10000</v>
      </c>
      <c r="D16" s="382">
        <f>DP!E9</f>
        <v>14810</v>
      </c>
      <c r="E16" s="429">
        <f t="shared" si="0"/>
        <v>148.10000000000002</v>
      </c>
    </row>
    <row r="17" spans="1:7" x14ac:dyDescent="0.3">
      <c r="A17" s="29">
        <v>1345</v>
      </c>
      <c r="B17" s="2" t="s">
        <v>21</v>
      </c>
      <c r="C17" s="503">
        <v>50000</v>
      </c>
      <c r="D17" s="382">
        <f>DP!F9</f>
        <v>89952</v>
      </c>
      <c r="E17" s="429">
        <f t="shared" si="0"/>
        <v>179.904</v>
      </c>
    </row>
    <row r="18" spans="1:7" x14ac:dyDescent="0.3">
      <c r="A18" s="29">
        <v>1346</v>
      </c>
      <c r="B18" s="2" t="s">
        <v>22</v>
      </c>
      <c r="C18" s="503">
        <v>0</v>
      </c>
      <c r="D18" s="382">
        <f>DP!G9</f>
        <v>0</v>
      </c>
      <c r="E18" s="429" t="str">
        <f t="shared" si="0"/>
        <v>0</v>
      </c>
    </row>
    <row r="19" spans="1:7" x14ac:dyDescent="0.3">
      <c r="A19" s="198">
        <v>1349</v>
      </c>
      <c r="B19" s="199" t="s">
        <v>93</v>
      </c>
      <c r="C19" s="504">
        <v>30000</v>
      </c>
      <c r="D19" s="382">
        <f>DP!H9</f>
        <v>29982</v>
      </c>
      <c r="E19" s="429">
        <f t="shared" si="0"/>
        <v>99.94</v>
      </c>
    </row>
    <row r="20" spans="1:7" x14ac:dyDescent="0.3">
      <c r="A20" s="30">
        <v>1351</v>
      </c>
      <c r="B20" s="19" t="s">
        <v>23</v>
      </c>
      <c r="C20" s="249">
        <v>300000</v>
      </c>
      <c r="D20" s="380">
        <f>DP!C11</f>
        <v>361415.52</v>
      </c>
      <c r="E20" s="403">
        <f t="shared" si="0"/>
        <v>120.47184</v>
      </c>
    </row>
    <row r="21" spans="1:7" x14ac:dyDescent="0.3">
      <c r="A21" s="29">
        <v>1353</v>
      </c>
      <c r="B21" s="2" t="s">
        <v>24</v>
      </c>
      <c r="C21" s="503">
        <v>550000</v>
      </c>
      <c r="D21" s="381">
        <f>DP!D11</f>
        <v>641700</v>
      </c>
      <c r="E21" s="429">
        <f t="shared" si="0"/>
        <v>116.67272727272729</v>
      </c>
    </row>
    <row r="22" spans="1:7" x14ac:dyDescent="0.3">
      <c r="A22" s="30">
        <v>1355</v>
      </c>
      <c r="B22" s="19" t="s">
        <v>25</v>
      </c>
      <c r="C22" s="249">
        <v>5000000</v>
      </c>
      <c r="D22" s="380">
        <f>DP!E11</f>
        <v>7303184.0899999999</v>
      </c>
      <c r="E22" s="403">
        <f t="shared" si="0"/>
        <v>146.06368180000001</v>
      </c>
    </row>
    <row r="23" spans="1:7" x14ac:dyDescent="0.3">
      <c r="A23" s="29">
        <v>1361</v>
      </c>
      <c r="B23" s="2" t="s">
        <v>14</v>
      </c>
      <c r="C23" s="503">
        <v>10800000</v>
      </c>
      <c r="D23" s="381">
        <f>DP!F11</f>
        <v>11322165</v>
      </c>
      <c r="E23" s="429">
        <f t="shared" si="0"/>
        <v>104.83486111111111</v>
      </c>
    </row>
    <row r="24" spans="1:7" x14ac:dyDescent="0.3">
      <c r="A24" s="30">
        <v>1381</v>
      </c>
      <c r="B24" s="19" t="s">
        <v>71</v>
      </c>
      <c r="C24" s="249">
        <v>0</v>
      </c>
      <c r="D24" s="380">
        <f>DP!C13</f>
        <v>0</v>
      </c>
      <c r="E24" s="403" t="str">
        <f t="shared" si="0"/>
        <v>0</v>
      </c>
    </row>
    <row r="25" spans="1:7" x14ac:dyDescent="0.3">
      <c r="A25" s="29">
        <v>1382</v>
      </c>
      <c r="B25" s="2" t="s">
        <v>72</v>
      </c>
      <c r="C25" s="503">
        <v>0</v>
      </c>
      <c r="D25" s="381">
        <f>DP!D13</f>
        <v>0</v>
      </c>
      <c r="E25" s="429" t="str">
        <f t="shared" si="0"/>
        <v>0</v>
      </c>
    </row>
    <row r="26" spans="1:7" ht="15" thickBot="1" x14ac:dyDescent="0.35">
      <c r="A26" s="392">
        <v>1383</v>
      </c>
      <c r="B26" s="393" t="s">
        <v>73</v>
      </c>
      <c r="C26" s="505">
        <v>0</v>
      </c>
      <c r="D26" s="394">
        <f>DP!E13</f>
        <v>0</v>
      </c>
      <c r="E26" s="436" t="str">
        <f t="shared" si="0"/>
        <v>0</v>
      </c>
    </row>
    <row r="27" spans="1:7" ht="15" thickBot="1" x14ac:dyDescent="0.35">
      <c r="A27" s="11" t="s">
        <v>264</v>
      </c>
      <c r="B27" s="12" t="s">
        <v>26</v>
      </c>
      <c r="C27" s="117">
        <f>SUM(C28:C43)</f>
        <v>11597000</v>
      </c>
      <c r="D27" s="117">
        <f>SUM(D28:D43)</f>
        <v>12325669.41</v>
      </c>
      <c r="E27" s="441">
        <f t="shared" si="0"/>
        <v>106.28325782529964</v>
      </c>
    </row>
    <row r="28" spans="1:7" x14ac:dyDescent="0.3">
      <c r="A28" s="213">
        <v>2111</v>
      </c>
      <c r="B28" s="214" t="s">
        <v>28</v>
      </c>
      <c r="C28" s="506">
        <v>447000</v>
      </c>
      <c r="D28" s="383">
        <f>NP!C3</f>
        <v>500342.27</v>
      </c>
      <c r="E28" s="431">
        <f t="shared" si="0"/>
        <v>111.93339373601789</v>
      </c>
    </row>
    <row r="29" spans="1:7" x14ac:dyDescent="0.3">
      <c r="A29" s="74">
        <v>2112</v>
      </c>
      <c r="B29" s="8" t="s">
        <v>29</v>
      </c>
      <c r="C29" s="507">
        <v>1000</v>
      </c>
      <c r="D29" s="384">
        <f>NP!D3</f>
        <v>1564</v>
      </c>
      <c r="E29" s="432">
        <f t="shared" si="0"/>
        <v>156.4</v>
      </c>
    </row>
    <row r="30" spans="1:7" s="202" customFormat="1" x14ac:dyDescent="0.3">
      <c r="A30" s="84">
        <v>2119</v>
      </c>
      <c r="B30" s="24" t="s">
        <v>30</v>
      </c>
      <c r="C30" s="508">
        <v>70000</v>
      </c>
      <c r="D30" s="385">
        <f>NP!E3</f>
        <v>44286</v>
      </c>
      <c r="E30" s="431">
        <f t="shared" si="0"/>
        <v>63.265714285714282</v>
      </c>
      <c r="G30" s="203"/>
    </row>
    <row r="31" spans="1:7" s="202" customFormat="1" x14ac:dyDescent="0.3">
      <c r="A31" s="74">
        <v>2122</v>
      </c>
      <c r="B31" s="8" t="s">
        <v>31</v>
      </c>
      <c r="C31" s="507">
        <v>941000</v>
      </c>
      <c r="D31" s="384">
        <f>NP!F3</f>
        <v>1102545.8700000001</v>
      </c>
      <c r="E31" s="432">
        <f t="shared" si="0"/>
        <v>117.16746758767269</v>
      </c>
      <c r="G31" s="203"/>
    </row>
    <row r="32" spans="1:7" s="202" customFormat="1" x14ac:dyDescent="0.3">
      <c r="A32" s="84">
        <v>2131</v>
      </c>
      <c r="B32" s="24" t="s">
        <v>32</v>
      </c>
      <c r="C32" s="508">
        <v>20000</v>
      </c>
      <c r="D32" s="385">
        <f>NP!G3</f>
        <v>40000</v>
      </c>
      <c r="E32" s="431">
        <f t="shared" si="0"/>
        <v>200</v>
      </c>
      <c r="G32" s="203"/>
    </row>
    <row r="33" spans="1:5" x14ac:dyDescent="0.3">
      <c r="A33" s="74">
        <v>2132</v>
      </c>
      <c r="B33" s="8" t="s">
        <v>33</v>
      </c>
      <c r="C33" s="507">
        <v>4049000</v>
      </c>
      <c r="D33" s="384">
        <f>NP!H3</f>
        <v>4009875.71</v>
      </c>
      <c r="E33" s="432">
        <f t="shared" si="0"/>
        <v>99.033729562855015</v>
      </c>
    </row>
    <row r="34" spans="1:5" x14ac:dyDescent="0.3">
      <c r="A34" s="84">
        <v>2141</v>
      </c>
      <c r="B34" s="24" t="s">
        <v>39</v>
      </c>
      <c r="C34" s="508">
        <v>200000</v>
      </c>
      <c r="D34" s="385">
        <f>NP!I3</f>
        <v>99336.08</v>
      </c>
      <c r="E34" s="432">
        <f t="shared" si="0"/>
        <v>49.668040000000005</v>
      </c>
    </row>
    <row r="35" spans="1:5" x14ac:dyDescent="0.3">
      <c r="A35" s="74">
        <v>2144</v>
      </c>
      <c r="B35" s="8" t="s">
        <v>40</v>
      </c>
      <c r="C35" s="507">
        <v>606000</v>
      </c>
      <c r="D35" s="384">
        <f>NP!J3</f>
        <v>606015</v>
      </c>
      <c r="E35" s="432">
        <f t="shared" si="0"/>
        <v>100.00247524752474</v>
      </c>
    </row>
    <row r="36" spans="1:5" x14ac:dyDescent="0.3">
      <c r="A36" s="84">
        <v>2212</v>
      </c>
      <c r="B36" s="24" t="s">
        <v>41</v>
      </c>
      <c r="C36" s="508">
        <v>2180000</v>
      </c>
      <c r="D36" s="385">
        <f>NP!C5</f>
        <v>2521549.65</v>
      </c>
      <c r="E36" s="431">
        <f t="shared" si="0"/>
        <v>115.66741513761467</v>
      </c>
    </row>
    <row r="37" spans="1:5" x14ac:dyDescent="0.3">
      <c r="A37" s="74">
        <v>2226</v>
      </c>
      <c r="B37" s="8" t="s">
        <v>42</v>
      </c>
      <c r="C37" s="507">
        <v>1294000</v>
      </c>
      <c r="D37" s="384">
        <f>NP!D5</f>
        <v>1294000</v>
      </c>
      <c r="E37" s="432">
        <f t="shared" si="0"/>
        <v>100</v>
      </c>
    </row>
    <row r="38" spans="1:5" x14ac:dyDescent="0.3">
      <c r="A38" s="84">
        <v>2229</v>
      </c>
      <c r="B38" s="24" t="s">
        <v>43</v>
      </c>
      <c r="C38" s="508">
        <v>828000</v>
      </c>
      <c r="D38" s="385">
        <f>NP!E5</f>
        <v>834406.25</v>
      </c>
      <c r="E38" s="431">
        <f t="shared" si="0"/>
        <v>100.77370169082126</v>
      </c>
    </row>
    <row r="39" spans="1:5" x14ac:dyDescent="0.3">
      <c r="A39" s="74">
        <v>2321</v>
      </c>
      <c r="B39" s="8" t="s">
        <v>78</v>
      </c>
      <c r="C39" s="507">
        <v>20000</v>
      </c>
      <c r="D39" s="384">
        <f>NP!F5</f>
        <v>20000</v>
      </c>
      <c r="E39" s="432">
        <f t="shared" si="0"/>
        <v>100</v>
      </c>
    </row>
    <row r="40" spans="1:5" x14ac:dyDescent="0.3">
      <c r="A40" s="84">
        <v>2322</v>
      </c>
      <c r="B40" s="24" t="s">
        <v>74</v>
      </c>
      <c r="C40" s="508">
        <v>0</v>
      </c>
      <c r="D40" s="385">
        <f>NP!G5</f>
        <v>0</v>
      </c>
      <c r="E40" s="431" t="str">
        <f t="shared" si="0"/>
        <v>0</v>
      </c>
    </row>
    <row r="41" spans="1:5" x14ac:dyDescent="0.3">
      <c r="A41" s="74">
        <v>2324</v>
      </c>
      <c r="B41" s="8" t="s">
        <v>75</v>
      </c>
      <c r="C41" s="507">
        <v>941000</v>
      </c>
      <c r="D41" s="384">
        <f>NP!H5</f>
        <v>1248292.58</v>
      </c>
      <c r="E41" s="432">
        <f t="shared" si="0"/>
        <v>132.65595961742827</v>
      </c>
    </row>
    <row r="42" spans="1:5" x14ac:dyDescent="0.3">
      <c r="A42" s="84">
        <v>2328</v>
      </c>
      <c r="B42" s="24" t="s">
        <v>76</v>
      </c>
      <c r="C42" s="508">
        <v>0</v>
      </c>
      <c r="D42" s="385">
        <f>NP!I5</f>
        <v>200</v>
      </c>
      <c r="E42" s="431" t="str">
        <f t="shared" si="0"/>
        <v>0</v>
      </c>
    </row>
    <row r="43" spans="1:5" ht="15" thickBot="1" x14ac:dyDescent="0.35">
      <c r="A43" s="215">
        <v>2329</v>
      </c>
      <c r="B43" s="216" t="s">
        <v>77</v>
      </c>
      <c r="C43" s="509">
        <v>0</v>
      </c>
      <c r="D43" s="386">
        <f>NP!J5</f>
        <v>3256</v>
      </c>
      <c r="E43" s="434" t="str">
        <f t="shared" si="0"/>
        <v>0</v>
      </c>
    </row>
    <row r="44" spans="1:5" ht="15" thickBot="1" x14ac:dyDescent="0.35">
      <c r="A44" s="11" t="s">
        <v>265</v>
      </c>
      <c r="B44" s="376" t="s">
        <v>87</v>
      </c>
      <c r="C44" s="117">
        <f>SUM(C45:C46)</f>
        <v>1000000</v>
      </c>
      <c r="D44" s="117">
        <f>SUM(D45:D46)</f>
        <v>1296392</v>
      </c>
      <c r="E44" s="441">
        <f t="shared" si="0"/>
        <v>129.63919999999999</v>
      </c>
    </row>
    <row r="45" spans="1:5" x14ac:dyDescent="0.3">
      <c r="A45" s="33">
        <v>3111</v>
      </c>
      <c r="B45" s="34" t="s">
        <v>88</v>
      </c>
      <c r="C45" s="510">
        <v>1000000</v>
      </c>
      <c r="D45" s="387">
        <f>KP!C3</f>
        <v>1295392</v>
      </c>
      <c r="E45" s="433">
        <f t="shared" si="0"/>
        <v>129.53920000000002</v>
      </c>
    </row>
    <row r="46" spans="1:5" ht="15" thickBot="1" x14ac:dyDescent="0.35">
      <c r="A46" s="377">
        <v>3113</v>
      </c>
      <c r="B46" s="378" t="s">
        <v>89</v>
      </c>
      <c r="C46" s="511">
        <v>0</v>
      </c>
      <c r="D46" s="388">
        <f>KP!D3</f>
        <v>1000</v>
      </c>
      <c r="E46" s="435" t="str">
        <f t="shared" si="0"/>
        <v>0</v>
      </c>
    </row>
    <row r="47" spans="1:5" ht="15" thickBot="1" x14ac:dyDescent="0.35">
      <c r="A47" s="11" t="s">
        <v>266</v>
      </c>
      <c r="B47" s="376" t="s">
        <v>90</v>
      </c>
      <c r="C47" s="117">
        <f>SUM(C48:C55)</f>
        <v>45334172</v>
      </c>
      <c r="D47" s="117">
        <f>SUM(D48:D55)</f>
        <v>45334172</v>
      </c>
      <c r="E47" s="441">
        <f t="shared" si="0"/>
        <v>100</v>
      </c>
    </row>
    <row r="48" spans="1:5" x14ac:dyDescent="0.3">
      <c r="A48" s="219">
        <v>4111</v>
      </c>
      <c r="B48" s="220" t="s">
        <v>95</v>
      </c>
      <c r="C48" s="512">
        <v>198000</v>
      </c>
      <c r="D48" s="389">
        <f>Transfery!C3</f>
        <v>198000</v>
      </c>
      <c r="E48" s="438">
        <f t="shared" si="0"/>
        <v>100</v>
      </c>
    </row>
    <row r="49" spans="1:5" x14ac:dyDescent="0.3">
      <c r="A49" s="46">
        <v>4112</v>
      </c>
      <c r="B49" s="10" t="s">
        <v>96</v>
      </c>
      <c r="C49" s="363">
        <v>34858900</v>
      </c>
      <c r="D49" s="390">
        <f>Transfery!D3</f>
        <v>34858900</v>
      </c>
      <c r="E49" s="438">
        <f t="shared" si="0"/>
        <v>100</v>
      </c>
    </row>
    <row r="50" spans="1:5" x14ac:dyDescent="0.3">
      <c r="A50" s="46">
        <v>4116</v>
      </c>
      <c r="B50" s="10" t="s">
        <v>97</v>
      </c>
      <c r="C50" s="363">
        <v>6944480</v>
      </c>
      <c r="D50" s="390">
        <f>Transfery!E3</f>
        <v>6944480</v>
      </c>
      <c r="E50" s="438">
        <f t="shared" si="0"/>
        <v>100</v>
      </c>
    </row>
    <row r="51" spans="1:5" x14ac:dyDescent="0.3">
      <c r="A51" s="46">
        <v>4121</v>
      </c>
      <c r="B51" s="10" t="s">
        <v>98</v>
      </c>
      <c r="C51" s="363">
        <v>267220</v>
      </c>
      <c r="D51" s="390">
        <f>Transfery!F3</f>
        <v>267220</v>
      </c>
      <c r="E51" s="438">
        <f t="shared" si="0"/>
        <v>100</v>
      </c>
    </row>
    <row r="52" spans="1:5" x14ac:dyDescent="0.3">
      <c r="A52" s="46">
        <v>4122</v>
      </c>
      <c r="B52" s="10" t="s">
        <v>99</v>
      </c>
      <c r="C52" s="363">
        <v>265572</v>
      </c>
      <c r="D52" s="390">
        <f>Transfery!G3</f>
        <v>265572</v>
      </c>
      <c r="E52" s="438">
        <f t="shared" si="0"/>
        <v>100</v>
      </c>
    </row>
    <row r="53" spans="1:5" x14ac:dyDescent="0.3">
      <c r="A53" s="76">
        <v>4131</v>
      </c>
      <c r="B53" s="9" t="s">
        <v>100</v>
      </c>
      <c r="C53" s="513">
        <v>2600000</v>
      </c>
      <c r="D53" s="391">
        <f>Transfery!H3</f>
        <v>2600000</v>
      </c>
      <c r="E53" s="439">
        <f t="shared" si="0"/>
        <v>100</v>
      </c>
    </row>
    <row r="54" spans="1:5" x14ac:dyDescent="0.3">
      <c r="A54" s="46">
        <v>4216</v>
      </c>
      <c r="B54" s="10" t="s">
        <v>101</v>
      </c>
      <c r="C54" s="363">
        <v>0</v>
      </c>
      <c r="D54" s="390">
        <f>Transfery!I3</f>
        <v>0</v>
      </c>
      <c r="E54" s="438" t="str">
        <f t="shared" si="0"/>
        <v>0</v>
      </c>
    </row>
    <row r="55" spans="1:5" ht="15" thickBot="1" x14ac:dyDescent="0.35">
      <c r="A55" s="46">
        <v>4222</v>
      </c>
      <c r="B55" s="10" t="s">
        <v>102</v>
      </c>
      <c r="C55" s="363">
        <v>200000</v>
      </c>
      <c r="D55" s="390">
        <f>Transfery!J3</f>
        <v>200000</v>
      </c>
      <c r="E55" s="440">
        <f t="shared" si="0"/>
        <v>100</v>
      </c>
    </row>
    <row r="56" spans="1:5" ht="15" thickBot="1" x14ac:dyDescent="0.35">
      <c r="A56" s="539" t="s">
        <v>267</v>
      </c>
      <c r="B56" s="540"/>
      <c r="C56" s="397">
        <f>C4+C27+C44+C47</f>
        <v>152541152</v>
      </c>
      <c r="D56" s="117">
        <f>D4+D27+D44+D47</f>
        <v>160476902.31</v>
      </c>
      <c r="E56" s="441">
        <f t="shared" si="0"/>
        <v>105.20236684065425</v>
      </c>
    </row>
  </sheetData>
  <sheetProtection algorithmName="SHA-512" hashValue="h1QPASlAS0S7mrxIPdymGCrfDbeg2mZejvAM0C2C+UI03i+vCm+O/bVaIqLdKps+kP/fQYCGtvtWapYcW7lwTA==" saltValue="sBXRuAESWbX+HHzdVgguqA==" spinCount="100000" sheet="1" objects="1" scenarios="1"/>
  <mergeCells count="3">
    <mergeCell ref="A56:B56"/>
    <mergeCell ref="A1:E1"/>
    <mergeCell ref="A2:B2"/>
  </mergeCell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0"/>
  <sheetViews>
    <sheetView workbookViewId="0">
      <selection activeCell="I10" sqref="I10"/>
    </sheetView>
  </sheetViews>
  <sheetFormatPr defaultRowHeight="14.4" x14ac:dyDescent="0.3"/>
  <cols>
    <col min="3" max="11" width="20.6640625" customWidth="1"/>
  </cols>
  <sheetData>
    <row r="1" spans="1:11" ht="15" thickBot="1" x14ac:dyDescent="0.35">
      <c r="A1" s="592" t="s">
        <v>256</v>
      </c>
      <c r="B1" s="595" t="s">
        <v>240</v>
      </c>
      <c r="C1" s="553"/>
      <c r="D1" s="553"/>
      <c r="E1" s="553"/>
      <c r="F1" s="553"/>
      <c r="G1" s="553"/>
      <c r="H1" s="553"/>
      <c r="I1" s="553"/>
      <c r="J1" s="546"/>
      <c r="K1" s="140" t="s">
        <v>233</v>
      </c>
    </row>
    <row r="2" spans="1:11" ht="15" thickBot="1" x14ac:dyDescent="0.35">
      <c r="A2" s="593"/>
      <c r="B2" s="118" t="s">
        <v>239</v>
      </c>
      <c r="C2" s="112">
        <v>2169</v>
      </c>
      <c r="D2" s="112">
        <v>2212</v>
      </c>
      <c r="E2" s="112">
        <v>2219</v>
      </c>
      <c r="F2" s="113">
        <v>2221</v>
      </c>
      <c r="G2" s="112">
        <v>2223</v>
      </c>
      <c r="H2" s="112">
        <v>2292</v>
      </c>
      <c r="I2" s="112">
        <v>2321</v>
      </c>
      <c r="J2" s="138">
        <v>2341</v>
      </c>
      <c r="K2" s="137"/>
    </row>
    <row r="3" spans="1:11" ht="15" thickBot="1" x14ac:dyDescent="0.35">
      <c r="A3" s="594"/>
      <c r="B3" s="131" t="s">
        <v>234</v>
      </c>
      <c r="C3" s="348">
        <v>100355</v>
      </c>
      <c r="D3" s="349">
        <v>10199004.890000001</v>
      </c>
      <c r="E3" s="349">
        <v>1028692.5</v>
      </c>
      <c r="F3" s="350">
        <v>303787.5</v>
      </c>
      <c r="G3" s="350">
        <v>57994.9</v>
      </c>
      <c r="H3" s="350">
        <v>0</v>
      </c>
      <c r="I3" s="350">
        <v>970989.66</v>
      </c>
      <c r="J3" s="351">
        <v>93775</v>
      </c>
      <c r="K3" s="117">
        <f>SUM(C3:J3)</f>
        <v>12754599.450000001</v>
      </c>
    </row>
    <row r="4" spans="1:11" ht="15" thickBot="1" x14ac:dyDescent="0.35">
      <c r="A4" s="592" t="s">
        <v>257</v>
      </c>
      <c r="B4" s="132"/>
      <c r="C4" s="133"/>
      <c r="D4" s="133"/>
      <c r="E4" s="133"/>
      <c r="F4" s="134"/>
      <c r="G4" s="134"/>
      <c r="H4" s="134"/>
      <c r="I4" s="134"/>
      <c r="J4" s="134"/>
      <c r="K4" s="151"/>
    </row>
    <row r="5" spans="1:11" x14ac:dyDescent="0.3">
      <c r="A5" s="593"/>
      <c r="B5" s="114" t="s">
        <v>239</v>
      </c>
      <c r="C5" s="115">
        <v>2169</v>
      </c>
      <c r="D5" s="115">
        <v>2212</v>
      </c>
      <c r="E5" s="115">
        <v>2219</v>
      </c>
      <c r="F5" s="116">
        <v>2221</v>
      </c>
      <c r="G5" s="115">
        <v>2223</v>
      </c>
      <c r="H5" s="115">
        <v>2292</v>
      </c>
      <c r="I5" s="115">
        <v>2321</v>
      </c>
      <c r="J5" s="116">
        <v>2341</v>
      </c>
      <c r="K5" s="152"/>
    </row>
    <row r="6" spans="1:11" x14ac:dyDescent="0.3">
      <c r="A6" s="593"/>
      <c r="B6" s="39" t="s">
        <v>234</v>
      </c>
      <c r="C6" s="352">
        <v>100355</v>
      </c>
      <c r="D6" s="352">
        <v>10199004.890000001</v>
      </c>
      <c r="E6" s="352">
        <v>1028692.5</v>
      </c>
      <c r="F6" s="353">
        <v>284040</v>
      </c>
      <c r="G6" s="353">
        <v>57994.9</v>
      </c>
      <c r="H6" s="353">
        <v>0</v>
      </c>
      <c r="I6" s="353">
        <v>372517</v>
      </c>
      <c r="J6" s="353">
        <v>93775</v>
      </c>
      <c r="K6" s="152"/>
    </row>
    <row r="7" spans="1:11" x14ac:dyDescent="0.3">
      <c r="A7" s="593"/>
      <c r="B7" s="39" t="s">
        <v>234</v>
      </c>
      <c r="C7" s="352"/>
      <c r="D7" s="352"/>
      <c r="E7" s="352"/>
      <c r="F7" s="353">
        <v>19747.5</v>
      </c>
      <c r="G7" s="353"/>
      <c r="H7" s="353"/>
      <c r="I7" s="353">
        <v>136611</v>
      </c>
      <c r="J7" s="353"/>
      <c r="K7" s="152"/>
    </row>
    <row r="8" spans="1:11" x14ac:dyDescent="0.3">
      <c r="A8" s="593"/>
      <c r="B8" s="39" t="s">
        <v>234</v>
      </c>
      <c r="C8" s="352"/>
      <c r="D8" s="352"/>
      <c r="E8" s="352"/>
      <c r="F8" s="353"/>
      <c r="G8" s="353"/>
      <c r="H8" s="353"/>
      <c r="I8" s="353">
        <v>459441.66</v>
      </c>
      <c r="J8" s="353"/>
      <c r="K8" s="152"/>
    </row>
    <row r="9" spans="1:11" ht="15" thickBot="1" x14ac:dyDescent="0.35">
      <c r="A9" s="593"/>
      <c r="B9" s="39" t="s">
        <v>234</v>
      </c>
      <c r="C9" s="352"/>
      <c r="D9" s="352"/>
      <c r="E9" s="352"/>
      <c r="F9" s="353"/>
      <c r="G9" s="353"/>
      <c r="H9" s="353"/>
      <c r="I9" s="353">
        <v>2420</v>
      </c>
      <c r="J9" s="353"/>
      <c r="K9" s="153"/>
    </row>
    <row r="10" spans="1:11" ht="15" thickBot="1" x14ac:dyDescent="0.35">
      <c r="A10" s="594"/>
      <c r="B10" s="129"/>
      <c r="C10" s="130">
        <f t="shared" ref="C10:J10" si="0">SUM(C6:C9)</f>
        <v>100355</v>
      </c>
      <c r="D10" s="130">
        <f t="shared" si="0"/>
        <v>10199004.890000001</v>
      </c>
      <c r="E10" s="130">
        <f t="shared" si="0"/>
        <v>1028692.5</v>
      </c>
      <c r="F10" s="130">
        <f t="shared" si="0"/>
        <v>303787.5</v>
      </c>
      <c r="G10" s="135">
        <f t="shared" si="0"/>
        <v>57994.9</v>
      </c>
      <c r="H10" s="135">
        <f t="shared" si="0"/>
        <v>0</v>
      </c>
      <c r="I10" s="135">
        <f t="shared" si="0"/>
        <v>970989.65999999992</v>
      </c>
      <c r="J10" s="136">
        <f t="shared" si="0"/>
        <v>93775</v>
      </c>
      <c r="K10" s="117">
        <f>SUM(C10:J10)</f>
        <v>12754599.450000001</v>
      </c>
    </row>
  </sheetData>
  <sheetProtection algorithmName="SHA-512" hashValue="9tbtr6tT1XBxE5+ZQyLOriIS0UuAdHuZsdpxnOEBpXNd6YHpRvEMITAruR1y/6e0tFH7PLfWL9a7x5aPY4+vcw==" saltValue="slVQyHsJFsJ9jM+upBglbA==" spinCount="100000" sheet="1" objects="1" scenarios="1"/>
  <mergeCells count="3">
    <mergeCell ref="B1:J1"/>
    <mergeCell ref="A1:A3"/>
    <mergeCell ref="A4:A10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1"/>
  <sheetViews>
    <sheetView workbookViewId="0">
      <selection activeCell="J31" sqref="J31"/>
    </sheetView>
  </sheetViews>
  <sheetFormatPr defaultRowHeight="14.4" x14ac:dyDescent="0.3"/>
  <cols>
    <col min="3" max="10" width="20.6640625" customWidth="1"/>
  </cols>
  <sheetData>
    <row r="1" spans="1:10" x14ac:dyDescent="0.3">
      <c r="B1" s="596" t="s">
        <v>241</v>
      </c>
      <c r="C1" s="597"/>
      <c r="D1" s="597"/>
      <c r="E1" s="597"/>
      <c r="F1" s="597"/>
      <c r="G1" s="597"/>
      <c r="H1" s="597"/>
      <c r="I1" s="597"/>
      <c r="J1" s="7" t="s">
        <v>233</v>
      </c>
    </row>
    <row r="2" spans="1:10" x14ac:dyDescent="0.3">
      <c r="B2" s="40" t="s">
        <v>239</v>
      </c>
      <c r="C2" s="20">
        <v>3113</v>
      </c>
      <c r="D2" s="20">
        <v>3231</v>
      </c>
      <c r="E2" s="20">
        <v>3314</v>
      </c>
      <c r="F2" s="20">
        <v>3319</v>
      </c>
      <c r="G2" s="20">
        <v>3322</v>
      </c>
      <c r="H2" s="20">
        <v>3341</v>
      </c>
      <c r="I2" s="20">
        <v>3392</v>
      </c>
      <c r="J2" s="7"/>
    </row>
    <row r="3" spans="1:10" ht="15" thickBot="1" x14ac:dyDescent="0.35">
      <c r="B3" s="144" t="s">
        <v>234</v>
      </c>
      <c r="C3" s="354">
        <v>12230848</v>
      </c>
      <c r="D3" s="354">
        <v>341922</v>
      </c>
      <c r="E3" s="354">
        <v>1183231.0900000001</v>
      </c>
      <c r="F3" s="354">
        <v>13755</v>
      </c>
      <c r="G3" s="354">
        <v>54480</v>
      </c>
      <c r="H3" s="354">
        <v>0</v>
      </c>
      <c r="I3" s="354">
        <v>2418403.92</v>
      </c>
      <c r="J3" s="143">
        <f>SUM(C3:I3)</f>
        <v>16242640.01</v>
      </c>
    </row>
    <row r="4" spans="1:10" x14ac:dyDescent="0.3">
      <c r="A4" s="592" t="s">
        <v>256</v>
      </c>
      <c r="B4" s="146" t="s">
        <v>239</v>
      </c>
      <c r="C4" s="147">
        <v>3399</v>
      </c>
      <c r="D4" s="147">
        <v>3412</v>
      </c>
      <c r="E4" s="147">
        <v>3419</v>
      </c>
      <c r="F4" s="147">
        <v>3421</v>
      </c>
      <c r="G4" s="147">
        <v>3429</v>
      </c>
      <c r="H4" s="147">
        <v>3522</v>
      </c>
      <c r="I4" s="154">
        <v>3525</v>
      </c>
      <c r="J4" s="157"/>
    </row>
    <row r="5" spans="1:10" x14ac:dyDescent="0.3">
      <c r="A5" s="593"/>
      <c r="B5" s="41" t="s">
        <v>234</v>
      </c>
      <c r="C5" s="355">
        <v>541979</v>
      </c>
      <c r="D5" s="355">
        <v>584306.78</v>
      </c>
      <c r="E5" s="355">
        <v>2106976.13</v>
      </c>
      <c r="F5" s="355">
        <v>20000</v>
      </c>
      <c r="G5" s="355">
        <v>216531</v>
      </c>
      <c r="H5" s="355">
        <v>30000</v>
      </c>
      <c r="I5" s="356">
        <v>20000</v>
      </c>
      <c r="J5" s="152">
        <f>SUM(C5:I5)</f>
        <v>3519792.91</v>
      </c>
    </row>
    <row r="6" spans="1:10" x14ac:dyDescent="0.3">
      <c r="A6" s="593"/>
      <c r="B6" s="148" t="s">
        <v>239</v>
      </c>
      <c r="C6" s="20">
        <v>3612</v>
      </c>
      <c r="D6" s="20">
        <v>3631</v>
      </c>
      <c r="E6" s="20">
        <v>3632</v>
      </c>
      <c r="F6" s="20">
        <v>3634</v>
      </c>
      <c r="G6" s="20">
        <v>3635</v>
      </c>
      <c r="H6" s="20">
        <v>3639</v>
      </c>
      <c r="I6" s="155">
        <v>3723</v>
      </c>
      <c r="J6" s="158"/>
    </row>
    <row r="7" spans="1:10" x14ac:dyDescent="0.3">
      <c r="A7" s="593"/>
      <c r="B7" s="149" t="s">
        <v>234</v>
      </c>
      <c r="C7" s="357">
        <v>257683.24</v>
      </c>
      <c r="D7" s="357">
        <v>3881743.34</v>
      </c>
      <c r="E7" s="357">
        <v>0</v>
      </c>
      <c r="F7" s="357">
        <v>2861588.52</v>
      </c>
      <c r="G7" s="357">
        <v>0</v>
      </c>
      <c r="H7" s="357">
        <v>33867239.25</v>
      </c>
      <c r="I7" s="358">
        <v>1237992.04</v>
      </c>
      <c r="J7" s="152">
        <f>SUM(C7:I7)</f>
        <v>42106246.390000001</v>
      </c>
    </row>
    <row r="8" spans="1:10" x14ac:dyDescent="0.3">
      <c r="A8" s="593"/>
      <c r="B8" s="148" t="s">
        <v>239</v>
      </c>
      <c r="C8" s="20">
        <v>3729</v>
      </c>
      <c r="D8" s="20">
        <v>3741</v>
      </c>
      <c r="E8" s="20">
        <v>3742</v>
      </c>
      <c r="F8" s="20">
        <v>3744</v>
      </c>
      <c r="G8" s="20">
        <v>3745</v>
      </c>
      <c r="H8" s="141"/>
      <c r="I8" s="156"/>
      <c r="J8" s="158"/>
    </row>
    <row r="9" spans="1:10" ht="15" thickBot="1" x14ac:dyDescent="0.35">
      <c r="A9" s="593"/>
      <c r="B9" s="149" t="s">
        <v>234</v>
      </c>
      <c r="C9" s="357">
        <v>1664633.54</v>
      </c>
      <c r="D9" s="357">
        <v>52995</v>
      </c>
      <c r="E9" s="357">
        <v>23000</v>
      </c>
      <c r="F9" s="357">
        <v>0</v>
      </c>
      <c r="G9" s="357">
        <v>220050</v>
      </c>
      <c r="H9" s="357"/>
      <c r="I9" s="358"/>
      <c r="J9" s="153">
        <f>SUM(C9:I9)</f>
        <v>1960678.54</v>
      </c>
    </row>
    <row r="10" spans="1:10" ht="15" thickBot="1" x14ac:dyDescent="0.35">
      <c r="A10" s="594"/>
      <c r="B10" s="150"/>
      <c r="C10" s="598" t="s">
        <v>233</v>
      </c>
      <c r="D10" s="599"/>
      <c r="E10" s="599"/>
      <c r="F10" s="599"/>
      <c r="G10" s="599"/>
      <c r="H10" s="599"/>
      <c r="I10" s="599"/>
      <c r="J10" s="117">
        <f>SUM(J3:J9)</f>
        <v>63829357.850000001</v>
      </c>
    </row>
    <row r="11" spans="1:10" x14ac:dyDescent="0.3">
      <c r="A11" s="592" t="s">
        <v>257</v>
      </c>
      <c r="B11" s="146" t="s">
        <v>239</v>
      </c>
      <c r="C11" s="147">
        <v>3113</v>
      </c>
      <c r="D11" s="147">
        <v>3231</v>
      </c>
      <c r="E11" s="147">
        <v>3314</v>
      </c>
      <c r="F11" s="147">
        <v>3319</v>
      </c>
      <c r="G11" s="147">
        <v>3322</v>
      </c>
      <c r="H11" s="147">
        <v>3341</v>
      </c>
      <c r="I11" s="154">
        <v>3392</v>
      </c>
      <c r="J11" s="157"/>
    </row>
    <row r="12" spans="1:10" x14ac:dyDescent="0.3">
      <c r="A12" s="593"/>
      <c r="B12" s="41" t="s">
        <v>234</v>
      </c>
      <c r="C12" s="355">
        <v>11867000</v>
      </c>
      <c r="D12" s="355">
        <v>332000</v>
      </c>
      <c r="E12" s="355">
        <v>1183231.0900000001</v>
      </c>
      <c r="F12" s="355">
        <v>13755</v>
      </c>
      <c r="G12" s="355">
        <v>54480</v>
      </c>
      <c r="H12" s="355">
        <v>0</v>
      </c>
      <c r="I12" s="356">
        <v>2418403.92</v>
      </c>
      <c r="J12" s="152"/>
    </row>
    <row r="13" spans="1:10" x14ac:dyDescent="0.3">
      <c r="A13" s="593"/>
      <c r="B13" s="41" t="s">
        <v>234</v>
      </c>
      <c r="C13" s="355">
        <v>344850</v>
      </c>
      <c r="D13" s="355">
        <v>9922</v>
      </c>
      <c r="E13" s="355"/>
      <c r="F13" s="355"/>
      <c r="G13" s="355"/>
      <c r="H13" s="355"/>
      <c r="I13" s="356"/>
      <c r="J13" s="152"/>
    </row>
    <row r="14" spans="1:10" ht="15" thickBot="1" x14ac:dyDescent="0.35">
      <c r="A14" s="593"/>
      <c r="B14" s="41" t="s">
        <v>234</v>
      </c>
      <c r="C14" s="354">
        <v>18998</v>
      </c>
      <c r="D14" s="354"/>
      <c r="E14" s="354"/>
      <c r="F14" s="354"/>
      <c r="G14" s="354"/>
      <c r="H14" s="354"/>
      <c r="I14" s="359"/>
      <c r="J14" s="152"/>
    </row>
    <row r="15" spans="1:10" ht="15" thickBot="1" x14ac:dyDescent="0.35">
      <c r="A15" s="593"/>
      <c r="B15" s="193"/>
      <c r="C15" s="162">
        <f t="shared" ref="C15:I15" si="0">SUM(C12:C14)</f>
        <v>12230848</v>
      </c>
      <c r="D15" s="162">
        <f t="shared" si="0"/>
        <v>341922</v>
      </c>
      <c r="E15" s="162">
        <f t="shared" si="0"/>
        <v>1183231.0900000001</v>
      </c>
      <c r="F15" s="162">
        <f t="shared" si="0"/>
        <v>13755</v>
      </c>
      <c r="G15" s="162">
        <f t="shared" si="0"/>
        <v>54480</v>
      </c>
      <c r="H15" s="162">
        <f t="shared" si="0"/>
        <v>0</v>
      </c>
      <c r="I15" s="162">
        <f t="shared" si="0"/>
        <v>2418403.92</v>
      </c>
      <c r="J15" s="152">
        <f>SUM(C15:I15)</f>
        <v>16242640.01</v>
      </c>
    </row>
    <row r="16" spans="1:10" x14ac:dyDescent="0.3">
      <c r="A16" s="593"/>
      <c r="B16" s="40" t="s">
        <v>239</v>
      </c>
      <c r="C16" s="145">
        <v>3399</v>
      </c>
      <c r="D16" s="145">
        <v>3412</v>
      </c>
      <c r="E16" s="145">
        <v>3419</v>
      </c>
      <c r="F16" s="145">
        <v>3421</v>
      </c>
      <c r="G16" s="145">
        <v>3429</v>
      </c>
      <c r="H16" s="145">
        <v>3522</v>
      </c>
      <c r="I16" s="194">
        <v>3525</v>
      </c>
      <c r="J16" s="158"/>
    </row>
    <row r="17" spans="1:10" x14ac:dyDescent="0.3">
      <c r="A17" s="593"/>
      <c r="B17" s="41" t="s">
        <v>234</v>
      </c>
      <c r="C17" s="355">
        <v>541979</v>
      </c>
      <c r="D17" s="355">
        <v>25071</v>
      </c>
      <c r="E17" s="355">
        <v>2106976.13</v>
      </c>
      <c r="F17" s="355">
        <v>20000</v>
      </c>
      <c r="G17" s="355">
        <v>216531</v>
      </c>
      <c r="H17" s="355">
        <v>30000</v>
      </c>
      <c r="I17" s="356">
        <v>20000</v>
      </c>
      <c r="J17" s="152"/>
    </row>
    <row r="18" spans="1:10" x14ac:dyDescent="0.3">
      <c r="A18" s="593"/>
      <c r="B18" s="41" t="s">
        <v>234</v>
      </c>
      <c r="C18" s="355"/>
      <c r="D18" s="355">
        <v>559235.78</v>
      </c>
      <c r="E18" s="355"/>
      <c r="F18" s="355"/>
      <c r="G18" s="355"/>
      <c r="H18" s="355"/>
      <c r="I18" s="356"/>
      <c r="J18" s="152"/>
    </row>
    <row r="19" spans="1:10" ht="15" thickBot="1" x14ac:dyDescent="0.35">
      <c r="A19" s="593"/>
      <c r="B19" s="41" t="s">
        <v>234</v>
      </c>
      <c r="C19" s="354"/>
      <c r="D19" s="354"/>
      <c r="E19" s="354"/>
      <c r="F19" s="354"/>
      <c r="G19" s="354"/>
      <c r="H19" s="354"/>
      <c r="I19" s="359"/>
      <c r="J19" s="152"/>
    </row>
    <row r="20" spans="1:10" ht="15" thickBot="1" x14ac:dyDescent="0.35">
      <c r="A20" s="593"/>
      <c r="B20" s="193"/>
      <c r="C20" s="162">
        <f t="shared" ref="C20:I20" si="1">SUM(C17:C19)</f>
        <v>541979</v>
      </c>
      <c r="D20" s="162">
        <f t="shared" si="1"/>
        <v>584306.78</v>
      </c>
      <c r="E20" s="162">
        <f t="shared" si="1"/>
        <v>2106976.13</v>
      </c>
      <c r="F20" s="162">
        <f t="shared" si="1"/>
        <v>20000</v>
      </c>
      <c r="G20" s="162">
        <f t="shared" si="1"/>
        <v>216531</v>
      </c>
      <c r="H20" s="162">
        <f t="shared" si="1"/>
        <v>30000</v>
      </c>
      <c r="I20" s="162">
        <f t="shared" si="1"/>
        <v>20000</v>
      </c>
      <c r="J20" s="152">
        <f>SUM(C20:I20)</f>
        <v>3519792.91</v>
      </c>
    </row>
    <row r="21" spans="1:10" x14ac:dyDescent="0.3">
      <c r="A21" s="593"/>
      <c r="B21" s="148" t="s">
        <v>239</v>
      </c>
      <c r="C21" s="145">
        <v>3612</v>
      </c>
      <c r="D21" s="145">
        <v>3631</v>
      </c>
      <c r="E21" s="145">
        <v>3632</v>
      </c>
      <c r="F21" s="145">
        <v>3634</v>
      </c>
      <c r="G21" s="145">
        <v>3635</v>
      </c>
      <c r="H21" s="145">
        <v>3639</v>
      </c>
      <c r="I21" s="194">
        <v>3723</v>
      </c>
      <c r="J21" s="158"/>
    </row>
    <row r="22" spans="1:10" x14ac:dyDescent="0.3">
      <c r="A22" s="593"/>
      <c r="B22" s="41" t="s">
        <v>234</v>
      </c>
      <c r="C22" s="355">
        <v>150324</v>
      </c>
      <c r="D22" s="355">
        <v>3881743.34</v>
      </c>
      <c r="E22" s="355">
        <v>0</v>
      </c>
      <c r="F22" s="355">
        <v>2861588.52</v>
      </c>
      <c r="G22" s="355">
        <v>0</v>
      </c>
      <c r="H22" s="355">
        <v>18646100</v>
      </c>
      <c r="I22" s="356">
        <v>1237992.04</v>
      </c>
      <c r="J22" s="152"/>
    </row>
    <row r="23" spans="1:10" x14ac:dyDescent="0.3">
      <c r="A23" s="593"/>
      <c r="B23" s="41" t="s">
        <v>234</v>
      </c>
      <c r="C23" s="355">
        <v>107359.24</v>
      </c>
      <c r="D23" s="355"/>
      <c r="E23" s="355"/>
      <c r="F23" s="355"/>
      <c r="G23" s="355"/>
      <c r="H23" s="355">
        <v>14833631</v>
      </c>
      <c r="I23" s="356"/>
      <c r="J23" s="152"/>
    </row>
    <row r="24" spans="1:10" x14ac:dyDescent="0.3">
      <c r="A24" s="593"/>
      <c r="B24" s="41" t="s">
        <v>234</v>
      </c>
      <c r="C24" s="355"/>
      <c r="D24" s="355"/>
      <c r="E24" s="355"/>
      <c r="F24" s="355"/>
      <c r="G24" s="355"/>
      <c r="H24" s="355">
        <v>300901.42</v>
      </c>
      <c r="I24" s="356"/>
      <c r="J24" s="152"/>
    </row>
    <row r="25" spans="1:10" ht="15" thickBot="1" x14ac:dyDescent="0.35">
      <c r="A25" s="593"/>
      <c r="B25" s="41" t="s">
        <v>234</v>
      </c>
      <c r="C25" s="354"/>
      <c r="D25" s="354"/>
      <c r="E25" s="354"/>
      <c r="F25" s="354"/>
      <c r="G25" s="354"/>
      <c r="H25" s="354">
        <v>86606.83</v>
      </c>
      <c r="I25" s="359"/>
      <c r="J25" s="152"/>
    </row>
    <row r="26" spans="1:10" ht="15" thickBot="1" x14ac:dyDescent="0.35">
      <c r="A26" s="593"/>
      <c r="B26" s="193"/>
      <c r="C26" s="162">
        <f t="shared" ref="C26:I26" si="2">SUM(C22:C25)</f>
        <v>257683.24</v>
      </c>
      <c r="D26" s="162">
        <f t="shared" si="2"/>
        <v>3881743.34</v>
      </c>
      <c r="E26" s="162">
        <f t="shared" si="2"/>
        <v>0</v>
      </c>
      <c r="F26" s="162">
        <f t="shared" si="2"/>
        <v>2861588.52</v>
      </c>
      <c r="G26" s="162">
        <f t="shared" si="2"/>
        <v>0</v>
      </c>
      <c r="H26" s="162">
        <f t="shared" si="2"/>
        <v>33867239.25</v>
      </c>
      <c r="I26" s="162">
        <f t="shared" si="2"/>
        <v>1237992.04</v>
      </c>
      <c r="J26" s="152">
        <f>SUM(C26:I26)</f>
        <v>42106246.390000001</v>
      </c>
    </row>
    <row r="27" spans="1:10" x14ac:dyDescent="0.3">
      <c r="A27" s="593"/>
      <c r="B27" s="148" t="s">
        <v>239</v>
      </c>
      <c r="C27" s="145">
        <v>3729</v>
      </c>
      <c r="D27" s="145">
        <v>3741</v>
      </c>
      <c r="E27" s="145">
        <v>3742</v>
      </c>
      <c r="F27" s="145">
        <v>3744</v>
      </c>
      <c r="G27" s="145">
        <v>3745</v>
      </c>
      <c r="H27" s="145"/>
      <c r="I27" s="194"/>
      <c r="J27" s="158"/>
    </row>
    <row r="28" spans="1:10" x14ac:dyDescent="0.3">
      <c r="A28" s="593"/>
      <c r="B28" s="41" t="s">
        <v>234</v>
      </c>
      <c r="C28" s="355">
        <v>1664633.54</v>
      </c>
      <c r="D28" s="355">
        <v>52995</v>
      </c>
      <c r="E28" s="355">
        <v>23000</v>
      </c>
      <c r="F28" s="355">
        <v>0</v>
      </c>
      <c r="G28" s="355">
        <v>220050</v>
      </c>
      <c r="H28" s="355">
        <v>0</v>
      </c>
      <c r="I28" s="356">
        <v>0</v>
      </c>
      <c r="J28" s="152"/>
    </row>
    <row r="29" spans="1:10" ht="15" thickBot="1" x14ac:dyDescent="0.35">
      <c r="A29" s="593"/>
      <c r="B29" s="41" t="s">
        <v>234</v>
      </c>
      <c r="C29" s="354"/>
      <c r="D29" s="354"/>
      <c r="E29" s="354"/>
      <c r="F29" s="354"/>
      <c r="G29" s="354"/>
      <c r="H29" s="354"/>
      <c r="I29" s="359"/>
      <c r="J29" s="152"/>
    </row>
    <row r="30" spans="1:10" ht="15" thickBot="1" x14ac:dyDescent="0.35">
      <c r="A30" s="593"/>
      <c r="B30" s="600"/>
      <c r="C30" s="162">
        <f t="shared" ref="C30:I30" si="3">SUM(C28:C29)</f>
        <v>1664633.54</v>
      </c>
      <c r="D30" s="162">
        <f t="shared" si="3"/>
        <v>52995</v>
      </c>
      <c r="E30" s="162">
        <f t="shared" si="3"/>
        <v>23000</v>
      </c>
      <c r="F30" s="162">
        <f t="shared" si="3"/>
        <v>0</v>
      </c>
      <c r="G30" s="162">
        <f t="shared" si="3"/>
        <v>220050</v>
      </c>
      <c r="H30" s="162">
        <f t="shared" si="3"/>
        <v>0</v>
      </c>
      <c r="I30" s="162">
        <f t="shared" si="3"/>
        <v>0</v>
      </c>
      <c r="J30" s="153">
        <f>SUM(C30:I30)</f>
        <v>1960678.54</v>
      </c>
    </row>
    <row r="31" spans="1:10" ht="15" thickBot="1" x14ac:dyDescent="0.35">
      <c r="A31" s="594"/>
      <c r="B31" s="601"/>
      <c r="C31" s="602" t="s">
        <v>233</v>
      </c>
      <c r="D31" s="553"/>
      <c r="E31" s="553"/>
      <c r="F31" s="553"/>
      <c r="G31" s="553"/>
      <c r="H31" s="553"/>
      <c r="I31" s="546"/>
      <c r="J31" s="117">
        <f>SUM(J12:J30)</f>
        <v>63829357.850000001</v>
      </c>
    </row>
  </sheetData>
  <sheetProtection algorithmName="SHA-512" hashValue="FM1zN5il3yLr923ido65HtuzRc+t2zG2aGqVLu5SczlXnW5lHHXbWuApXPEWrCPEd6H8YWclBYOKAKacBiMO3w==" saltValue="FBv0QKFHIqfjFQ+97Nltcw==" spinCount="100000" sheet="1" objects="1" scenarios="1"/>
  <mergeCells count="6">
    <mergeCell ref="B1:I1"/>
    <mergeCell ref="C10:I10"/>
    <mergeCell ref="A4:A10"/>
    <mergeCell ref="A11:A31"/>
    <mergeCell ref="B30:B31"/>
    <mergeCell ref="C31:I31"/>
  </mergeCells>
  <pageMargins left="0.7" right="0.7" top="0.78740157499999996" bottom="0.78740157499999996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8"/>
  <sheetViews>
    <sheetView workbookViewId="0">
      <selection activeCell="F8" sqref="F8"/>
    </sheetView>
  </sheetViews>
  <sheetFormatPr defaultRowHeight="14.4" x14ac:dyDescent="0.3"/>
  <cols>
    <col min="3" max="6" width="20.6640625" customWidth="1"/>
  </cols>
  <sheetData>
    <row r="1" spans="1:6" x14ac:dyDescent="0.3">
      <c r="A1" s="603" t="s">
        <v>256</v>
      </c>
      <c r="B1" s="42" t="s">
        <v>242</v>
      </c>
      <c r="C1" s="42"/>
      <c r="D1" s="42"/>
      <c r="E1" s="42"/>
      <c r="F1" s="32" t="s">
        <v>233</v>
      </c>
    </row>
    <row r="2" spans="1:6" ht="15" thickBot="1" x14ac:dyDescent="0.35">
      <c r="A2" s="593"/>
      <c r="B2" s="163" t="s">
        <v>239</v>
      </c>
      <c r="C2" s="23">
        <v>4329</v>
      </c>
      <c r="D2" s="23">
        <v>4351</v>
      </c>
      <c r="E2" s="44">
        <v>4399</v>
      </c>
      <c r="F2" s="161"/>
    </row>
    <row r="3" spans="1:6" ht="15" thickBot="1" x14ac:dyDescent="0.35">
      <c r="A3" s="594"/>
      <c r="B3" s="166" t="s">
        <v>234</v>
      </c>
      <c r="C3" s="360">
        <v>4660</v>
      </c>
      <c r="D3" s="360">
        <v>1079530.33</v>
      </c>
      <c r="E3" s="361">
        <v>22960</v>
      </c>
      <c r="F3" s="111">
        <f>SUM(C3:E3)</f>
        <v>1107150.33</v>
      </c>
    </row>
    <row r="4" spans="1:6" x14ac:dyDescent="0.3">
      <c r="A4" s="592" t="s">
        <v>257</v>
      </c>
      <c r="B4" s="167"/>
      <c r="C4" s="168"/>
      <c r="D4" s="168"/>
      <c r="E4" s="169"/>
      <c r="F4" s="170"/>
    </row>
    <row r="5" spans="1:6" x14ac:dyDescent="0.3">
      <c r="A5" s="593"/>
      <c r="B5" s="163" t="s">
        <v>239</v>
      </c>
      <c r="C5" s="23">
        <v>4329</v>
      </c>
      <c r="D5" s="23">
        <v>4351</v>
      </c>
      <c r="E5" s="44">
        <v>4399</v>
      </c>
      <c r="F5" s="45"/>
    </row>
    <row r="6" spans="1:6" x14ac:dyDescent="0.3">
      <c r="A6" s="593"/>
      <c r="B6" s="164" t="s">
        <v>234</v>
      </c>
      <c r="C6" s="362">
        <v>4660</v>
      </c>
      <c r="D6" s="362">
        <v>965908.57</v>
      </c>
      <c r="E6" s="363">
        <v>22960</v>
      </c>
      <c r="F6" s="72"/>
    </row>
    <row r="7" spans="1:6" ht="15" thickBot="1" x14ac:dyDescent="0.35">
      <c r="A7" s="593"/>
      <c r="B7" s="164" t="s">
        <v>234</v>
      </c>
      <c r="C7" s="362">
        <v>0</v>
      </c>
      <c r="D7" s="362">
        <v>113621.75999999999</v>
      </c>
      <c r="E7" s="363">
        <v>0</v>
      </c>
      <c r="F7" s="72"/>
    </row>
    <row r="8" spans="1:6" ht="15" thickBot="1" x14ac:dyDescent="0.35">
      <c r="A8" s="594"/>
      <c r="B8" s="165"/>
      <c r="C8" s="246">
        <f>SUM(C6:C7)</f>
        <v>4660</v>
      </c>
      <c r="D8" s="247">
        <f>SUM(D6:D7)</f>
        <v>1079530.3299999998</v>
      </c>
      <c r="E8" s="247">
        <f>SUM(E6:E7)</f>
        <v>22960</v>
      </c>
      <c r="F8" s="111">
        <f>SUM(C8:E8)</f>
        <v>1107150.3299999998</v>
      </c>
    </row>
  </sheetData>
  <sheetProtection algorithmName="SHA-512" hashValue="dXQV9UKFhOag79qbA8K4WmHleXLus8TibsBAhIbufbCqEA/gqleTgjscEUXTLrY/yis1ay1Ft70ZdxHIDN72RA==" saltValue="pa6lzH3u1CsKjp4BOgiRnA==" spinCount="100000" sheet="1" objects="1" scenarios="1"/>
  <mergeCells count="2">
    <mergeCell ref="A4:A8"/>
    <mergeCell ref="A1:A3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"/>
  <sheetViews>
    <sheetView workbookViewId="0">
      <selection activeCell="C6" activeCellId="1" sqref="C3:E3 C6:E7"/>
    </sheetView>
  </sheetViews>
  <sheetFormatPr defaultRowHeight="14.4" x14ac:dyDescent="0.3"/>
  <cols>
    <col min="3" max="6" width="20.6640625" customWidth="1"/>
  </cols>
  <sheetData>
    <row r="1" spans="1:6" x14ac:dyDescent="0.3">
      <c r="A1" s="592" t="s">
        <v>256</v>
      </c>
      <c r="B1" s="48" t="s">
        <v>243</v>
      </c>
      <c r="C1" s="49"/>
      <c r="D1" s="49"/>
      <c r="E1" s="172"/>
      <c r="F1" s="108" t="s">
        <v>233</v>
      </c>
    </row>
    <row r="2" spans="1:6" x14ac:dyDescent="0.3">
      <c r="A2" s="593"/>
      <c r="B2" s="50" t="s">
        <v>239</v>
      </c>
      <c r="C2" s="171">
        <v>5272</v>
      </c>
      <c r="D2" s="171">
        <v>5311</v>
      </c>
      <c r="E2" s="173">
        <v>5512</v>
      </c>
      <c r="F2" s="109"/>
    </row>
    <row r="3" spans="1:6" ht="15" thickBot="1" x14ac:dyDescent="0.35">
      <c r="A3" s="593"/>
      <c r="B3" s="51" t="s">
        <v>234</v>
      </c>
      <c r="C3" s="364">
        <v>0</v>
      </c>
      <c r="D3" s="364">
        <v>904152</v>
      </c>
      <c r="E3" s="365">
        <v>1750918.76</v>
      </c>
      <c r="F3" s="174">
        <f>SUM(C3:E3)</f>
        <v>2655070.7599999998</v>
      </c>
    </row>
    <row r="4" spans="1:6" ht="15" thickBot="1" x14ac:dyDescent="0.35">
      <c r="A4" s="594"/>
      <c r="B4" s="52"/>
      <c r="C4" s="598" t="s">
        <v>233</v>
      </c>
      <c r="D4" s="599"/>
      <c r="E4" s="599"/>
      <c r="F4" s="162">
        <f>SUM(F3)</f>
        <v>2655070.7599999998</v>
      </c>
    </row>
    <row r="5" spans="1:6" x14ac:dyDescent="0.3">
      <c r="A5" s="592" t="s">
        <v>257</v>
      </c>
      <c r="B5" s="175" t="s">
        <v>239</v>
      </c>
      <c r="C5" s="176">
        <v>5272</v>
      </c>
      <c r="D5" s="176">
        <v>5311</v>
      </c>
      <c r="E5" s="177">
        <v>5512</v>
      </c>
      <c r="F5" s="108"/>
    </row>
    <row r="6" spans="1:6" x14ac:dyDescent="0.3">
      <c r="A6" s="593"/>
      <c r="B6" s="51" t="s">
        <v>234</v>
      </c>
      <c r="C6" s="364">
        <v>0</v>
      </c>
      <c r="D6" s="364">
        <v>904152</v>
      </c>
      <c r="E6" s="365">
        <v>1750918.76</v>
      </c>
      <c r="F6" s="109"/>
    </row>
    <row r="7" spans="1:6" x14ac:dyDescent="0.3">
      <c r="A7" s="593"/>
      <c r="B7" s="51" t="s">
        <v>234</v>
      </c>
      <c r="C7" s="364"/>
      <c r="D7" s="364"/>
      <c r="E7" s="365">
        <v>0</v>
      </c>
      <c r="F7" s="109"/>
    </row>
    <row r="8" spans="1:6" ht="15" thickBot="1" x14ac:dyDescent="0.35">
      <c r="A8" s="593"/>
      <c r="B8" s="58"/>
      <c r="C8" s="142">
        <f>SUM(C6:C7)</f>
        <v>0</v>
      </c>
      <c r="D8" s="142">
        <f>SUM(D6:D7)</f>
        <v>904152</v>
      </c>
      <c r="E8" s="159">
        <f>SUM(E6:E7)</f>
        <v>1750918.76</v>
      </c>
      <c r="F8" s="174">
        <f>SUM(C8:E8)</f>
        <v>2655070.7599999998</v>
      </c>
    </row>
    <row r="9" spans="1:6" ht="15" thickBot="1" x14ac:dyDescent="0.35">
      <c r="A9" s="594"/>
      <c r="B9" s="52"/>
      <c r="C9" s="598" t="s">
        <v>233</v>
      </c>
      <c r="D9" s="599"/>
      <c r="E9" s="599"/>
      <c r="F9" s="162">
        <f>SUM(F6:F8)</f>
        <v>2655070.7599999998</v>
      </c>
    </row>
  </sheetData>
  <sheetProtection algorithmName="SHA-512" hashValue="ZPWzjyGV7+aNV8EBkUhDAYs5vMiEQEQMFm7rc872fngPYKIXOcQPfb7wsmt6VERy7/oWaLqvG1uRLrS4A0J2bw==" saltValue="ZHNYUuC7vhrpFATTvX+19A==" spinCount="100000" sheet="1" objects="1" scenarios="1"/>
  <mergeCells count="4">
    <mergeCell ref="C4:E4"/>
    <mergeCell ref="C9:E9"/>
    <mergeCell ref="A1:A4"/>
    <mergeCell ref="A5:A9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5"/>
  <sheetViews>
    <sheetView workbookViewId="0">
      <selection sqref="A1:A6"/>
    </sheetView>
  </sheetViews>
  <sheetFormatPr defaultRowHeight="14.4" x14ac:dyDescent="0.3"/>
  <cols>
    <col min="3" max="9" width="20.6640625" customWidth="1"/>
  </cols>
  <sheetData>
    <row r="1" spans="1:9" x14ac:dyDescent="0.3">
      <c r="A1" s="608" t="s">
        <v>256</v>
      </c>
      <c r="B1" s="53" t="s">
        <v>258</v>
      </c>
      <c r="C1" s="54"/>
      <c r="D1" s="54"/>
      <c r="E1" s="54"/>
      <c r="F1" s="54"/>
      <c r="G1" s="54"/>
      <c r="H1" s="179"/>
      <c r="I1" s="157" t="s">
        <v>233</v>
      </c>
    </row>
    <row r="2" spans="1:9" x14ac:dyDescent="0.3">
      <c r="A2" s="593"/>
      <c r="B2" s="55" t="s">
        <v>239</v>
      </c>
      <c r="C2" s="56">
        <v>6112</v>
      </c>
      <c r="D2" s="56">
        <v>6114</v>
      </c>
      <c r="E2" s="56">
        <v>6115</v>
      </c>
      <c r="F2" s="56">
        <v>6118</v>
      </c>
      <c r="G2" s="56">
        <v>6171</v>
      </c>
      <c r="H2" s="180"/>
      <c r="I2" s="158"/>
    </row>
    <row r="3" spans="1:9" x14ac:dyDescent="0.3">
      <c r="A3" s="593"/>
      <c r="B3" s="57" t="s">
        <v>234</v>
      </c>
      <c r="C3" s="366">
        <v>1943109</v>
      </c>
      <c r="D3" s="366">
        <v>0</v>
      </c>
      <c r="E3" s="366">
        <v>131287.35999999999</v>
      </c>
      <c r="F3" s="366">
        <v>0</v>
      </c>
      <c r="G3" s="366">
        <v>50459773.030000001</v>
      </c>
      <c r="H3" s="367">
        <v>0</v>
      </c>
      <c r="I3" s="152">
        <f>SUM(C3:H3)</f>
        <v>52534169.390000001</v>
      </c>
    </row>
    <row r="4" spans="1:9" x14ac:dyDescent="0.3">
      <c r="A4" s="593"/>
      <c r="B4" s="55" t="s">
        <v>239</v>
      </c>
      <c r="C4" s="56">
        <v>6310</v>
      </c>
      <c r="D4" s="56">
        <v>6320</v>
      </c>
      <c r="E4" s="56">
        <v>6330</v>
      </c>
      <c r="F4" s="56">
        <v>6399</v>
      </c>
      <c r="G4" s="56">
        <v>6402</v>
      </c>
      <c r="H4" s="180">
        <v>6409</v>
      </c>
      <c r="I4" s="158"/>
    </row>
    <row r="5" spans="1:9" ht="15" thickBot="1" x14ac:dyDescent="0.35">
      <c r="A5" s="593"/>
      <c r="B5" s="57" t="s">
        <v>234</v>
      </c>
      <c r="C5" s="366">
        <v>74795.100000000006</v>
      </c>
      <c r="D5" s="366">
        <v>206969</v>
      </c>
      <c r="E5" s="366">
        <v>0</v>
      </c>
      <c r="F5" s="366">
        <v>1657211.05</v>
      </c>
      <c r="G5" s="366">
        <v>81289.490000000005</v>
      </c>
      <c r="H5" s="367">
        <v>0</v>
      </c>
      <c r="I5" s="153">
        <f>SUM(C5:H5)</f>
        <v>2020264.64</v>
      </c>
    </row>
    <row r="6" spans="1:9" ht="15" thickBot="1" x14ac:dyDescent="0.35">
      <c r="A6" s="594"/>
      <c r="B6" s="73"/>
      <c r="C6" s="604" t="s">
        <v>233</v>
      </c>
      <c r="D6" s="605"/>
      <c r="E6" s="605"/>
      <c r="F6" s="605"/>
      <c r="G6" s="605"/>
      <c r="H6" s="605"/>
      <c r="I6" s="117">
        <f>SUM(I3:I5)</f>
        <v>54554434.030000001</v>
      </c>
    </row>
    <row r="7" spans="1:9" x14ac:dyDescent="0.3">
      <c r="A7" s="608" t="s">
        <v>257</v>
      </c>
      <c r="B7" s="182" t="s">
        <v>239</v>
      </c>
      <c r="C7" s="183">
        <v>6112</v>
      </c>
      <c r="D7" s="183">
        <v>6114</v>
      </c>
      <c r="E7" s="183">
        <v>6115</v>
      </c>
      <c r="F7" s="183">
        <v>6118</v>
      </c>
      <c r="G7" s="183">
        <v>6171</v>
      </c>
      <c r="H7" s="184"/>
      <c r="I7" s="157"/>
    </row>
    <row r="8" spans="1:9" x14ac:dyDescent="0.3">
      <c r="A8" s="593"/>
      <c r="B8" s="57" t="s">
        <v>234</v>
      </c>
      <c r="C8" s="366">
        <v>1943109</v>
      </c>
      <c r="D8" s="366">
        <v>0</v>
      </c>
      <c r="E8" s="366">
        <v>131287.35999999999</v>
      </c>
      <c r="F8" s="366">
        <v>0</v>
      </c>
      <c r="G8" s="366">
        <v>50455417.030000001</v>
      </c>
      <c r="H8" s="368">
        <v>0</v>
      </c>
      <c r="I8" s="152"/>
    </row>
    <row r="9" spans="1:9" x14ac:dyDescent="0.3">
      <c r="A9" s="593"/>
      <c r="B9" s="57" t="s">
        <v>234</v>
      </c>
      <c r="C9" s="366"/>
      <c r="D9" s="366"/>
      <c r="E9" s="366"/>
      <c r="F9" s="366"/>
      <c r="G9" s="366">
        <v>4356</v>
      </c>
      <c r="H9" s="368">
        <v>0</v>
      </c>
      <c r="I9" s="152"/>
    </row>
    <row r="10" spans="1:9" x14ac:dyDescent="0.3">
      <c r="A10" s="593"/>
      <c r="B10" s="58"/>
      <c r="C10" s="142">
        <f t="shared" ref="C10:H10" si="0">SUM(C8:C9)</f>
        <v>1943109</v>
      </c>
      <c r="D10" s="142">
        <f t="shared" si="0"/>
        <v>0</v>
      </c>
      <c r="E10" s="142">
        <f t="shared" si="0"/>
        <v>131287.35999999999</v>
      </c>
      <c r="F10" s="142">
        <f t="shared" si="0"/>
        <v>0</v>
      </c>
      <c r="G10" s="142">
        <f t="shared" si="0"/>
        <v>50459773.030000001</v>
      </c>
      <c r="H10" s="72">
        <f t="shared" si="0"/>
        <v>0</v>
      </c>
      <c r="I10" s="152">
        <f>SUM(C10:H10)</f>
        <v>52534169.390000001</v>
      </c>
    </row>
    <row r="11" spans="1:9" x14ac:dyDescent="0.3">
      <c r="A11" s="593"/>
      <c r="B11" s="55" t="s">
        <v>239</v>
      </c>
      <c r="C11" s="178">
        <v>6310</v>
      </c>
      <c r="D11" s="178">
        <v>6320</v>
      </c>
      <c r="E11" s="178">
        <v>6330</v>
      </c>
      <c r="F11" s="178">
        <v>6399</v>
      </c>
      <c r="G11" s="178">
        <v>6402</v>
      </c>
      <c r="H11" s="186">
        <v>6409</v>
      </c>
      <c r="I11" s="152"/>
    </row>
    <row r="12" spans="1:9" x14ac:dyDescent="0.3">
      <c r="A12" s="593"/>
      <c r="B12" s="57" t="s">
        <v>234</v>
      </c>
      <c r="C12" s="366">
        <v>74795.100000000006</v>
      </c>
      <c r="D12" s="366">
        <v>206969</v>
      </c>
      <c r="E12" s="366">
        <v>0</v>
      </c>
      <c r="F12" s="366">
        <v>1489980</v>
      </c>
      <c r="G12" s="366">
        <v>81289.490000000005</v>
      </c>
      <c r="H12" s="368">
        <v>0</v>
      </c>
      <c r="I12" s="152"/>
    </row>
    <row r="13" spans="1:9" x14ac:dyDescent="0.3">
      <c r="A13" s="593"/>
      <c r="B13" s="57" t="s">
        <v>234</v>
      </c>
      <c r="C13" s="366"/>
      <c r="D13" s="366"/>
      <c r="E13" s="366"/>
      <c r="F13" s="366">
        <v>167231.04999999999</v>
      </c>
      <c r="G13" s="366"/>
      <c r="H13" s="368"/>
      <c r="I13" s="152"/>
    </row>
    <row r="14" spans="1:9" ht="15" thickBot="1" x14ac:dyDescent="0.35">
      <c r="A14" s="593"/>
      <c r="B14" s="47"/>
      <c r="C14" s="187">
        <f t="shared" ref="C14:H14" si="1">SUM(C12:C13)</f>
        <v>74795.100000000006</v>
      </c>
      <c r="D14" s="187">
        <f t="shared" si="1"/>
        <v>206969</v>
      </c>
      <c r="E14" s="187">
        <f t="shared" si="1"/>
        <v>0</v>
      </c>
      <c r="F14" s="187">
        <f t="shared" si="1"/>
        <v>1657211.05</v>
      </c>
      <c r="G14" s="187">
        <f t="shared" si="1"/>
        <v>81289.490000000005</v>
      </c>
      <c r="H14" s="160">
        <f t="shared" si="1"/>
        <v>0</v>
      </c>
      <c r="I14" s="153">
        <f>SUM(C14:H14)</f>
        <v>2020264.64</v>
      </c>
    </row>
    <row r="15" spans="1:9" ht="15" thickBot="1" x14ac:dyDescent="0.35">
      <c r="A15" s="594"/>
      <c r="B15" s="181"/>
      <c r="C15" s="606" t="s">
        <v>233</v>
      </c>
      <c r="D15" s="607"/>
      <c r="E15" s="607"/>
      <c r="F15" s="607"/>
      <c r="G15" s="607"/>
      <c r="H15" s="607"/>
      <c r="I15" s="117">
        <f>SUM(I8:I14)</f>
        <v>54554434.030000001</v>
      </c>
    </row>
  </sheetData>
  <sheetProtection algorithmName="SHA-512" hashValue="GBPU3Zdv2121xj5Suj8646sz2u0VN4GjEL/e9Wrbxubt1uGphvL4d4o04JM9qskwk55thCA4psTEqchAtf/FaQ==" saltValue="VIs4tNZbwmzIqcc3lFnDOg==" spinCount="100000" sheet="1" objects="1" scenarios="1"/>
  <mergeCells count="4">
    <mergeCell ref="C6:H6"/>
    <mergeCell ref="C15:H15"/>
    <mergeCell ref="A1:A6"/>
    <mergeCell ref="A7:A15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4"/>
  <sheetViews>
    <sheetView tabSelected="1" workbookViewId="0">
      <selection activeCell="H10" sqref="H10"/>
    </sheetView>
  </sheetViews>
  <sheetFormatPr defaultRowHeight="14.4" x14ac:dyDescent="0.3"/>
  <cols>
    <col min="7" max="7" width="6" customWidth="1"/>
    <col min="8" max="8" width="20.88671875" customWidth="1"/>
    <col min="9" max="9" width="20.6640625" customWidth="1"/>
    <col min="10" max="10" width="15.109375" customWidth="1"/>
  </cols>
  <sheetData>
    <row r="1" spans="1:10" ht="15" thickBot="1" x14ac:dyDescent="0.35">
      <c r="A1" s="609" t="s">
        <v>254</v>
      </c>
      <c r="B1" s="553"/>
      <c r="C1" s="553"/>
      <c r="D1" s="553"/>
      <c r="E1" s="553"/>
      <c r="F1" s="553"/>
      <c r="G1" s="553"/>
      <c r="H1" s="139" t="s">
        <v>2</v>
      </c>
      <c r="I1" s="139" t="s">
        <v>253</v>
      </c>
    </row>
    <row r="2" spans="1:10" x14ac:dyDescent="0.3">
      <c r="A2" s="610" t="s">
        <v>248</v>
      </c>
      <c r="B2" s="613" t="s">
        <v>249</v>
      </c>
      <c r="C2" s="542"/>
      <c r="D2" s="542"/>
      <c r="E2" s="542"/>
      <c r="F2" s="542"/>
      <c r="G2" s="542"/>
      <c r="H2" s="63">
        <f>DP!J14</f>
        <v>101520668.89999999</v>
      </c>
      <c r="I2" s="60">
        <f>DP!J22</f>
        <v>101460704.90000001</v>
      </c>
      <c r="J2" s="538" t="str">
        <f>IF(H2=I2,"ok","CHYBA: "&amp;TEXT(I2-H2,"@"))</f>
        <v>CHYBA: -59964</v>
      </c>
    </row>
    <row r="3" spans="1:10" x14ac:dyDescent="0.3">
      <c r="A3" s="611"/>
      <c r="B3" s="614" t="s">
        <v>250</v>
      </c>
      <c r="C3" s="615"/>
      <c r="D3" s="615"/>
      <c r="E3" s="615"/>
      <c r="F3" s="615"/>
      <c r="G3" s="615"/>
      <c r="H3" s="64">
        <f>NP!K6</f>
        <v>12325669.41</v>
      </c>
      <c r="I3" s="59">
        <f>NP!K22</f>
        <v>12325669.41</v>
      </c>
      <c r="J3" s="537" t="str">
        <f>IF(H3=I3,"ok","CHYBA: "&amp;TEXT(I3-H3,"@"))</f>
        <v>ok</v>
      </c>
    </row>
    <row r="4" spans="1:10" x14ac:dyDescent="0.3">
      <c r="A4" s="611"/>
      <c r="B4" s="616" t="s">
        <v>251</v>
      </c>
      <c r="C4" s="615"/>
      <c r="D4" s="615"/>
      <c r="E4" s="615"/>
      <c r="F4" s="615"/>
      <c r="G4" s="615"/>
      <c r="H4" s="64">
        <f>KP!E4</f>
        <v>1296392</v>
      </c>
      <c r="I4" s="59">
        <f>KP!E7</f>
        <v>1296392</v>
      </c>
      <c r="J4" s="537" t="str">
        <f>IF(H4=I4,"ok","CHYBA: "&amp;TEXT(I4-H4,"@"))</f>
        <v>ok</v>
      </c>
    </row>
    <row r="5" spans="1:10" ht="15" thickBot="1" x14ac:dyDescent="0.35">
      <c r="A5" s="611"/>
      <c r="B5" s="617" t="s">
        <v>252</v>
      </c>
      <c r="C5" s="605"/>
      <c r="D5" s="605"/>
      <c r="E5" s="605"/>
      <c r="F5" s="605"/>
      <c r="G5" s="605"/>
      <c r="H5" s="65">
        <f>Transfery!K3</f>
        <v>45334172</v>
      </c>
      <c r="I5" s="61">
        <f>Transfery!K6</f>
        <v>45334172</v>
      </c>
      <c r="J5" s="537" t="str">
        <f>IF(H5=I5,"ok","CHYBA: "&amp;TEXT(I5-H5,"@"))</f>
        <v>ok</v>
      </c>
    </row>
    <row r="6" spans="1:10" ht="15" thickBot="1" x14ac:dyDescent="0.35">
      <c r="A6" s="612"/>
      <c r="B6" s="539" t="s">
        <v>247</v>
      </c>
      <c r="C6" s="618"/>
      <c r="D6" s="618"/>
      <c r="E6" s="618"/>
      <c r="F6" s="618"/>
      <c r="G6" s="618"/>
      <c r="H6" s="66">
        <f>SUM(H2:H5)</f>
        <v>160476902.31</v>
      </c>
      <c r="I6" s="62">
        <f>SUM(I2:I5)</f>
        <v>160416938.31</v>
      </c>
      <c r="J6" s="538" t="str">
        <f>IF(H6=I6,"ok","CHYBA: "&amp;TEXT(I6-H6,"@"))</f>
        <v>CHYBA: -59964</v>
      </c>
    </row>
    <row r="7" spans="1:10" ht="15" thickBot="1" x14ac:dyDescent="0.35">
      <c r="A7" s="619"/>
      <c r="B7" s="553"/>
      <c r="C7" s="553"/>
      <c r="D7" s="553"/>
      <c r="E7" s="553"/>
      <c r="F7" s="553"/>
      <c r="G7" s="546"/>
      <c r="H7" s="369"/>
      <c r="I7" s="370"/>
    </row>
    <row r="8" spans="1:10" x14ac:dyDescent="0.3">
      <c r="A8" s="620" t="s">
        <v>244</v>
      </c>
      <c r="B8" s="621" t="s">
        <v>245</v>
      </c>
      <c r="C8" s="542"/>
      <c r="D8" s="542"/>
      <c r="E8" s="542"/>
      <c r="F8" s="542"/>
      <c r="G8" s="542"/>
      <c r="H8" s="63">
        <f>ZaH!G3</f>
        <v>798657</v>
      </c>
      <c r="I8" s="60">
        <f>ZaH!G6</f>
        <v>798657</v>
      </c>
      <c r="J8" s="537" t="str">
        <f>IF(H8=I8,"ok","CHYBA: "&amp;TEXT(I8-H8,"@"))</f>
        <v>ok</v>
      </c>
    </row>
    <row r="9" spans="1:10" x14ac:dyDescent="0.3">
      <c r="A9" s="593"/>
      <c r="B9" s="622" t="s">
        <v>246</v>
      </c>
      <c r="C9" s="615"/>
      <c r="D9" s="615"/>
      <c r="E9" s="615"/>
      <c r="F9" s="615"/>
      <c r="G9" s="615"/>
      <c r="H9" s="64">
        <f>PaOOH!K3</f>
        <v>12754599.450000001</v>
      </c>
      <c r="I9" s="59">
        <f>PaOOH!K10</f>
        <v>12754599.450000001</v>
      </c>
      <c r="J9" s="537" t="str">
        <f>IF(H9=I9,"ok","CHYBA: "&amp;TEXT(I9-H9,"@"))</f>
        <v>ok</v>
      </c>
    </row>
    <row r="10" spans="1:10" x14ac:dyDescent="0.3">
      <c r="A10" s="593"/>
      <c r="B10" s="615" t="s">
        <v>125</v>
      </c>
      <c r="C10" s="615"/>
      <c r="D10" s="615"/>
      <c r="E10" s="615"/>
      <c r="F10" s="615"/>
      <c r="G10" s="615"/>
      <c r="H10" s="64">
        <f>SPO!J10</f>
        <v>63829357.850000001</v>
      </c>
      <c r="I10" s="59">
        <f>SPO!J31</f>
        <v>63829357.850000001</v>
      </c>
      <c r="J10" s="537" t="str">
        <f>IF(H10=I10,"ok","CHYBA: "&amp;TEXT(I10-H10,"@"))</f>
        <v>ok</v>
      </c>
    </row>
    <row r="11" spans="1:10" x14ac:dyDescent="0.3">
      <c r="A11" s="593"/>
      <c r="B11" s="615" t="s">
        <v>153</v>
      </c>
      <c r="C11" s="615"/>
      <c r="D11" s="615"/>
      <c r="E11" s="615"/>
      <c r="F11" s="615"/>
      <c r="G11" s="615"/>
      <c r="H11" s="64">
        <f>SVaPZ!F3</f>
        <v>1107150.33</v>
      </c>
      <c r="I11" s="59">
        <f>SVaPZ!F8</f>
        <v>1107150.3299999998</v>
      </c>
      <c r="J11" s="537" t="str">
        <f>IF(H10=I10,"ok","CHYBA: "&amp;TEXT(I10-H10,"@"))</f>
        <v>ok</v>
      </c>
    </row>
    <row r="12" spans="1:10" x14ac:dyDescent="0.3">
      <c r="A12" s="593"/>
      <c r="B12" s="615" t="s">
        <v>205</v>
      </c>
      <c r="C12" s="615"/>
      <c r="D12" s="615"/>
      <c r="E12" s="615"/>
      <c r="F12" s="615"/>
      <c r="G12" s="615"/>
      <c r="H12" s="64">
        <f>BSaSO!F4</f>
        <v>2655070.7599999998</v>
      </c>
      <c r="I12" s="59">
        <f>BSaSO!F9</f>
        <v>2655070.7599999998</v>
      </c>
      <c r="J12" s="537" t="str">
        <f>IF(H12=I12,"ok","CHYBA: "&amp;TEXT(I12-H12,"@"))</f>
        <v>ok</v>
      </c>
    </row>
    <row r="13" spans="1:10" ht="15" thickBot="1" x14ac:dyDescent="0.35">
      <c r="A13" s="593"/>
      <c r="B13" s="605" t="s">
        <v>213</v>
      </c>
      <c r="C13" s="605"/>
      <c r="D13" s="605"/>
      <c r="E13" s="605"/>
      <c r="F13" s="605"/>
      <c r="G13" s="605"/>
      <c r="H13" s="65">
        <f>VVSaS!I6</f>
        <v>54554434.030000001</v>
      </c>
      <c r="I13" s="61">
        <f>VVSaS!I15</f>
        <v>54554434.030000001</v>
      </c>
      <c r="J13" s="537" t="str">
        <f>IF(H13=I13,"ok","CHYBA: "&amp;TEXT(I13-H13,"@"))</f>
        <v>ok</v>
      </c>
    </row>
    <row r="14" spans="1:10" ht="15" thickBot="1" x14ac:dyDescent="0.35">
      <c r="A14" s="594"/>
      <c r="B14" s="539" t="s">
        <v>247</v>
      </c>
      <c r="C14" s="618"/>
      <c r="D14" s="618"/>
      <c r="E14" s="618"/>
      <c r="F14" s="618"/>
      <c r="G14" s="540"/>
      <c r="H14" s="117">
        <f>SUM(H8:H13)</f>
        <v>135699269.42000002</v>
      </c>
      <c r="I14" s="117">
        <f>SUM(I8:I13)</f>
        <v>135699269.42000002</v>
      </c>
      <c r="J14" s="537" t="str">
        <f>IF(H14=I14,"ok","CHYBA: "&amp;TEXT(I14-H14,"@"))</f>
        <v>ok</v>
      </c>
    </row>
  </sheetData>
  <sheetProtection algorithmName="SHA-512" hashValue="3ZmZ81jhnQj4Cd5hS8fdFoy0oHM28MfW233OhOkorpGFV6TUX8C9jamUfwO7ypCHreW3lBlZ9Mj1E2U0ZcXi9g==" saltValue="PGe6fG1JE8VjmUIpjAqkyA==" spinCount="100000" sheet="1" objects="1" scenarios="1"/>
  <mergeCells count="16">
    <mergeCell ref="B12:G12"/>
    <mergeCell ref="B13:G13"/>
    <mergeCell ref="B14:G14"/>
    <mergeCell ref="A7:G7"/>
    <mergeCell ref="A8:A14"/>
    <mergeCell ref="B8:G8"/>
    <mergeCell ref="B9:G9"/>
    <mergeCell ref="B10:G10"/>
    <mergeCell ref="B11:G11"/>
    <mergeCell ref="A1:G1"/>
    <mergeCell ref="A2:A6"/>
    <mergeCell ref="B2:G2"/>
    <mergeCell ref="B3:G3"/>
    <mergeCell ref="B4:G4"/>
    <mergeCell ref="B5:G5"/>
    <mergeCell ref="B6:G6"/>
  </mergeCells>
  <pageMargins left="0.7" right="0.7" top="0.78740157499999996" bottom="0.78740157499999996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901BB-9C25-452B-AF39-00E9FF2C392F}">
  <sheetPr>
    <pageSetUpPr fitToPage="1"/>
  </sheetPr>
  <dimension ref="A1:G56"/>
  <sheetViews>
    <sheetView workbookViewId="0">
      <selection sqref="A1:E1"/>
    </sheetView>
  </sheetViews>
  <sheetFormatPr defaultRowHeight="14.4" x14ac:dyDescent="0.3"/>
  <cols>
    <col min="1" max="1" width="9.6640625" customWidth="1"/>
    <col min="2" max="2" width="54.6640625" customWidth="1"/>
    <col min="3" max="4" width="20.6640625" style="1" customWidth="1"/>
    <col min="5" max="5" width="8.33203125" style="398" customWidth="1"/>
    <col min="6" max="6" width="74.5546875" customWidth="1"/>
    <col min="7" max="7" width="17.33203125" style="1" customWidth="1"/>
  </cols>
  <sheetData>
    <row r="1" spans="1:5" x14ac:dyDescent="0.3">
      <c r="A1" s="541" t="s">
        <v>2</v>
      </c>
      <c r="B1" s="542"/>
      <c r="C1" s="542"/>
      <c r="D1" s="542"/>
      <c r="E1" s="543"/>
    </row>
    <row r="2" spans="1:5" ht="19.2" customHeight="1" x14ac:dyDescent="0.35">
      <c r="A2" s="544" t="s">
        <v>271</v>
      </c>
      <c r="B2" s="545"/>
      <c r="C2" s="399" t="s">
        <v>268</v>
      </c>
      <c r="D2" s="400" t="s">
        <v>269</v>
      </c>
      <c r="E2" s="401" t="s">
        <v>270</v>
      </c>
    </row>
    <row r="3" spans="1:5" ht="15" thickBot="1" x14ac:dyDescent="0.35">
      <c r="A3" s="79" t="s">
        <v>0</v>
      </c>
      <c r="B3" s="15" t="s">
        <v>1</v>
      </c>
      <c r="C3" s="395" t="s">
        <v>4</v>
      </c>
      <c r="D3" s="396" t="s">
        <v>4</v>
      </c>
      <c r="E3" s="402"/>
    </row>
    <row r="4" spans="1:5" ht="15" thickBot="1" x14ac:dyDescent="0.35">
      <c r="A4" s="11" t="s">
        <v>91</v>
      </c>
      <c r="B4" s="12" t="s">
        <v>27</v>
      </c>
      <c r="C4" s="117">
        <f>SUM(C5:C26)</f>
        <v>94609980</v>
      </c>
      <c r="D4" s="117">
        <f>SUM(D5:D26)</f>
        <v>101520668.89999999</v>
      </c>
      <c r="E4" s="441">
        <f>IF(C4=0,"0",(D4/C4*100))</f>
        <v>107.3043973796422</v>
      </c>
    </row>
    <row r="5" spans="1:5" x14ac:dyDescent="0.3">
      <c r="A5" s="445">
        <v>1111</v>
      </c>
      <c r="B5" s="446" t="s">
        <v>3</v>
      </c>
      <c r="C5" s="437">
        <v>17000000</v>
      </c>
      <c r="D5" s="437">
        <f>DP!C3</f>
        <v>19002045.32</v>
      </c>
      <c r="E5" s="430">
        <f>IF(C5=0,"0",(D5/C5*100))</f>
        <v>111.77673717647059</v>
      </c>
    </row>
    <row r="6" spans="1:5" x14ac:dyDescent="0.3">
      <c r="A6" s="58">
        <v>1112</v>
      </c>
      <c r="B6" s="447" t="s">
        <v>5</v>
      </c>
      <c r="C6" s="159">
        <v>1800000</v>
      </c>
      <c r="D6" s="159">
        <f>DP!D3</f>
        <v>752224.56</v>
      </c>
      <c r="E6" s="430">
        <f t="shared" ref="E6:E56" si="0">IF(C6=0,"0",(D6/C6*100))</f>
        <v>41.790253333333339</v>
      </c>
    </row>
    <row r="7" spans="1:5" x14ac:dyDescent="0.3">
      <c r="A7" s="58">
        <v>1113</v>
      </c>
      <c r="B7" s="447" t="s">
        <v>6</v>
      </c>
      <c r="C7" s="159">
        <v>1800000</v>
      </c>
      <c r="D7" s="159">
        <f>DP!E3</f>
        <v>1864627.5</v>
      </c>
      <c r="E7" s="430">
        <f t="shared" si="0"/>
        <v>103.59041666666667</v>
      </c>
    </row>
    <row r="8" spans="1:5" x14ac:dyDescent="0.3">
      <c r="A8" s="58">
        <v>1121</v>
      </c>
      <c r="B8" s="447" t="s">
        <v>7</v>
      </c>
      <c r="C8" s="159">
        <v>17000000</v>
      </c>
      <c r="D8" s="159">
        <f>DP!F3</f>
        <v>18656771.800000001</v>
      </c>
      <c r="E8" s="430">
        <f t="shared" si="0"/>
        <v>109.74571647058823</v>
      </c>
    </row>
    <row r="9" spans="1:5" x14ac:dyDescent="0.3">
      <c r="A9" s="58">
        <v>1122</v>
      </c>
      <c r="B9" s="447" t="s">
        <v>8</v>
      </c>
      <c r="C9" s="159">
        <v>1489980</v>
      </c>
      <c r="D9" s="159">
        <f>DP!G3</f>
        <v>1489980</v>
      </c>
      <c r="E9" s="430">
        <f t="shared" si="0"/>
        <v>100</v>
      </c>
    </row>
    <row r="10" spans="1:5" x14ac:dyDescent="0.3">
      <c r="A10" s="58">
        <v>1211</v>
      </c>
      <c r="B10" s="447" t="s">
        <v>9</v>
      </c>
      <c r="C10" s="159">
        <v>34000000</v>
      </c>
      <c r="D10" s="159">
        <f>DP!H3</f>
        <v>34745911.109999999</v>
      </c>
      <c r="E10" s="430">
        <f t="shared" si="0"/>
        <v>102.19385620588235</v>
      </c>
    </row>
    <row r="11" spans="1:5" x14ac:dyDescent="0.3">
      <c r="A11" s="58">
        <v>1511</v>
      </c>
      <c r="B11" s="447" t="s">
        <v>11</v>
      </c>
      <c r="C11" s="159">
        <v>4500000</v>
      </c>
      <c r="D11" s="159">
        <f>DP!C5</f>
        <v>4776018.8</v>
      </c>
      <c r="E11" s="430">
        <f t="shared" si="0"/>
        <v>106.1337511111111</v>
      </c>
    </row>
    <row r="12" spans="1:5" x14ac:dyDescent="0.3">
      <c r="A12" s="58">
        <v>1334</v>
      </c>
      <c r="B12" s="447" t="s">
        <v>16</v>
      </c>
      <c r="C12" s="159">
        <v>0</v>
      </c>
      <c r="D12" s="159">
        <f>DP!C7</f>
        <v>125163.2</v>
      </c>
      <c r="E12" s="430" t="str">
        <f t="shared" si="0"/>
        <v>0</v>
      </c>
    </row>
    <row r="13" spans="1:5" x14ac:dyDescent="0.3">
      <c r="A13" s="58">
        <v>1335</v>
      </c>
      <c r="B13" s="447" t="s">
        <v>17</v>
      </c>
      <c r="C13" s="159">
        <v>0</v>
      </c>
      <c r="D13" s="159">
        <f>DP!D7</f>
        <v>15270</v>
      </c>
      <c r="E13" s="430" t="str">
        <f t="shared" si="0"/>
        <v>0</v>
      </c>
    </row>
    <row r="14" spans="1:5" x14ac:dyDescent="0.3">
      <c r="A14" s="58">
        <v>1341</v>
      </c>
      <c r="B14" s="447" t="s">
        <v>18</v>
      </c>
      <c r="C14" s="159">
        <v>200000</v>
      </c>
      <c r="D14" s="448">
        <f>DP!C9</f>
        <v>222024</v>
      </c>
      <c r="E14" s="430">
        <f t="shared" si="0"/>
        <v>111.012</v>
      </c>
    </row>
    <row r="15" spans="1:5" x14ac:dyDescent="0.3">
      <c r="A15" s="58">
        <v>1343</v>
      </c>
      <c r="B15" s="447" t="s">
        <v>19</v>
      </c>
      <c r="C15" s="159">
        <v>80000</v>
      </c>
      <c r="D15" s="448">
        <f>DP!D9</f>
        <v>107424</v>
      </c>
      <c r="E15" s="430">
        <f t="shared" si="0"/>
        <v>134.28</v>
      </c>
    </row>
    <row r="16" spans="1:5" x14ac:dyDescent="0.3">
      <c r="A16" s="58">
        <v>1344</v>
      </c>
      <c r="B16" s="447" t="s">
        <v>20</v>
      </c>
      <c r="C16" s="159">
        <v>10000</v>
      </c>
      <c r="D16" s="448">
        <f>DP!E9</f>
        <v>14810</v>
      </c>
      <c r="E16" s="430">
        <f t="shared" si="0"/>
        <v>148.10000000000002</v>
      </c>
    </row>
    <row r="17" spans="1:7" x14ac:dyDescent="0.3">
      <c r="A17" s="58">
        <v>1345</v>
      </c>
      <c r="B17" s="447" t="s">
        <v>21</v>
      </c>
      <c r="C17" s="159">
        <v>50000</v>
      </c>
      <c r="D17" s="448">
        <f>DP!F9</f>
        <v>89952</v>
      </c>
      <c r="E17" s="430">
        <f t="shared" si="0"/>
        <v>179.904</v>
      </c>
    </row>
    <row r="18" spans="1:7" x14ac:dyDescent="0.3">
      <c r="A18" s="58">
        <v>1346</v>
      </c>
      <c r="B18" s="447" t="s">
        <v>22</v>
      </c>
      <c r="C18" s="159">
        <v>0</v>
      </c>
      <c r="D18" s="448">
        <f>DP!G9</f>
        <v>0</v>
      </c>
      <c r="E18" s="430" t="str">
        <f t="shared" si="0"/>
        <v>0</v>
      </c>
    </row>
    <row r="19" spans="1:7" x14ac:dyDescent="0.3">
      <c r="A19" s="449">
        <v>1349</v>
      </c>
      <c r="B19" s="450" t="s">
        <v>93</v>
      </c>
      <c r="C19" s="448">
        <v>30000</v>
      </c>
      <c r="D19" s="448">
        <f>DP!H9</f>
        <v>29982</v>
      </c>
      <c r="E19" s="430">
        <f t="shared" si="0"/>
        <v>99.94</v>
      </c>
    </row>
    <row r="20" spans="1:7" x14ac:dyDescent="0.3">
      <c r="A20" s="58">
        <v>1351</v>
      </c>
      <c r="B20" s="447" t="s">
        <v>23</v>
      </c>
      <c r="C20" s="159">
        <v>300000</v>
      </c>
      <c r="D20" s="159">
        <f>DP!C11</f>
        <v>361415.52</v>
      </c>
      <c r="E20" s="430">
        <f t="shared" si="0"/>
        <v>120.47184</v>
      </c>
    </row>
    <row r="21" spans="1:7" x14ac:dyDescent="0.3">
      <c r="A21" s="58">
        <v>1353</v>
      </c>
      <c r="B21" s="447" t="s">
        <v>24</v>
      </c>
      <c r="C21" s="159">
        <v>550000</v>
      </c>
      <c r="D21" s="159">
        <f>DP!D11</f>
        <v>641700</v>
      </c>
      <c r="E21" s="430">
        <f t="shared" si="0"/>
        <v>116.67272727272729</v>
      </c>
    </row>
    <row r="22" spans="1:7" x14ac:dyDescent="0.3">
      <c r="A22" s="58">
        <v>1355</v>
      </c>
      <c r="B22" s="447" t="s">
        <v>25</v>
      </c>
      <c r="C22" s="159">
        <v>5000000</v>
      </c>
      <c r="D22" s="159">
        <f>DP!E11</f>
        <v>7303184.0899999999</v>
      </c>
      <c r="E22" s="430">
        <f t="shared" si="0"/>
        <v>146.06368180000001</v>
      </c>
    </row>
    <row r="23" spans="1:7" x14ac:dyDescent="0.3">
      <c r="A23" s="58">
        <v>1361</v>
      </c>
      <c r="B23" s="447" t="s">
        <v>14</v>
      </c>
      <c r="C23" s="159">
        <v>10800000</v>
      </c>
      <c r="D23" s="159">
        <f>DP!F11</f>
        <v>11322165</v>
      </c>
      <c r="E23" s="430">
        <f t="shared" si="0"/>
        <v>104.83486111111111</v>
      </c>
    </row>
    <row r="24" spans="1:7" x14ac:dyDescent="0.3">
      <c r="A24" s="58">
        <v>1381</v>
      </c>
      <c r="B24" s="447" t="s">
        <v>71</v>
      </c>
      <c r="C24" s="159">
        <v>0</v>
      </c>
      <c r="D24" s="159">
        <f>DP!C13</f>
        <v>0</v>
      </c>
      <c r="E24" s="430" t="str">
        <f t="shared" si="0"/>
        <v>0</v>
      </c>
    </row>
    <row r="25" spans="1:7" x14ac:dyDescent="0.3">
      <c r="A25" s="58">
        <v>1382</v>
      </c>
      <c r="B25" s="447" t="s">
        <v>72</v>
      </c>
      <c r="C25" s="159">
        <v>0</v>
      </c>
      <c r="D25" s="159">
        <f>DP!D13</f>
        <v>0</v>
      </c>
      <c r="E25" s="430" t="str">
        <f t="shared" si="0"/>
        <v>0</v>
      </c>
    </row>
    <row r="26" spans="1:7" ht="15" thickBot="1" x14ac:dyDescent="0.35">
      <c r="A26" s="73">
        <v>1383</v>
      </c>
      <c r="B26" s="451" t="s">
        <v>73</v>
      </c>
      <c r="C26" s="452">
        <v>0</v>
      </c>
      <c r="D26" s="452">
        <f>DP!E13</f>
        <v>0</v>
      </c>
      <c r="E26" s="453" t="str">
        <f t="shared" si="0"/>
        <v>0</v>
      </c>
    </row>
    <row r="27" spans="1:7" ht="15" thickBot="1" x14ac:dyDescent="0.35">
      <c r="A27" s="454" t="s">
        <v>264</v>
      </c>
      <c r="B27" s="455" t="s">
        <v>26</v>
      </c>
      <c r="C27" s="111">
        <f>SUM(C28:C43)</f>
        <v>11597000</v>
      </c>
      <c r="D27" s="111">
        <f>SUM(D28:D43)</f>
        <v>12325669.41</v>
      </c>
      <c r="E27" s="441">
        <f t="shared" si="0"/>
        <v>106.28325782529964</v>
      </c>
    </row>
    <row r="28" spans="1:7" x14ac:dyDescent="0.3">
      <c r="A28" s="445">
        <v>2111</v>
      </c>
      <c r="B28" s="446" t="s">
        <v>28</v>
      </c>
      <c r="C28" s="437">
        <v>447000</v>
      </c>
      <c r="D28" s="437">
        <f>NP!C3</f>
        <v>500342.27</v>
      </c>
      <c r="E28" s="430">
        <f t="shared" si="0"/>
        <v>111.93339373601789</v>
      </c>
    </row>
    <row r="29" spans="1:7" x14ac:dyDescent="0.3">
      <c r="A29" s="58">
        <v>2112</v>
      </c>
      <c r="B29" s="447" t="s">
        <v>29</v>
      </c>
      <c r="C29" s="159">
        <v>1000</v>
      </c>
      <c r="D29" s="159">
        <f>NP!D3</f>
        <v>1564</v>
      </c>
      <c r="E29" s="430">
        <f t="shared" si="0"/>
        <v>156.4</v>
      </c>
    </row>
    <row r="30" spans="1:7" s="202" customFormat="1" x14ac:dyDescent="0.3">
      <c r="A30" s="58">
        <v>2119</v>
      </c>
      <c r="B30" s="447" t="s">
        <v>30</v>
      </c>
      <c r="C30" s="159">
        <v>70000</v>
      </c>
      <c r="D30" s="159">
        <f>NP!E3</f>
        <v>44286</v>
      </c>
      <c r="E30" s="430">
        <f t="shared" si="0"/>
        <v>63.265714285714282</v>
      </c>
      <c r="G30" s="203"/>
    </row>
    <row r="31" spans="1:7" s="202" customFormat="1" x14ac:dyDescent="0.3">
      <c r="A31" s="58">
        <v>2122</v>
      </c>
      <c r="B31" s="447" t="s">
        <v>31</v>
      </c>
      <c r="C31" s="159">
        <v>941000</v>
      </c>
      <c r="D31" s="159">
        <f>NP!F3</f>
        <v>1102545.8700000001</v>
      </c>
      <c r="E31" s="430">
        <f t="shared" si="0"/>
        <v>117.16746758767269</v>
      </c>
      <c r="G31" s="203"/>
    </row>
    <row r="32" spans="1:7" s="202" customFormat="1" x14ac:dyDescent="0.3">
      <c r="A32" s="58">
        <v>2131</v>
      </c>
      <c r="B32" s="447" t="s">
        <v>32</v>
      </c>
      <c r="C32" s="159">
        <v>20000</v>
      </c>
      <c r="D32" s="159">
        <f>NP!G3</f>
        <v>40000</v>
      </c>
      <c r="E32" s="430">
        <f t="shared" si="0"/>
        <v>200</v>
      </c>
      <c r="G32" s="203"/>
    </row>
    <row r="33" spans="1:5" x14ac:dyDescent="0.3">
      <c r="A33" s="58">
        <v>2132</v>
      </c>
      <c r="B33" s="447" t="s">
        <v>33</v>
      </c>
      <c r="C33" s="159">
        <v>4049000</v>
      </c>
      <c r="D33" s="159">
        <f>NP!H3</f>
        <v>4009875.71</v>
      </c>
      <c r="E33" s="430">
        <f t="shared" si="0"/>
        <v>99.033729562855015</v>
      </c>
    </row>
    <row r="34" spans="1:5" x14ac:dyDescent="0.3">
      <c r="A34" s="58">
        <v>2141</v>
      </c>
      <c r="B34" s="447" t="s">
        <v>39</v>
      </c>
      <c r="C34" s="159">
        <v>200000</v>
      </c>
      <c r="D34" s="159">
        <f>NP!I3</f>
        <v>99336.08</v>
      </c>
      <c r="E34" s="430">
        <f t="shared" si="0"/>
        <v>49.668040000000005</v>
      </c>
    </row>
    <row r="35" spans="1:5" x14ac:dyDescent="0.3">
      <c r="A35" s="58">
        <v>2144</v>
      </c>
      <c r="B35" s="447" t="s">
        <v>40</v>
      </c>
      <c r="C35" s="159">
        <v>606000</v>
      </c>
      <c r="D35" s="159">
        <f>NP!J3</f>
        <v>606015</v>
      </c>
      <c r="E35" s="430">
        <f t="shared" si="0"/>
        <v>100.00247524752474</v>
      </c>
    </row>
    <row r="36" spans="1:5" x14ac:dyDescent="0.3">
      <c r="A36" s="58">
        <v>2212</v>
      </c>
      <c r="B36" s="447" t="s">
        <v>41</v>
      </c>
      <c r="C36" s="159">
        <v>2180000</v>
      </c>
      <c r="D36" s="159">
        <f>NP!C5</f>
        <v>2521549.65</v>
      </c>
      <c r="E36" s="430">
        <f t="shared" si="0"/>
        <v>115.66741513761467</v>
      </c>
    </row>
    <row r="37" spans="1:5" x14ac:dyDescent="0.3">
      <c r="A37" s="58">
        <v>2226</v>
      </c>
      <c r="B37" s="447" t="s">
        <v>42</v>
      </c>
      <c r="C37" s="159">
        <v>1294000</v>
      </c>
      <c r="D37" s="159">
        <f>NP!D5</f>
        <v>1294000</v>
      </c>
      <c r="E37" s="430">
        <f t="shared" si="0"/>
        <v>100</v>
      </c>
    </row>
    <row r="38" spans="1:5" x14ac:dyDescent="0.3">
      <c r="A38" s="58">
        <v>2229</v>
      </c>
      <c r="B38" s="447" t="s">
        <v>43</v>
      </c>
      <c r="C38" s="159">
        <v>828000</v>
      </c>
      <c r="D38" s="159">
        <f>NP!E5</f>
        <v>834406.25</v>
      </c>
      <c r="E38" s="430">
        <f t="shared" si="0"/>
        <v>100.77370169082126</v>
      </c>
    </row>
    <row r="39" spans="1:5" x14ac:dyDescent="0.3">
      <c r="A39" s="58">
        <v>2321</v>
      </c>
      <c r="B39" s="447" t="s">
        <v>78</v>
      </c>
      <c r="C39" s="159">
        <v>20000</v>
      </c>
      <c r="D39" s="159">
        <f>NP!F5</f>
        <v>20000</v>
      </c>
      <c r="E39" s="430">
        <f t="shared" si="0"/>
        <v>100</v>
      </c>
    </row>
    <row r="40" spans="1:5" x14ac:dyDescent="0.3">
      <c r="A40" s="58">
        <v>2322</v>
      </c>
      <c r="B40" s="447" t="s">
        <v>74</v>
      </c>
      <c r="C40" s="159">
        <v>0</v>
      </c>
      <c r="D40" s="159">
        <f>NP!G5</f>
        <v>0</v>
      </c>
      <c r="E40" s="430" t="str">
        <f t="shared" si="0"/>
        <v>0</v>
      </c>
    </row>
    <row r="41" spans="1:5" x14ac:dyDescent="0.3">
      <c r="A41" s="58">
        <v>2324</v>
      </c>
      <c r="B41" s="447" t="s">
        <v>75</v>
      </c>
      <c r="C41" s="159">
        <v>941000</v>
      </c>
      <c r="D41" s="159">
        <f>NP!H5</f>
        <v>1248292.58</v>
      </c>
      <c r="E41" s="430">
        <f t="shared" si="0"/>
        <v>132.65595961742827</v>
      </c>
    </row>
    <row r="42" spans="1:5" x14ac:dyDescent="0.3">
      <c r="A42" s="58">
        <v>2328</v>
      </c>
      <c r="B42" s="447" t="s">
        <v>76</v>
      </c>
      <c r="C42" s="159">
        <v>0</v>
      </c>
      <c r="D42" s="159">
        <f>NP!I5</f>
        <v>200</v>
      </c>
      <c r="E42" s="430" t="str">
        <f t="shared" si="0"/>
        <v>0</v>
      </c>
    </row>
    <row r="43" spans="1:5" ht="15" thickBot="1" x14ac:dyDescent="0.35">
      <c r="A43" s="73">
        <v>2329</v>
      </c>
      <c r="B43" s="451" t="s">
        <v>77</v>
      </c>
      <c r="C43" s="452">
        <v>0</v>
      </c>
      <c r="D43" s="452">
        <f>NP!J5</f>
        <v>3256</v>
      </c>
      <c r="E43" s="453" t="str">
        <f t="shared" si="0"/>
        <v>0</v>
      </c>
    </row>
    <row r="44" spans="1:5" ht="15" thickBot="1" x14ac:dyDescent="0.35">
      <c r="A44" s="454" t="s">
        <v>265</v>
      </c>
      <c r="B44" s="456" t="s">
        <v>87</v>
      </c>
      <c r="C44" s="111">
        <f>SUM(C45:C46)</f>
        <v>1000000</v>
      </c>
      <c r="D44" s="111">
        <f>SUM(D45:D46)</f>
        <v>1296392</v>
      </c>
      <c r="E44" s="441">
        <f t="shared" si="0"/>
        <v>129.63919999999999</v>
      </c>
    </row>
    <row r="45" spans="1:5" x14ac:dyDescent="0.3">
      <c r="A45" s="445">
        <v>3111</v>
      </c>
      <c r="B45" s="446" t="s">
        <v>88</v>
      </c>
      <c r="C45" s="437">
        <v>1000000</v>
      </c>
      <c r="D45" s="437">
        <f>KP!C3</f>
        <v>1295392</v>
      </c>
      <c r="E45" s="430">
        <f t="shared" si="0"/>
        <v>129.53920000000002</v>
      </c>
    </row>
    <row r="46" spans="1:5" ht="15" thickBot="1" x14ac:dyDescent="0.35">
      <c r="A46" s="73">
        <v>3113</v>
      </c>
      <c r="B46" s="451" t="s">
        <v>89</v>
      </c>
      <c r="C46" s="452">
        <v>0</v>
      </c>
      <c r="D46" s="452">
        <f>KP!D3</f>
        <v>1000</v>
      </c>
      <c r="E46" s="453" t="str">
        <f t="shared" si="0"/>
        <v>0</v>
      </c>
    </row>
    <row r="47" spans="1:5" ht="15" thickBot="1" x14ac:dyDescent="0.35">
      <c r="A47" s="454" t="s">
        <v>266</v>
      </c>
      <c r="B47" s="456" t="s">
        <v>90</v>
      </c>
      <c r="C47" s="111">
        <f>SUM(C48:C55)</f>
        <v>45334172</v>
      </c>
      <c r="D47" s="111">
        <f>SUM(D48:D55)</f>
        <v>45334172</v>
      </c>
      <c r="E47" s="441">
        <f t="shared" si="0"/>
        <v>100</v>
      </c>
    </row>
    <row r="48" spans="1:5" x14ac:dyDescent="0.3">
      <c r="A48" s="445">
        <v>4111</v>
      </c>
      <c r="B48" s="446" t="s">
        <v>95</v>
      </c>
      <c r="C48" s="437">
        <v>198000</v>
      </c>
      <c r="D48" s="437">
        <f>Transfery!C3</f>
        <v>198000</v>
      </c>
      <c r="E48" s="430">
        <f t="shared" si="0"/>
        <v>100</v>
      </c>
    </row>
    <row r="49" spans="1:5" x14ac:dyDescent="0.3">
      <c r="A49" s="58">
        <v>4112</v>
      </c>
      <c r="B49" s="447" t="s">
        <v>96</v>
      </c>
      <c r="C49" s="159">
        <v>34858900</v>
      </c>
      <c r="D49" s="159">
        <f>Transfery!D3</f>
        <v>34858900</v>
      </c>
      <c r="E49" s="430">
        <f t="shared" si="0"/>
        <v>100</v>
      </c>
    </row>
    <row r="50" spans="1:5" x14ac:dyDescent="0.3">
      <c r="A50" s="58">
        <v>4116</v>
      </c>
      <c r="B50" s="447" t="s">
        <v>97</v>
      </c>
      <c r="C50" s="159">
        <v>6944480</v>
      </c>
      <c r="D50" s="159">
        <f>Transfery!E3</f>
        <v>6944480</v>
      </c>
      <c r="E50" s="430">
        <f t="shared" si="0"/>
        <v>100</v>
      </c>
    </row>
    <row r="51" spans="1:5" x14ac:dyDescent="0.3">
      <c r="A51" s="58">
        <v>4121</v>
      </c>
      <c r="B51" s="447" t="s">
        <v>98</v>
      </c>
      <c r="C51" s="159">
        <v>267220</v>
      </c>
      <c r="D51" s="159">
        <f>Transfery!F3</f>
        <v>267220</v>
      </c>
      <c r="E51" s="430">
        <f t="shared" si="0"/>
        <v>100</v>
      </c>
    </row>
    <row r="52" spans="1:5" x14ac:dyDescent="0.3">
      <c r="A52" s="58">
        <v>4122</v>
      </c>
      <c r="B52" s="447" t="s">
        <v>99</v>
      </c>
      <c r="C52" s="159">
        <v>265572</v>
      </c>
      <c r="D52" s="159">
        <f>Transfery!G3</f>
        <v>265572</v>
      </c>
      <c r="E52" s="430">
        <f t="shared" si="0"/>
        <v>100</v>
      </c>
    </row>
    <row r="53" spans="1:5" x14ac:dyDescent="0.3">
      <c r="A53" s="58">
        <v>4131</v>
      </c>
      <c r="B53" s="447" t="s">
        <v>100</v>
      </c>
      <c r="C53" s="159">
        <v>2600000</v>
      </c>
      <c r="D53" s="159">
        <f>Transfery!H3</f>
        <v>2600000</v>
      </c>
      <c r="E53" s="430">
        <f t="shared" si="0"/>
        <v>100</v>
      </c>
    </row>
    <row r="54" spans="1:5" x14ac:dyDescent="0.3">
      <c r="A54" s="58">
        <v>4216</v>
      </c>
      <c r="B54" s="447" t="s">
        <v>101</v>
      </c>
      <c r="C54" s="159">
        <v>0</v>
      </c>
      <c r="D54" s="159">
        <f>Transfery!I3</f>
        <v>0</v>
      </c>
      <c r="E54" s="430" t="str">
        <f t="shared" si="0"/>
        <v>0</v>
      </c>
    </row>
    <row r="55" spans="1:5" ht="15" thickBot="1" x14ac:dyDescent="0.35">
      <c r="A55" s="58">
        <v>4222</v>
      </c>
      <c r="B55" s="447" t="s">
        <v>102</v>
      </c>
      <c r="C55" s="159">
        <v>200000</v>
      </c>
      <c r="D55" s="159">
        <f>Transfery!J3</f>
        <v>200000</v>
      </c>
      <c r="E55" s="453">
        <f t="shared" si="0"/>
        <v>100</v>
      </c>
    </row>
    <row r="56" spans="1:5" ht="15" thickBot="1" x14ac:dyDescent="0.35">
      <c r="A56" s="623" t="s">
        <v>267</v>
      </c>
      <c r="B56" s="624"/>
      <c r="C56" s="457">
        <f>C4+C27+C44+C47</f>
        <v>152541152</v>
      </c>
      <c r="D56" s="111">
        <f>D4+D27+D44+D47</f>
        <v>160476902.31</v>
      </c>
      <c r="E56" s="441">
        <f t="shared" si="0"/>
        <v>105.20236684065425</v>
      </c>
    </row>
  </sheetData>
  <sheetProtection algorithmName="SHA-512" hashValue="6Y8Cmz6csATiMxoYKMGcdyO3hC7sqxLDxruUO9psTBBIiuIrkdZJH0/RKki6ncDLux8833uuTk9pOLoWRfgXdQ==" saltValue="kUqDdbS7SRUMqb3+LMlxNw==" spinCount="100000" sheet="1" objects="1" scenarios="1"/>
  <mergeCells count="3">
    <mergeCell ref="A1:E1"/>
    <mergeCell ref="A2:B2"/>
    <mergeCell ref="A56:B56"/>
  </mergeCells>
  <pageMargins left="0.25" right="0.25" top="0.75" bottom="0.75" header="0.3" footer="0.3"/>
  <pageSetup paperSize="9" scale="86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EE207-BD40-4D6F-8314-823415934225}">
  <sheetPr>
    <pageSetUpPr fitToPage="1"/>
  </sheetPr>
  <dimension ref="A1:E67"/>
  <sheetViews>
    <sheetView topLeftCell="A34" workbookViewId="0">
      <selection activeCell="C38" sqref="C38"/>
    </sheetView>
  </sheetViews>
  <sheetFormatPr defaultRowHeight="14.4" x14ac:dyDescent="0.3"/>
  <cols>
    <col min="2" max="2" width="54.6640625" customWidth="1"/>
    <col min="3" max="3" width="20.6640625" style="1" customWidth="1"/>
    <col min="4" max="4" width="20.6640625" customWidth="1"/>
    <col min="5" max="5" width="8.6640625" style="428" customWidth="1"/>
    <col min="6" max="6" width="19.88671875" customWidth="1"/>
  </cols>
  <sheetData>
    <row r="1" spans="1:5" x14ac:dyDescent="0.3">
      <c r="A1" s="613" t="s">
        <v>2</v>
      </c>
      <c r="B1" s="621"/>
      <c r="C1" s="621"/>
      <c r="D1" s="621"/>
      <c r="E1" s="625"/>
    </row>
    <row r="2" spans="1:5" ht="18" x14ac:dyDescent="0.35">
      <c r="A2" s="626" t="s">
        <v>273</v>
      </c>
      <c r="B2" s="627"/>
      <c r="C2" s="458" t="s">
        <v>268</v>
      </c>
      <c r="D2" s="459" t="s">
        <v>269</v>
      </c>
      <c r="E2" s="460" t="s">
        <v>270</v>
      </c>
    </row>
    <row r="3" spans="1:5" ht="15" thickBot="1" x14ac:dyDescent="0.35">
      <c r="A3" s="73" t="s">
        <v>108</v>
      </c>
      <c r="B3" s="451" t="s">
        <v>1</v>
      </c>
      <c r="C3" s="452"/>
      <c r="D3" s="461" t="s">
        <v>4</v>
      </c>
      <c r="E3" s="462"/>
    </row>
    <row r="4" spans="1:5" ht="15" thickBot="1" x14ac:dyDescent="0.35">
      <c r="A4" s="454" t="s">
        <v>107</v>
      </c>
      <c r="B4" s="455" t="s">
        <v>109</v>
      </c>
      <c r="C4" s="111">
        <f>SUM(C5:C8)</f>
        <v>826537</v>
      </c>
      <c r="D4" s="111">
        <f>SUM(D5:D8)</f>
        <v>798657</v>
      </c>
      <c r="E4" s="443">
        <f>IF(C4=0,"0",(D4/C4*100))</f>
        <v>96.626890266255472</v>
      </c>
    </row>
    <row r="5" spans="1:5" ht="15" thickBot="1" x14ac:dyDescent="0.35">
      <c r="A5" s="445">
        <v>1014</v>
      </c>
      <c r="B5" s="446" t="s">
        <v>110</v>
      </c>
      <c r="C5" s="437">
        <v>100000</v>
      </c>
      <c r="D5" s="437">
        <f>ZaH!C3</f>
        <v>72120</v>
      </c>
      <c r="E5" s="444">
        <f>IF(C5=0,"0",(D5/C5*100))</f>
        <v>72.11999999999999</v>
      </c>
    </row>
    <row r="6" spans="1:5" ht="15" thickBot="1" x14ac:dyDescent="0.35">
      <c r="A6" s="58">
        <v>1019</v>
      </c>
      <c r="B6" s="447" t="s">
        <v>111</v>
      </c>
      <c r="C6" s="159">
        <v>26000</v>
      </c>
      <c r="D6" s="159">
        <f>ZaH!D3</f>
        <v>26000</v>
      </c>
      <c r="E6" s="444">
        <f t="shared" ref="E6:E67" si="0">IF(C6=0,"0",(D6/C6*100))</f>
        <v>100</v>
      </c>
    </row>
    <row r="7" spans="1:5" ht="15" thickBot="1" x14ac:dyDescent="0.35">
      <c r="A7" s="58">
        <v>1031</v>
      </c>
      <c r="B7" s="447" t="s">
        <v>112</v>
      </c>
      <c r="C7" s="159">
        <v>126150</v>
      </c>
      <c r="D7" s="159">
        <f>ZaH!E3</f>
        <v>126150</v>
      </c>
      <c r="E7" s="444">
        <f t="shared" si="0"/>
        <v>100</v>
      </c>
    </row>
    <row r="8" spans="1:5" ht="15" thickBot="1" x14ac:dyDescent="0.35">
      <c r="A8" s="73">
        <v>1036</v>
      </c>
      <c r="B8" s="451" t="s">
        <v>113</v>
      </c>
      <c r="C8" s="452">
        <v>574387</v>
      </c>
      <c r="D8" s="452">
        <f>ZaH!F3</f>
        <v>574387</v>
      </c>
      <c r="E8" s="444">
        <f t="shared" si="0"/>
        <v>100</v>
      </c>
    </row>
    <row r="9" spans="1:5" ht="15" thickBot="1" x14ac:dyDescent="0.35">
      <c r="A9" s="454" t="s">
        <v>114</v>
      </c>
      <c r="B9" s="455" t="s">
        <v>115</v>
      </c>
      <c r="C9" s="111">
        <f>SUM(C10:C17)</f>
        <v>17743000</v>
      </c>
      <c r="D9" s="111">
        <f>SUM(D10:D17)</f>
        <v>12754599.450000001</v>
      </c>
      <c r="E9" s="441">
        <f t="shared" si="0"/>
        <v>71.885247421518343</v>
      </c>
    </row>
    <row r="10" spans="1:5" ht="15" thickBot="1" x14ac:dyDescent="0.35">
      <c r="A10" s="445">
        <v>2169</v>
      </c>
      <c r="B10" s="446" t="s">
        <v>116</v>
      </c>
      <c r="C10" s="437">
        <v>100000</v>
      </c>
      <c r="D10" s="437">
        <f>PaOOH!C3</f>
        <v>100355</v>
      </c>
      <c r="E10" s="444">
        <f t="shared" si="0"/>
        <v>100.35499999999999</v>
      </c>
    </row>
    <row r="11" spans="1:5" ht="15" thickBot="1" x14ac:dyDescent="0.35">
      <c r="A11" s="58">
        <v>2212</v>
      </c>
      <c r="B11" s="447" t="s">
        <v>117</v>
      </c>
      <c r="C11" s="159">
        <v>10848000</v>
      </c>
      <c r="D11" s="159">
        <f>PaOOH!D3</f>
        <v>10199004.890000001</v>
      </c>
      <c r="E11" s="444">
        <f t="shared" si="0"/>
        <v>94.017375460914465</v>
      </c>
    </row>
    <row r="12" spans="1:5" ht="15" thickBot="1" x14ac:dyDescent="0.35">
      <c r="A12" s="58">
        <v>2219</v>
      </c>
      <c r="B12" s="447" t="s">
        <v>118</v>
      </c>
      <c r="C12" s="159">
        <v>1212000</v>
      </c>
      <c r="D12" s="159">
        <f>PaOOH!E3</f>
        <v>1028692.5</v>
      </c>
      <c r="E12" s="444">
        <f t="shared" si="0"/>
        <v>84.875618811881196</v>
      </c>
    </row>
    <row r="13" spans="1:5" ht="15" thickBot="1" x14ac:dyDescent="0.35">
      <c r="A13" s="58">
        <v>2221</v>
      </c>
      <c r="B13" s="447" t="s">
        <v>119</v>
      </c>
      <c r="C13" s="159">
        <v>314000</v>
      </c>
      <c r="D13" s="159">
        <f>PaOOH!F3</f>
        <v>303787.5</v>
      </c>
      <c r="E13" s="444">
        <f t="shared" si="0"/>
        <v>96.747611464968159</v>
      </c>
    </row>
    <row r="14" spans="1:5" ht="15" thickBot="1" x14ac:dyDescent="0.35">
      <c r="A14" s="58">
        <v>2223</v>
      </c>
      <c r="B14" s="447" t="s">
        <v>120</v>
      </c>
      <c r="C14" s="159">
        <v>62000</v>
      </c>
      <c r="D14" s="159">
        <f>PaOOH!G3</f>
        <v>57994.9</v>
      </c>
      <c r="E14" s="444">
        <f t="shared" si="0"/>
        <v>93.540161290322587</v>
      </c>
    </row>
    <row r="15" spans="1:5" ht="15" thickBot="1" x14ac:dyDescent="0.35">
      <c r="A15" s="58">
        <v>2292</v>
      </c>
      <c r="B15" s="447" t="s">
        <v>121</v>
      </c>
      <c r="C15" s="159">
        <v>0</v>
      </c>
      <c r="D15" s="159">
        <f>PaOOH!H3</f>
        <v>0</v>
      </c>
      <c r="E15" s="444" t="str">
        <f t="shared" si="0"/>
        <v>0</v>
      </c>
    </row>
    <row r="16" spans="1:5" ht="15" thickBot="1" x14ac:dyDescent="0.35">
      <c r="A16" s="58">
        <v>2321</v>
      </c>
      <c r="B16" s="447" t="s">
        <v>122</v>
      </c>
      <c r="C16" s="159">
        <v>5113000</v>
      </c>
      <c r="D16" s="159">
        <f>PaOOH!I3</f>
        <v>970989.66</v>
      </c>
      <c r="E16" s="444">
        <f t="shared" si="0"/>
        <v>18.990605515353025</v>
      </c>
    </row>
    <row r="17" spans="1:5" ht="15" thickBot="1" x14ac:dyDescent="0.35">
      <c r="A17" s="73">
        <v>2341</v>
      </c>
      <c r="B17" s="451" t="s">
        <v>123</v>
      </c>
      <c r="C17" s="452">
        <v>94000</v>
      </c>
      <c r="D17" s="452">
        <f>PaOOH!J3</f>
        <v>93775</v>
      </c>
      <c r="E17" s="444">
        <f t="shared" si="0"/>
        <v>99.760638297872333</v>
      </c>
    </row>
    <row r="18" spans="1:5" ht="15" thickBot="1" x14ac:dyDescent="0.35">
      <c r="A18" s="454" t="s">
        <v>124</v>
      </c>
      <c r="B18" s="455" t="s">
        <v>125</v>
      </c>
      <c r="C18" s="111">
        <f>SUM(C19:C44)</f>
        <v>71517000</v>
      </c>
      <c r="D18" s="111">
        <f>SUM(D19:D44)</f>
        <v>63829357.849999994</v>
      </c>
      <c r="E18" s="441">
        <f t="shared" si="0"/>
        <v>89.250608736384351</v>
      </c>
    </row>
    <row r="19" spans="1:5" ht="15" thickBot="1" x14ac:dyDescent="0.35">
      <c r="A19" s="445">
        <v>3113</v>
      </c>
      <c r="B19" s="446" t="s">
        <v>126</v>
      </c>
      <c r="C19" s="437">
        <v>16917000</v>
      </c>
      <c r="D19" s="437">
        <f>SPO!C3</f>
        <v>12230848</v>
      </c>
      <c r="E19" s="444">
        <f t="shared" si="0"/>
        <v>72.299154696459183</v>
      </c>
    </row>
    <row r="20" spans="1:5" ht="15" thickBot="1" x14ac:dyDescent="0.35">
      <c r="A20" s="58">
        <v>3231</v>
      </c>
      <c r="B20" s="447" t="s">
        <v>127</v>
      </c>
      <c r="C20" s="159">
        <v>342000</v>
      </c>
      <c r="D20" s="159">
        <f>SPO!D3</f>
        <v>341922</v>
      </c>
      <c r="E20" s="444">
        <f t="shared" si="0"/>
        <v>99.977192982456145</v>
      </c>
    </row>
    <row r="21" spans="1:5" ht="15" thickBot="1" x14ac:dyDescent="0.35">
      <c r="A21" s="58">
        <v>3314</v>
      </c>
      <c r="B21" s="447" t="s">
        <v>128</v>
      </c>
      <c r="C21" s="159">
        <v>1304000</v>
      </c>
      <c r="D21" s="159">
        <f>SPO!E3</f>
        <v>1183231.0900000001</v>
      </c>
      <c r="E21" s="444">
        <f t="shared" si="0"/>
        <v>90.7385805214724</v>
      </c>
    </row>
    <row r="22" spans="1:5" ht="15" thickBot="1" x14ac:dyDescent="0.35">
      <c r="A22" s="58">
        <v>3319</v>
      </c>
      <c r="B22" s="447" t="s">
        <v>129</v>
      </c>
      <c r="C22" s="159">
        <v>150000</v>
      </c>
      <c r="D22" s="159">
        <f>SPO!F3</f>
        <v>13755</v>
      </c>
      <c r="E22" s="444">
        <f t="shared" si="0"/>
        <v>9.17</v>
      </c>
    </row>
    <row r="23" spans="1:5" ht="15" thickBot="1" x14ac:dyDescent="0.35">
      <c r="A23" s="58">
        <v>3322</v>
      </c>
      <c r="B23" s="447" t="s">
        <v>130</v>
      </c>
      <c r="C23" s="159">
        <v>65000</v>
      </c>
      <c r="D23" s="159">
        <f>SPO!G3</f>
        <v>54480</v>
      </c>
      <c r="E23" s="444">
        <f t="shared" si="0"/>
        <v>83.815384615384616</v>
      </c>
    </row>
    <row r="24" spans="1:5" ht="15" thickBot="1" x14ac:dyDescent="0.35">
      <c r="A24" s="58">
        <v>3341</v>
      </c>
      <c r="B24" s="447" t="s">
        <v>131</v>
      </c>
      <c r="C24" s="159">
        <v>0</v>
      </c>
      <c r="D24" s="159">
        <f>SPO!H3</f>
        <v>0</v>
      </c>
      <c r="E24" s="444" t="str">
        <f t="shared" si="0"/>
        <v>0</v>
      </c>
    </row>
    <row r="25" spans="1:5" ht="15" thickBot="1" x14ac:dyDescent="0.35">
      <c r="A25" s="58">
        <v>3392</v>
      </c>
      <c r="B25" s="447" t="s">
        <v>132</v>
      </c>
      <c r="C25" s="159">
        <v>2640000</v>
      </c>
      <c r="D25" s="159">
        <f>SPO!I3</f>
        <v>2418403.92</v>
      </c>
      <c r="E25" s="444">
        <f t="shared" si="0"/>
        <v>91.60620909090909</v>
      </c>
    </row>
    <row r="26" spans="1:5" ht="15" thickBot="1" x14ac:dyDescent="0.35">
      <c r="A26" s="58">
        <v>3399</v>
      </c>
      <c r="B26" s="447" t="s">
        <v>133</v>
      </c>
      <c r="C26" s="159">
        <v>875000</v>
      </c>
      <c r="D26" s="159">
        <f>SPO!C5</f>
        <v>541979</v>
      </c>
      <c r="E26" s="444">
        <f t="shared" si="0"/>
        <v>61.940457142857142</v>
      </c>
    </row>
    <row r="27" spans="1:5" ht="15" thickBot="1" x14ac:dyDescent="0.35">
      <c r="A27" s="58">
        <v>3412</v>
      </c>
      <c r="B27" s="447" t="s">
        <v>134</v>
      </c>
      <c r="C27" s="159">
        <v>645000</v>
      </c>
      <c r="D27" s="159">
        <f>SPO!D5</f>
        <v>584306.78</v>
      </c>
      <c r="E27" s="444">
        <f t="shared" si="0"/>
        <v>90.590198449612402</v>
      </c>
    </row>
    <row r="28" spans="1:5" ht="15" thickBot="1" x14ac:dyDescent="0.35">
      <c r="A28" s="58">
        <v>3419</v>
      </c>
      <c r="B28" s="447" t="s">
        <v>135</v>
      </c>
      <c r="C28" s="159">
        <v>2801000</v>
      </c>
      <c r="D28" s="159">
        <f>SPO!E5</f>
        <v>2106976.13</v>
      </c>
      <c r="E28" s="444">
        <f t="shared" si="0"/>
        <v>75.222282399143154</v>
      </c>
    </row>
    <row r="29" spans="1:5" ht="15" thickBot="1" x14ac:dyDescent="0.35">
      <c r="A29" s="58">
        <v>3421</v>
      </c>
      <c r="B29" s="447" t="s">
        <v>136</v>
      </c>
      <c r="C29" s="159">
        <v>20000</v>
      </c>
      <c r="D29" s="159">
        <f>SPO!F5</f>
        <v>20000</v>
      </c>
      <c r="E29" s="444">
        <f t="shared" si="0"/>
        <v>100</v>
      </c>
    </row>
    <row r="30" spans="1:5" ht="15" thickBot="1" x14ac:dyDescent="0.35">
      <c r="A30" s="58">
        <v>3429</v>
      </c>
      <c r="B30" s="447" t="s">
        <v>137</v>
      </c>
      <c r="C30" s="159">
        <v>231000</v>
      </c>
      <c r="D30" s="159">
        <f>SPO!G5</f>
        <v>216531</v>
      </c>
      <c r="E30" s="444">
        <f t="shared" si="0"/>
        <v>93.736363636363635</v>
      </c>
    </row>
    <row r="31" spans="1:5" ht="15" thickBot="1" x14ac:dyDescent="0.35">
      <c r="A31" s="58">
        <v>3522</v>
      </c>
      <c r="B31" s="447" t="s">
        <v>138</v>
      </c>
      <c r="C31" s="159">
        <v>30000</v>
      </c>
      <c r="D31" s="159">
        <f>SPO!H5</f>
        <v>30000</v>
      </c>
      <c r="E31" s="444">
        <f t="shared" si="0"/>
        <v>100</v>
      </c>
    </row>
    <row r="32" spans="1:5" ht="15" thickBot="1" x14ac:dyDescent="0.35">
      <c r="A32" s="58">
        <v>3525</v>
      </c>
      <c r="B32" s="447" t="s">
        <v>139</v>
      </c>
      <c r="C32" s="159">
        <v>20000</v>
      </c>
      <c r="D32" s="159">
        <f>SPO!I5</f>
        <v>20000</v>
      </c>
      <c r="E32" s="444">
        <f t="shared" si="0"/>
        <v>100</v>
      </c>
    </row>
    <row r="33" spans="1:5" ht="15" thickBot="1" x14ac:dyDescent="0.35">
      <c r="A33" s="58">
        <v>3612</v>
      </c>
      <c r="B33" s="447" t="s">
        <v>140</v>
      </c>
      <c r="C33" s="159">
        <v>260000</v>
      </c>
      <c r="D33" s="159">
        <f>SPO!C7</f>
        <v>257683.24</v>
      </c>
      <c r="E33" s="444">
        <f t="shared" si="0"/>
        <v>99.108938461538457</v>
      </c>
    </row>
    <row r="34" spans="1:5" ht="15" thickBot="1" x14ac:dyDescent="0.35">
      <c r="A34" s="58">
        <v>3631</v>
      </c>
      <c r="B34" s="447" t="s">
        <v>141</v>
      </c>
      <c r="C34" s="159">
        <v>3897000</v>
      </c>
      <c r="D34" s="159">
        <f>SPO!D7</f>
        <v>3881743.34</v>
      </c>
      <c r="E34" s="444">
        <f t="shared" si="0"/>
        <v>99.608502437772643</v>
      </c>
    </row>
    <row r="35" spans="1:5" ht="15" thickBot="1" x14ac:dyDescent="0.35">
      <c r="A35" s="58">
        <v>3632</v>
      </c>
      <c r="B35" s="447" t="s">
        <v>142</v>
      </c>
      <c r="C35" s="159">
        <v>8000</v>
      </c>
      <c r="D35" s="159">
        <f>SPO!E7</f>
        <v>0</v>
      </c>
      <c r="E35" s="444">
        <f t="shared" si="0"/>
        <v>0</v>
      </c>
    </row>
    <row r="36" spans="1:5" ht="15" thickBot="1" x14ac:dyDescent="0.35">
      <c r="A36" s="58">
        <v>3634</v>
      </c>
      <c r="B36" s="447" t="s">
        <v>143</v>
      </c>
      <c r="C36" s="159">
        <v>2908000</v>
      </c>
      <c r="D36" s="159">
        <f>SPO!F7</f>
        <v>2861588.52</v>
      </c>
      <c r="E36" s="444">
        <f t="shared" si="0"/>
        <v>98.404006877579093</v>
      </c>
    </row>
    <row r="37" spans="1:5" ht="15" thickBot="1" x14ac:dyDescent="0.35">
      <c r="A37" s="58">
        <v>3635</v>
      </c>
      <c r="B37" s="447" t="s">
        <v>144</v>
      </c>
      <c r="C37" s="159">
        <v>0</v>
      </c>
      <c r="D37" s="159">
        <f>SPO!G7</f>
        <v>0</v>
      </c>
      <c r="E37" s="444" t="str">
        <f t="shared" si="0"/>
        <v>0</v>
      </c>
    </row>
    <row r="38" spans="1:5" ht="15" thickBot="1" x14ac:dyDescent="0.35">
      <c r="A38" s="58">
        <v>3639</v>
      </c>
      <c r="B38" s="447" t="s">
        <v>145</v>
      </c>
      <c r="C38" s="159">
        <v>35134000</v>
      </c>
      <c r="D38" s="159">
        <f>SPO!H7</f>
        <v>33867239.25</v>
      </c>
      <c r="E38" s="444">
        <f t="shared" si="0"/>
        <v>96.394487533443382</v>
      </c>
    </row>
    <row r="39" spans="1:5" ht="15" thickBot="1" x14ac:dyDescent="0.35">
      <c r="A39" s="58">
        <v>3723</v>
      </c>
      <c r="B39" s="447" t="s">
        <v>146</v>
      </c>
      <c r="C39" s="159">
        <v>1250000</v>
      </c>
      <c r="D39" s="159">
        <f>SPO!I7</f>
        <v>1237992.04</v>
      </c>
      <c r="E39" s="444">
        <f t="shared" si="0"/>
        <v>99.039363200000011</v>
      </c>
    </row>
    <row r="40" spans="1:5" ht="15" thickBot="1" x14ac:dyDescent="0.35">
      <c r="A40" s="58">
        <v>3729</v>
      </c>
      <c r="B40" s="447" t="s">
        <v>147</v>
      </c>
      <c r="C40" s="159">
        <v>1700000</v>
      </c>
      <c r="D40" s="159">
        <f>SPO!C9</f>
        <v>1664633.54</v>
      </c>
      <c r="E40" s="444">
        <f t="shared" si="0"/>
        <v>97.919620000000009</v>
      </c>
    </row>
    <row r="41" spans="1:5" ht="15" thickBot="1" x14ac:dyDescent="0.35">
      <c r="A41" s="58">
        <v>3741</v>
      </c>
      <c r="B41" s="447" t="s">
        <v>148</v>
      </c>
      <c r="C41" s="159">
        <v>60000</v>
      </c>
      <c r="D41" s="159">
        <f>SPO!D9</f>
        <v>52995</v>
      </c>
      <c r="E41" s="444">
        <f t="shared" si="0"/>
        <v>88.325000000000003</v>
      </c>
    </row>
    <row r="42" spans="1:5" ht="15" thickBot="1" x14ac:dyDescent="0.35">
      <c r="A42" s="58">
        <v>3742</v>
      </c>
      <c r="B42" s="447" t="s">
        <v>149</v>
      </c>
      <c r="C42" s="159">
        <v>30000</v>
      </c>
      <c r="D42" s="159">
        <f>SPO!E9</f>
        <v>23000</v>
      </c>
      <c r="E42" s="444">
        <f t="shared" si="0"/>
        <v>76.666666666666671</v>
      </c>
    </row>
    <row r="43" spans="1:5" ht="15" thickBot="1" x14ac:dyDescent="0.35">
      <c r="A43" s="58">
        <v>3744</v>
      </c>
      <c r="B43" s="447" t="s">
        <v>150</v>
      </c>
      <c r="C43" s="159">
        <v>0</v>
      </c>
      <c r="D43" s="159">
        <f>SPO!F9</f>
        <v>0</v>
      </c>
      <c r="E43" s="444" t="str">
        <f t="shared" si="0"/>
        <v>0</v>
      </c>
    </row>
    <row r="44" spans="1:5" ht="15" thickBot="1" x14ac:dyDescent="0.35">
      <c r="A44" s="73">
        <v>3745</v>
      </c>
      <c r="B44" s="451" t="s">
        <v>151</v>
      </c>
      <c r="C44" s="452">
        <v>230000</v>
      </c>
      <c r="D44" s="452">
        <f>SPO!G9</f>
        <v>220050</v>
      </c>
      <c r="E44" s="444">
        <f t="shared" si="0"/>
        <v>95.673913043478265</v>
      </c>
    </row>
    <row r="45" spans="1:5" ht="15" thickBot="1" x14ac:dyDescent="0.35">
      <c r="A45" s="454" t="s">
        <v>152</v>
      </c>
      <c r="B45" s="455" t="s">
        <v>153</v>
      </c>
      <c r="C45" s="111">
        <f>SUM(C46:C48)</f>
        <v>1138535</v>
      </c>
      <c r="D45" s="111">
        <f>SUM(D46:D48)</f>
        <v>1107150.33</v>
      </c>
      <c r="E45" s="441">
        <f t="shared" si="0"/>
        <v>97.243416320095562</v>
      </c>
    </row>
    <row r="46" spans="1:5" ht="15" thickBot="1" x14ac:dyDescent="0.35">
      <c r="A46" s="445">
        <v>4329</v>
      </c>
      <c r="B46" s="446" t="s">
        <v>154</v>
      </c>
      <c r="C46" s="437">
        <v>5000</v>
      </c>
      <c r="D46" s="437">
        <f>SVaPZ!C3</f>
        <v>4660</v>
      </c>
      <c r="E46" s="444">
        <f t="shared" si="0"/>
        <v>93.2</v>
      </c>
    </row>
    <row r="47" spans="1:5" ht="15" thickBot="1" x14ac:dyDescent="0.35">
      <c r="A47" s="58">
        <v>4351</v>
      </c>
      <c r="B47" s="447" t="s">
        <v>155</v>
      </c>
      <c r="C47" s="159">
        <v>1085535</v>
      </c>
      <c r="D47" s="159">
        <f>SVaPZ!D3</f>
        <v>1079530.33</v>
      </c>
      <c r="E47" s="444">
        <f t="shared" si="0"/>
        <v>99.446846946436551</v>
      </c>
    </row>
    <row r="48" spans="1:5" ht="15" thickBot="1" x14ac:dyDescent="0.35">
      <c r="A48" s="47">
        <v>4399</v>
      </c>
      <c r="B48" s="469" t="s">
        <v>156</v>
      </c>
      <c r="C48" s="470">
        <v>48000</v>
      </c>
      <c r="D48" s="470">
        <f>SVaPZ!E3</f>
        <v>22960</v>
      </c>
      <c r="E48" s="444">
        <f t="shared" si="0"/>
        <v>47.833333333333336</v>
      </c>
    </row>
    <row r="49" spans="1:5" ht="18.600000000000001" thickBot="1" x14ac:dyDescent="0.4">
      <c r="A49" s="629" t="s">
        <v>273</v>
      </c>
      <c r="B49" s="630"/>
      <c r="C49" s="466" t="s">
        <v>268</v>
      </c>
      <c r="D49" s="467" t="s">
        <v>269</v>
      </c>
      <c r="E49" s="468" t="s">
        <v>270</v>
      </c>
    </row>
    <row r="50" spans="1:5" ht="15" thickBot="1" x14ac:dyDescent="0.35">
      <c r="A50" s="463"/>
      <c r="B50" s="464"/>
      <c r="C50" s="465"/>
      <c r="D50" s="465"/>
      <c r="E50" s="444"/>
    </row>
    <row r="51" spans="1:5" ht="15" thickBot="1" x14ac:dyDescent="0.35">
      <c r="A51" s="454" t="s">
        <v>204</v>
      </c>
      <c r="B51" s="455" t="s">
        <v>205</v>
      </c>
      <c r="C51" s="111">
        <f>SUM(C52:C54)</f>
        <v>2858000</v>
      </c>
      <c r="D51" s="111">
        <f>SUM(D52:D54)</f>
        <v>2655070.7599999998</v>
      </c>
      <c r="E51" s="444">
        <f t="shared" si="0"/>
        <v>92.899606717984597</v>
      </c>
    </row>
    <row r="52" spans="1:5" ht="15" thickBot="1" x14ac:dyDescent="0.35">
      <c r="A52" s="445">
        <v>5272</v>
      </c>
      <c r="B52" s="446" t="s">
        <v>206</v>
      </c>
      <c r="C52" s="437">
        <v>100000</v>
      </c>
      <c r="D52" s="437">
        <f>BSaSO!C3</f>
        <v>0</v>
      </c>
      <c r="E52" s="444">
        <f t="shared" si="0"/>
        <v>0</v>
      </c>
    </row>
    <row r="53" spans="1:5" ht="15" thickBot="1" x14ac:dyDescent="0.35">
      <c r="A53" s="58">
        <v>5311</v>
      </c>
      <c r="B53" s="447" t="s">
        <v>207</v>
      </c>
      <c r="C53" s="159">
        <v>964000</v>
      </c>
      <c r="D53" s="159">
        <f>BSaSO!D3</f>
        <v>904152</v>
      </c>
      <c r="E53" s="444">
        <f t="shared" si="0"/>
        <v>93.791701244813268</v>
      </c>
    </row>
    <row r="54" spans="1:5" ht="15" thickBot="1" x14ac:dyDescent="0.35">
      <c r="A54" s="58">
        <v>5512</v>
      </c>
      <c r="B54" s="447" t="s">
        <v>209</v>
      </c>
      <c r="C54" s="159">
        <v>1794000</v>
      </c>
      <c r="D54" s="159">
        <f>BSaSO!E3</f>
        <v>1750918.76</v>
      </c>
      <c r="E54" s="444">
        <f t="shared" si="0"/>
        <v>97.598593088071354</v>
      </c>
    </row>
    <row r="55" spans="1:5" ht="15" thickBot="1" x14ac:dyDescent="0.35">
      <c r="A55" s="454" t="s">
        <v>212</v>
      </c>
      <c r="B55" s="455" t="s">
        <v>213</v>
      </c>
      <c r="C55" s="111">
        <f>SUM(C56:C66)</f>
        <v>62233580</v>
      </c>
      <c r="D55" s="111">
        <f>SUM(D56:D66)</f>
        <v>54554434.030000001</v>
      </c>
      <c r="E55" s="441">
        <f t="shared" si="0"/>
        <v>87.660767755928561</v>
      </c>
    </row>
    <row r="56" spans="1:5" ht="15" thickBot="1" x14ac:dyDescent="0.35">
      <c r="A56" s="445">
        <v>6112</v>
      </c>
      <c r="B56" s="446" t="s">
        <v>214</v>
      </c>
      <c r="C56" s="437">
        <v>2220000</v>
      </c>
      <c r="D56" s="437">
        <f>VVSaS!C3</f>
        <v>1943109</v>
      </c>
      <c r="E56" s="444">
        <f t="shared" si="0"/>
        <v>87.527432432432434</v>
      </c>
    </row>
    <row r="57" spans="1:5" ht="15" thickBot="1" x14ac:dyDescent="0.35">
      <c r="A57" s="58">
        <v>6114</v>
      </c>
      <c r="B57" s="447" t="s">
        <v>215</v>
      </c>
      <c r="C57" s="159">
        <v>0</v>
      </c>
      <c r="D57" s="159">
        <f>VVSaS!D3</f>
        <v>0</v>
      </c>
      <c r="E57" s="444" t="str">
        <f t="shared" si="0"/>
        <v>0</v>
      </c>
    </row>
    <row r="58" spans="1:5" ht="15" thickBot="1" x14ac:dyDescent="0.35">
      <c r="A58" s="58">
        <v>6115</v>
      </c>
      <c r="B58" s="447" t="s">
        <v>216</v>
      </c>
      <c r="C58" s="159">
        <v>198000</v>
      </c>
      <c r="D58" s="159">
        <f>VVSaS!E3</f>
        <v>131287.35999999999</v>
      </c>
      <c r="E58" s="444">
        <f t="shared" si="0"/>
        <v>66.306747474747468</v>
      </c>
    </row>
    <row r="59" spans="1:5" ht="15" thickBot="1" x14ac:dyDescent="0.35">
      <c r="A59" s="58">
        <v>6118</v>
      </c>
      <c r="B59" s="447" t="s">
        <v>217</v>
      </c>
      <c r="C59" s="159">
        <v>0</v>
      </c>
      <c r="D59" s="159">
        <f>VVSaS!F3</f>
        <v>0</v>
      </c>
      <c r="E59" s="444" t="str">
        <f t="shared" si="0"/>
        <v>0</v>
      </c>
    </row>
    <row r="60" spans="1:5" ht="15" thickBot="1" x14ac:dyDescent="0.35">
      <c r="A60" s="58">
        <v>6171</v>
      </c>
      <c r="B60" s="447" t="s">
        <v>218</v>
      </c>
      <c r="C60" s="159">
        <v>55415000</v>
      </c>
      <c r="D60" s="159">
        <f>VVSaS!G3</f>
        <v>50459773.030000001</v>
      </c>
      <c r="E60" s="444">
        <f t="shared" si="0"/>
        <v>91.057968113326709</v>
      </c>
    </row>
    <row r="61" spans="1:5" ht="15" thickBot="1" x14ac:dyDescent="0.35">
      <c r="A61" s="58">
        <v>6310</v>
      </c>
      <c r="B61" s="447" t="s">
        <v>219</v>
      </c>
      <c r="C61" s="159">
        <v>80000</v>
      </c>
      <c r="D61" s="159">
        <f>VVSaS!C5</f>
        <v>74795.100000000006</v>
      </c>
      <c r="E61" s="444">
        <f t="shared" si="0"/>
        <v>93.493875000000003</v>
      </c>
    </row>
    <row r="62" spans="1:5" ht="15" thickBot="1" x14ac:dyDescent="0.35">
      <c r="A62" s="58">
        <v>6320</v>
      </c>
      <c r="B62" s="447" t="s">
        <v>220</v>
      </c>
      <c r="C62" s="159">
        <v>250000</v>
      </c>
      <c r="D62" s="159">
        <f>VVSaS!D5</f>
        <v>206969</v>
      </c>
      <c r="E62" s="444">
        <f t="shared" si="0"/>
        <v>82.787599999999998</v>
      </c>
    </row>
    <row r="63" spans="1:5" ht="15" thickBot="1" x14ac:dyDescent="0.35">
      <c r="A63" s="58">
        <v>6330</v>
      </c>
      <c r="B63" s="447" t="s">
        <v>221</v>
      </c>
      <c r="C63" s="159">
        <v>0</v>
      </c>
      <c r="D63" s="159">
        <f>VVSaS!E5</f>
        <v>0</v>
      </c>
      <c r="E63" s="444" t="str">
        <f t="shared" si="0"/>
        <v>0</v>
      </c>
    </row>
    <row r="64" spans="1:5" ht="15" thickBot="1" x14ac:dyDescent="0.35">
      <c r="A64" s="58">
        <v>6399</v>
      </c>
      <c r="B64" s="447" t="s">
        <v>222</v>
      </c>
      <c r="C64" s="159">
        <v>2489980</v>
      </c>
      <c r="D64" s="159">
        <f>VVSaS!F5</f>
        <v>1657211.05</v>
      </c>
      <c r="E64" s="444">
        <f t="shared" si="0"/>
        <v>66.555195222451587</v>
      </c>
    </row>
    <row r="65" spans="1:5" ht="15" thickBot="1" x14ac:dyDescent="0.35">
      <c r="A65" s="58">
        <v>6402</v>
      </c>
      <c r="B65" s="447" t="s">
        <v>223</v>
      </c>
      <c r="C65" s="159">
        <v>80600</v>
      </c>
      <c r="D65" s="159">
        <f>VVSaS!G5</f>
        <v>81289.490000000005</v>
      </c>
      <c r="E65" s="444">
        <f t="shared" si="0"/>
        <v>100.85544665012407</v>
      </c>
    </row>
    <row r="66" spans="1:5" ht="15" thickBot="1" x14ac:dyDescent="0.35">
      <c r="A66" s="58">
        <v>6409</v>
      </c>
      <c r="B66" s="447" t="s">
        <v>224</v>
      </c>
      <c r="C66" s="159">
        <v>1500000</v>
      </c>
      <c r="D66" s="159">
        <f>VVSaS!H5</f>
        <v>0</v>
      </c>
      <c r="E66" s="444">
        <f t="shared" si="0"/>
        <v>0</v>
      </c>
    </row>
    <row r="67" spans="1:5" ht="15" thickBot="1" x14ac:dyDescent="0.35">
      <c r="A67" s="623" t="s">
        <v>272</v>
      </c>
      <c r="B67" s="628"/>
      <c r="C67" s="111">
        <f>C4+C9+C18+C45+C51+C55</f>
        <v>156316652</v>
      </c>
      <c r="D67" s="111">
        <f>D4+D9+D18+D45+D51+D55</f>
        <v>135699269.42000002</v>
      </c>
      <c r="E67" s="441">
        <f t="shared" si="0"/>
        <v>86.81050143013556</v>
      </c>
    </row>
  </sheetData>
  <sheetProtection algorithmName="SHA-512" hashValue="X9ZNsjt3MKu+JGO7a4mg7Kx6fvNu1ihO1C7NUlb0QyOBL6EgVdtPUEf3Y/ijsVpyMzVM1tr9g5OoG2Ahh84vjQ==" saltValue="xTcawVW2WMXGmQvSuPeQRg==" spinCount="100000" sheet="1" objects="1" scenarios="1"/>
  <mergeCells count="4">
    <mergeCell ref="A1:E1"/>
    <mergeCell ref="A2:B2"/>
    <mergeCell ref="A67:B67"/>
    <mergeCell ref="A49:B49"/>
  </mergeCells>
  <pageMargins left="0.25" right="0.25" top="0.75" bottom="0.75" header="0.3" footer="0.3"/>
  <pageSetup paperSize="9" scale="87" fitToHeight="0" orientation="portrait" verticalDpi="0" r:id="rId1"/>
  <rowBreaks count="1" manualBreakCount="1">
    <brk id="4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0A9C0-BA75-4A04-95BA-9D97947C2EF0}">
  <sheetPr>
    <pageSetUpPr fitToPage="1"/>
  </sheetPr>
  <dimension ref="A1:C54"/>
  <sheetViews>
    <sheetView workbookViewId="0">
      <selection activeCell="C61" sqref="C61"/>
    </sheetView>
  </sheetViews>
  <sheetFormatPr defaultRowHeight="14.4" x14ac:dyDescent="0.3"/>
  <cols>
    <col min="1" max="1" width="14" customWidth="1"/>
    <col min="2" max="2" width="74.6640625" customWidth="1"/>
    <col min="3" max="3" width="20.6640625" customWidth="1"/>
  </cols>
  <sheetData>
    <row r="1" spans="1:3" x14ac:dyDescent="0.3">
      <c r="A1" s="471"/>
      <c r="B1" s="472" t="s">
        <v>253</v>
      </c>
      <c r="C1" s="473"/>
    </row>
    <row r="2" spans="1:3" ht="18" x14ac:dyDescent="0.35">
      <c r="A2" s="474"/>
      <c r="B2" s="475" t="s">
        <v>259</v>
      </c>
      <c r="C2" s="476"/>
    </row>
    <row r="3" spans="1:3" x14ac:dyDescent="0.3">
      <c r="A3" s="477" t="s">
        <v>0</v>
      </c>
      <c r="B3" s="478" t="s">
        <v>1</v>
      </c>
      <c r="C3" s="479" t="s">
        <v>4</v>
      </c>
    </row>
    <row r="4" spans="1:3" x14ac:dyDescent="0.3">
      <c r="A4" s="480"/>
      <c r="B4" s="481" t="s">
        <v>92</v>
      </c>
      <c r="C4" s="72"/>
    </row>
    <row r="5" spans="1:3" x14ac:dyDescent="0.3">
      <c r="A5" s="482" t="s">
        <v>10</v>
      </c>
      <c r="B5" s="483" t="s">
        <v>34</v>
      </c>
      <c r="C5" s="484">
        <f>DP!C19</f>
        <v>76511560.290000007</v>
      </c>
    </row>
    <row r="6" spans="1:3" x14ac:dyDescent="0.3">
      <c r="A6" s="482" t="s">
        <v>12</v>
      </c>
      <c r="B6" s="447" t="s">
        <v>35</v>
      </c>
      <c r="C6" s="484">
        <f>DP!D19</f>
        <v>140433.20000000001</v>
      </c>
    </row>
    <row r="7" spans="1:3" x14ac:dyDescent="0.3">
      <c r="A7" s="482" t="s">
        <v>94</v>
      </c>
      <c r="B7" s="485" t="s">
        <v>36</v>
      </c>
      <c r="C7" s="486">
        <f>DP!E19</f>
        <v>404228</v>
      </c>
    </row>
    <row r="8" spans="1:3" x14ac:dyDescent="0.3">
      <c r="A8" s="482" t="s">
        <v>13</v>
      </c>
      <c r="B8" s="483" t="s">
        <v>37</v>
      </c>
      <c r="C8" s="484">
        <f>DP!F19</f>
        <v>7664599.6100000003</v>
      </c>
    </row>
    <row r="9" spans="1:3" x14ac:dyDescent="0.3">
      <c r="A9" s="482">
        <v>1353</v>
      </c>
      <c r="B9" s="483" t="s">
        <v>38</v>
      </c>
      <c r="C9" s="484">
        <f>DP!G19</f>
        <v>641700</v>
      </c>
    </row>
    <row r="10" spans="1:3" x14ac:dyDescent="0.3">
      <c r="A10" s="631">
        <v>1361</v>
      </c>
      <c r="B10" s="487" t="s">
        <v>15</v>
      </c>
      <c r="C10" s="72">
        <f>DP!H16</f>
        <v>38000</v>
      </c>
    </row>
    <row r="11" spans="1:3" x14ac:dyDescent="0.3">
      <c r="A11" s="632"/>
      <c r="B11" s="487" t="s">
        <v>53</v>
      </c>
      <c r="C11" s="72">
        <f>DP!H17</f>
        <v>2146295</v>
      </c>
    </row>
    <row r="12" spans="1:3" x14ac:dyDescent="0.3">
      <c r="A12" s="633"/>
      <c r="B12" s="487" t="s">
        <v>54</v>
      </c>
      <c r="C12" s="72">
        <f>DP!H18</f>
        <v>9137870</v>
      </c>
    </row>
    <row r="13" spans="1:3" x14ac:dyDescent="0.3">
      <c r="A13" s="488" t="s">
        <v>55</v>
      </c>
      <c r="B13" s="487" t="s">
        <v>56</v>
      </c>
      <c r="C13" s="72">
        <f>DP!J21</f>
        <v>0</v>
      </c>
    </row>
    <row r="14" spans="1:3" x14ac:dyDescent="0.3">
      <c r="A14" s="488">
        <v>1511</v>
      </c>
      <c r="B14" s="487" t="s">
        <v>11</v>
      </c>
      <c r="C14" s="72">
        <f>DP!C5</f>
        <v>4776018.8</v>
      </c>
    </row>
    <row r="15" spans="1:3" x14ac:dyDescent="0.3">
      <c r="A15" s="489">
        <v>2111</v>
      </c>
      <c r="B15" s="490" t="s">
        <v>44</v>
      </c>
      <c r="C15" s="484">
        <f>NP!C8</f>
        <v>65814</v>
      </c>
    </row>
    <row r="16" spans="1:3" x14ac:dyDescent="0.3">
      <c r="A16" s="491"/>
      <c r="B16" s="490" t="s">
        <v>45</v>
      </c>
      <c r="C16" s="484">
        <f>NP!C9</f>
        <v>283260</v>
      </c>
    </row>
    <row r="17" spans="1:3" x14ac:dyDescent="0.3">
      <c r="A17" s="491"/>
      <c r="B17" s="487" t="s">
        <v>46</v>
      </c>
      <c r="C17" s="72">
        <f>NP!C10</f>
        <v>35345.5</v>
      </c>
    </row>
    <row r="18" spans="1:3" x14ac:dyDescent="0.3">
      <c r="A18" s="491"/>
      <c r="B18" s="487" t="s">
        <v>47</v>
      </c>
      <c r="C18" s="72">
        <f>NP!C11</f>
        <v>50820</v>
      </c>
    </row>
    <row r="19" spans="1:3" x14ac:dyDescent="0.3">
      <c r="A19" s="492"/>
      <c r="B19" s="487" t="s">
        <v>48</v>
      </c>
      <c r="C19" s="72">
        <f>NP!C12</f>
        <v>65102.77</v>
      </c>
    </row>
    <row r="20" spans="1:3" x14ac:dyDescent="0.3">
      <c r="A20" s="488">
        <v>2112</v>
      </c>
      <c r="B20" s="487" t="s">
        <v>49</v>
      </c>
      <c r="C20" s="72">
        <f>NP!D13</f>
        <v>1564</v>
      </c>
    </row>
    <row r="21" spans="1:3" x14ac:dyDescent="0.3">
      <c r="A21" s="488">
        <v>2119</v>
      </c>
      <c r="B21" s="487" t="s">
        <v>50</v>
      </c>
      <c r="C21" s="72">
        <f>NP!E13</f>
        <v>44286</v>
      </c>
    </row>
    <row r="22" spans="1:3" x14ac:dyDescent="0.3">
      <c r="A22" s="489">
        <v>2122</v>
      </c>
      <c r="B22" s="487" t="s">
        <v>51</v>
      </c>
      <c r="C22" s="72">
        <f>NP!F8</f>
        <v>935334.12</v>
      </c>
    </row>
    <row r="23" spans="1:3" x14ac:dyDescent="0.3">
      <c r="A23" s="492"/>
      <c r="B23" s="487" t="s">
        <v>52</v>
      </c>
      <c r="C23" s="72">
        <f>NP!F9</f>
        <v>167211.75</v>
      </c>
    </row>
    <row r="24" spans="1:3" x14ac:dyDescent="0.3">
      <c r="A24" s="488">
        <v>2131</v>
      </c>
      <c r="B24" s="487" t="s">
        <v>32</v>
      </c>
      <c r="C24" s="72">
        <f>NP!G13</f>
        <v>40000</v>
      </c>
    </row>
    <row r="25" spans="1:3" x14ac:dyDescent="0.3">
      <c r="A25" s="489">
        <v>2132</v>
      </c>
      <c r="B25" s="487" t="s">
        <v>57</v>
      </c>
      <c r="C25" s="72">
        <f>NP!H8</f>
        <v>3511732.18</v>
      </c>
    </row>
    <row r="26" spans="1:3" x14ac:dyDescent="0.3">
      <c r="A26" s="491"/>
      <c r="B26" s="487" t="s">
        <v>58</v>
      </c>
      <c r="C26" s="72">
        <f>NP!H9</f>
        <v>31427.33</v>
      </c>
    </row>
    <row r="27" spans="1:3" x14ac:dyDescent="0.3">
      <c r="A27" s="491"/>
      <c r="B27" s="447" t="s">
        <v>59</v>
      </c>
      <c r="C27" s="72">
        <f>NP!H10</f>
        <v>348386</v>
      </c>
    </row>
    <row r="28" spans="1:3" x14ac:dyDescent="0.3">
      <c r="A28" s="491"/>
      <c r="B28" s="447" t="s">
        <v>60</v>
      </c>
      <c r="C28" s="72">
        <f>NP!H11</f>
        <v>106428.2</v>
      </c>
    </row>
    <row r="29" spans="1:3" x14ac:dyDescent="0.3">
      <c r="A29" s="492"/>
      <c r="B29" s="447" t="s">
        <v>61</v>
      </c>
      <c r="C29" s="72">
        <f>NP!H12</f>
        <v>11902</v>
      </c>
    </row>
    <row r="30" spans="1:3" x14ac:dyDescent="0.3">
      <c r="A30" s="488">
        <v>2141</v>
      </c>
      <c r="B30" s="447" t="s">
        <v>62</v>
      </c>
      <c r="C30" s="72">
        <f>NP!I13</f>
        <v>99336.08</v>
      </c>
    </row>
    <row r="31" spans="1:3" x14ac:dyDescent="0.3">
      <c r="A31" s="488">
        <v>2144</v>
      </c>
      <c r="B31" s="447" t="s">
        <v>40</v>
      </c>
      <c r="C31" s="72">
        <f>NP!J13</f>
        <v>606015</v>
      </c>
    </row>
    <row r="32" spans="1:3" x14ac:dyDescent="0.3">
      <c r="A32" s="489">
        <v>2212</v>
      </c>
      <c r="B32" s="447" t="s">
        <v>63</v>
      </c>
      <c r="C32" s="72">
        <f>NP!C15</f>
        <v>185692</v>
      </c>
    </row>
    <row r="33" spans="1:3" x14ac:dyDescent="0.3">
      <c r="A33" s="491"/>
      <c r="B33" s="447" t="s">
        <v>64</v>
      </c>
      <c r="C33" s="72">
        <f>NP!C16</f>
        <v>2240059.2999999998</v>
      </c>
    </row>
    <row r="34" spans="1:3" x14ac:dyDescent="0.3">
      <c r="A34" s="491"/>
      <c r="B34" s="447" t="s">
        <v>65</v>
      </c>
      <c r="C34" s="72">
        <f>NP!C17</f>
        <v>85000</v>
      </c>
    </row>
    <row r="35" spans="1:3" x14ac:dyDescent="0.3">
      <c r="A35" s="492"/>
      <c r="B35" s="447" t="s">
        <v>66</v>
      </c>
      <c r="C35" s="72">
        <f>NP!C18</f>
        <v>10798.35</v>
      </c>
    </row>
    <row r="36" spans="1:3" x14ac:dyDescent="0.3">
      <c r="A36" s="488">
        <v>2226</v>
      </c>
      <c r="B36" s="447" t="s">
        <v>67</v>
      </c>
      <c r="C36" s="72">
        <f>NP!D21</f>
        <v>1294000</v>
      </c>
    </row>
    <row r="37" spans="1:3" x14ac:dyDescent="0.3">
      <c r="A37" s="489">
        <v>2229</v>
      </c>
      <c r="B37" s="447" t="s">
        <v>68</v>
      </c>
      <c r="C37" s="72">
        <f>NP!E15</f>
        <v>68885</v>
      </c>
    </row>
    <row r="38" spans="1:3" x14ac:dyDescent="0.3">
      <c r="A38" s="491"/>
      <c r="B38" s="447" t="s">
        <v>69</v>
      </c>
      <c r="C38" s="72">
        <f>NP!E16</f>
        <v>759521.25</v>
      </c>
    </row>
    <row r="39" spans="1:3" x14ac:dyDescent="0.3">
      <c r="A39" s="492"/>
      <c r="B39" s="447" t="s">
        <v>70</v>
      </c>
      <c r="C39" s="72">
        <f>NP!E17</f>
        <v>6000</v>
      </c>
    </row>
    <row r="40" spans="1:3" x14ac:dyDescent="0.3">
      <c r="A40" s="488">
        <v>2321</v>
      </c>
      <c r="B40" s="447" t="s">
        <v>79</v>
      </c>
      <c r="C40" s="72">
        <f>NP!F21</f>
        <v>20000</v>
      </c>
    </row>
    <row r="41" spans="1:3" x14ac:dyDescent="0.3">
      <c r="A41" s="488">
        <v>2322</v>
      </c>
      <c r="B41" s="447" t="s">
        <v>74</v>
      </c>
      <c r="C41" s="72">
        <f>NP!G21</f>
        <v>0</v>
      </c>
    </row>
    <row r="42" spans="1:3" x14ac:dyDescent="0.3">
      <c r="A42" s="489">
        <v>2324</v>
      </c>
      <c r="B42" s="447" t="s">
        <v>80</v>
      </c>
      <c r="C42" s="72">
        <f>NP!H15</f>
        <v>243216.98</v>
      </c>
    </row>
    <row r="43" spans="1:3" x14ac:dyDescent="0.3">
      <c r="A43" s="491"/>
      <c r="B43" s="447" t="s">
        <v>81</v>
      </c>
      <c r="C43" s="72">
        <f>NP!H16</f>
        <v>305099</v>
      </c>
    </row>
    <row r="44" spans="1:3" x14ac:dyDescent="0.3">
      <c r="A44" s="491"/>
      <c r="B44" s="447" t="s">
        <v>82</v>
      </c>
      <c r="C44" s="72">
        <f>NP!H17</f>
        <v>576628.6</v>
      </c>
    </row>
    <row r="45" spans="1:3" x14ac:dyDescent="0.3">
      <c r="A45" s="491"/>
      <c r="B45" s="447" t="s">
        <v>83</v>
      </c>
      <c r="C45" s="72">
        <f>NP!H18</f>
        <v>4066</v>
      </c>
    </row>
    <row r="46" spans="1:3" x14ac:dyDescent="0.3">
      <c r="A46" s="491"/>
      <c r="B46" s="447" t="s">
        <v>84</v>
      </c>
      <c r="C46" s="72">
        <f>NP!H19</f>
        <v>44800</v>
      </c>
    </row>
    <row r="47" spans="1:3" x14ac:dyDescent="0.3">
      <c r="A47" s="492"/>
      <c r="B47" s="447" t="s">
        <v>85</v>
      </c>
      <c r="C47" s="72">
        <f>NP!H20</f>
        <v>74482</v>
      </c>
    </row>
    <row r="48" spans="1:3" x14ac:dyDescent="0.3">
      <c r="A48" s="488">
        <v>2328</v>
      </c>
      <c r="B48" s="447" t="s">
        <v>76</v>
      </c>
      <c r="C48" s="72">
        <f>NP!I21</f>
        <v>200</v>
      </c>
    </row>
    <row r="49" spans="1:3" x14ac:dyDescent="0.3">
      <c r="A49" s="488">
        <v>2329</v>
      </c>
      <c r="B49" s="447" t="s">
        <v>86</v>
      </c>
      <c r="C49" s="72">
        <f>NP!J21</f>
        <v>3256</v>
      </c>
    </row>
    <row r="50" spans="1:3" x14ac:dyDescent="0.3">
      <c r="A50" s="488">
        <v>3111</v>
      </c>
      <c r="B50" s="447" t="s">
        <v>88</v>
      </c>
      <c r="C50" s="72">
        <f>KP!C6</f>
        <v>1295392</v>
      </c>
    </row>
    <row r="51" spans="1:3" x14ac:dyDescent="0.3">
      <c r="A51" s="488">
        <v>3113</v>
      </c>
      <c r="B51" s="447" t="s">
        <v>89</v>
      </c>
      <c r="C51" s="72">
        <f>KP!D6</f>
        <v>1000</v>
      </c>
    </row>
    <row r="52" spans="1:3" x14ac:dyDescent="0.3">
      <c r="A52" s="488" t="s">
        <v>105</v>
      </c>
      <c r="B52" s="447" t="s">
        <v>104</v>
      </c>
      <c r="C52" s="72">
        <f>Transfery!C6</f>
        <v>42734172</v>
      </c>
    </row>
    <row r="53" spans="1:3" ht="15" thickBot="1" x14ac:dyDescent="0.35">
      <c r="A53" s="488">
        <v>4131</v>
      </c>
      <c r="B53" s="447" t="s">
        <v>106</v>
      </c>
      <c r="C53" s="72">
        <f>Transfery!D6</f>
        <v>2600000</v>
      </c>
    </row>
    <row r="54" spans="1:3" ht="15" thickBot="1" x14ac:dyDescent="0.35">
      <c r="A54" s="493"/>
      <c r="B54" s="455" t="s">
        <v>103</v>
      </c>
      <c r="C54" s="494">
        <f>SUM(C5:C53)</f>
        <v>160416938.31</v>
      </c>
    </row>
  </sheetData>
  <sheetProtection algorithmName="SHA-512" hashValue="gyxXH7ClfP0x1wytZy5/Sq8nbNtDJzAdNX9seKS+O0EiF7P39pIMHArkuqYE4+3OZWW1OBdg7EO5i8qSDVwasg==" saltValue="EtWrFClL4JFaDOCr9lYYGQ==" spinCount="100000" sheet="1" objects="1" scenarios="1"/>
  <mergeCells count="1">
    <mergeCell ref="A10:A12"/>
  </mergeCells>
  <pageMargins left="0.25" right="0.25" top="0.75" bottom="0.75" header="0.3" footer="0.3"/>
  <pageSetup paperSize="9" scale="90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2A34A-C3E7-438D-B568-BD89BF46A892}">
  <sheetPr>
    <pageSetUpPr fitToPage="1"/>
  </sheetPr>
  <dimension ref="A1:C77"/>
  <sheetViews>
    <sheetView workbookViewId="0">
      <selection activeCell="A2" sqref="A2"/>
    </sheetView>
  </sheetViews>
  <sheetFormatPr defaultRowHeight="14.4" x14ac:dyDescent="0.3"/>
  <cols>
    <col min="1" max="1" width="14" customWidth="1"/>
    <col min="2" max="2" width="74.6640625" customWidth="1"/>
    <col min="3" max="3" width="17.44140625" customWidth="1"/>
  </cols>
  <sheetData>
    <row r="1" spans="1:3" x14ac:dyDescent="0.3">
      <c r="A1" s="471"/>
      <c r="B1" s="472" t="s">
        <v>253</v>
      </c>
      <c r="C1" s="473"/>
    </row>
    <row r="2" spans="1:3" ht="18" x14ac:dyDescent="0.35">
      <c r="A2" s="495"/>
      <c r="B2" s="496" t="s">
        <v>157</v>
      </c>
      <c r="C2" s="497"/>
    </row>
    <row r="3" spans="1:3" ht="15" thickBot="1" x14ac:dyDescent="0.35">
      <c r="A3" s="498" t="s">
        <v>108</v>
      </c>
      <c r="B3" s="451" t="s">
        <v>1</v>
      </c>
      <c r="C3" s="499" t="s">
        <v>4</v>
      </c>
    </row>
    <row r="4" spans="1:3" ht="15" thickBot="1" x14ac:dyDescent="0.35">
      <c r="A4" s="636" t="s">
        <v>158</v>
      </c>
      <c r="B4" s="602"/>
      <c r="C4" s="628"/>
    </row>
    <row r="5" spans="1:3" x14ac:dyDescent="0.3">
      <c r="A5" s="477">
        <v>1014</v>
      </c>
      <c r="B5" s="446" t="s">
        <v>159</v>
      </c>
      <c r="C5" s="500">
        <f>ZaH!C6</f>
        <v>72120</v>
      </c>
    </row>
    <row r="6" spans="1:3" x14ac:dyDescent="0.3">
      <c r="A6" s="488">
        <v>1019</v>
      </c>
      <c r="B6" s="447" t="s">
        <v>160</v>
      </c>
      <c r="C6" s="72">
        <f>ZaH!D6</f>
        <v>26000</v>
      </c>
    </row>
    <row r="7" spans="1:3" x14ac:dyDescent="0.3">
      <c r="A7" s="488">
        <v>1031</v>
      </c>
      <c r="B7" s="447" t="s">
        <v>161</v>
      </c>
      <c r="C7" s="72">
        <f>ZaH!E6</f>
        <v>126150</v>
      </c>
    </row>
    <row r="8" spans="1:3" x14ac:dyDescent="0.3">
      <c r="A8" s="488">
        <v>1036</v>
      </c>
      <c r="B8" s="447" t="s">
        <v>162</v>
      </c>
      <c r="C8" s="72">
        <f>ZaH!F6</f>
        <v>574387</v>
      </c>
    </row>
    <row r="9" spans="1:3" x14ac:dyDescent="0.3">
      <c r="A9" s="488">
        <v>2169</v>
      </c>
      <c r="B9" s="447" t="s">
        <v>163</v>
      </c>
      <c r="C9" s="72">
        <f>PaOOH!C10</f>
        <v>100355</v>
      </c>
    </row>
    <row r="10" spans="1:3" x14ac:dyDescent="0.3">
      <c r="A10" s="488">
        <v>2212</v>
      </c>
      <c r="B10" s="447" t="s">
        <v>164</v>
      </c>
      <c r="C10" s="72">
        <f>PaOOH!D10</f>
        <v>10199004.890000001</v>
      </c>
    </row>
    <row r="11" spans="1:3" x14ac:dyDescent="0.3">
      <c r="A11" s="488">
        <v>2219</v>
      </c>
      <c r="B11" s="447" t="s">
        <v>165</v>
      </c>
      <c r="C11" s="72">
        <f>PaOOH!E10</f>
        <v>1028692.5</v>
      </c>
    </row>
    <row r="12" spans="1:3" x14ac:dyDescent="0.3">
      <c r="A12" s="634">
        <v>2221</v>
      </c>
      <c r="B12" s="447" t="s">
        <v>166</v>
      </c>
      <c r="C12" s="72">
        <f>PaOOH!F6</f>
        <v>284040</v>
      </c>
    </row>
    <row r="13" spans="1:3" x14ac:dyDescent="0.3">
      <c r="A13" s="637"/>
      <c r="B13" s="451" t="s">
        <v>167</v>
      </c>
      <c r="C13" s="501">
        <f>PaOOH!F7</f>
        <v>19747.5</v>
      </c>
    </row>
    <row r="14" spans="1:3" x14ac:dyDescent="0.3">
      <c r="A14" s="488">
        <v>2223</v>
      </c>
      <c r="B14" s="447" t="s">
        <v>168</v>
      </c>
      <c r="C14" s="72">
        <f>PaOOH!G10</f>
        <v>57994.9</v>
      </c>
    </row>
    <row r="15" spans="1:3" x14ac:dyDescent="0.3">
      <c r="A15" s="488">
        <v>2292</v>
      </c>
      <c r="B15" s="447" t="s">
        <v>121</v>
      </c>
      <c r="C15" s="72">
        <f>PaOOH!H10</f>
        <v>0</v>
      </c>
    </row>
    <row r="16" spans="1:3" x14ac:dyDescent="0.3">
      <c r="A16" s="488">
        <v>2321</v>
      </c>
      <c r="B16" s="447" t="s">
        <v>260</v>
      </c>
      <c r="C16" s="72">
        <f>PaOOH!I6</f>
        <v>372517</v>
      </c>
    </row>
    <row r="17" spans="1:3" x14ac:dyDescent="0.3">
      <c r="A17" s="488"/>
      <c r="B17" s="447" t="s">
        <v>261</v>
      </c>
      <c r="C17" s="72">
        <f>PaOOH!I7</f>
        <v>136611</v>
      </c>
    </row>
    <row r="18" spans="1:3" x14ac:dyDescent="0.3">
      <c r="A18" s="488"/>
      <c r="B18" s="447" t="s">
        <v>262</v>
      </c>
      <c r="C18" s="72">
        <f>PaOOH!I8</f>
        <v>459441.66</v>
      </c>
    </row>
    <row r="19" spans="1:3" x14ac:dyDescent="0.3">
      <c r="A19" s="488"/>
      <c r="B19" s="447" t="s">
        <v>263</v>
      </c>
      <c r="C19" s="72">
        <f>PaOOH!I9</f>
        <v>2420</v>
      </c>
    </row>
    <row r="20" spans="1:3" x14ac:dyDescent="0.3">
      <c r="A20" s="488">
        <v>2341</v>
      </c>
      <c r="B20" s="447" t="s">
        <v>123</v>
      </c>
      <c r="C20" s="72">
        <f>PaOOH!J10</f>
        <v>93775</v>
      </c>
    </row>
    <row r="21" spans="1:3" x14ac:dyDescent="0.3">
      <c r="A21" s="631">
        <v>3113</v>
      </c>
      <c r="B21" s="447" t="s">
        <v>170</v>
      </c>
      <c r="C21" s="72">
        <f>SPO!C12</f>
        <v>11867000</v>
      </c>
    </row>
    <row r="22" spans="1:3" x14ac:dyDescent="0.3">
      <c r="A22" s="632"/>
      <c r="B22" s="447" t="s">
        <v>172</v>
      </c>
      <c r="C22" s="72">
        <f>SPO!C13</f>
        <v>344850</v>
      </c>
    </row>
    <row r="23" spans="1:3" x14ac:dyDescent="0.3">
      <c r="A23" s="633"/>
      <c r="B23" s="447" t="s">
        <v>173</v>
      </c>
      <c r="C23" s="72">
        <f>SPO!C14</f>
        <v>18998</v>
      </c>
    </row>
    <row r="24" spans="1:3" x14ac:dyDescent="0.3">
      <c r="A24" s="634">
        <v>3231</v>
      </c>
      <c r="B24" s="447" t="s">
        <v>171</v>
      </c>
      <c r="C24" s="72">
        <f>SPO!D12</f>
        <v>332000</v>
      </c>
    </row>
    <row r="25" spans="1:3" x14ac:dyDescent="0.3">
      <c r="A25" s="635"/>
      <c r="B25" s="447" t="s">
        <v>174</v>
      </c>
      <c r="C25" s="72">
        <f>SPO!D13</f>
        <v>9922</v>
      </c>
    </row>
    <row r="26" spans="1:3" x14ac:dyDescent="0.3">
      <c r="A26" s="488">
        <v>3314</v>
      </c>
      <c r="B26" s="447" t="s">
        <v>175</v>
      </c>
      <c r="C26" s="72">
        <f>SPO!E15</f>
        <v>1183231.0900000001</v>
      </c>
    </row>
    <row r="27" spans="1:3" x14ac:dyDescent="0.3">
      <c r="A27" s="488">
        <v>3319</v>
      </c>
      <c r="B27" s="447" t="s">
        <v>176</v>
      </c>
      <c r="C27" s="72">
        <f>SPO!F15</f>
        <v>13755</v>
      </c>
    </row>
    <row r="28" spans="1:3" x14ac:dyDescent="0.3">
      <c r="A28" s="488">
        <v>3322</v>
      </c>
      <c r="B28" s="447" t="s">
        <v>177</v>
      </c>
      <c r="C28" s="72">
        <f>SPO!G15</f>
        <v>54480</v>
      </c>
    </row>
    <row r="29" spans="1:3" x14ac:dyDescent="0.3">
      <c r="A29" s="488">
        <v>3341</v>
      </c>
      <c r="B29" s="447" t="s">
        <v>131</v>
      </c>
      <c r="C29" s="72">
        <f>SPO!H15</f>
        <v>0</v>
      </c>
    </row>
    <row r="30" spans="1:3" x14ac:dyDescent="0.3">
      <c r="A30" s="488">
        <v>3392</v>
      </c>
      <c r="B30" s="447" t="s">
        <v>178</v>
      </c>
      <c r="C30" s="72">
        <f>SPO!I15</f>
        <v>2418403.92</v>
      </c>
    </row>
    <row r="31" spans="1:3" x14ac:dyDescent="0.3">
      <c r="A31" s="488">
        <v>3399</v>
      </c>
      <c r="B31" s="447" t="s">
        <v>179</v>
      </c>
      <c r="C31" s="72">
        <f>SPO!C20</f>
        <v>541979</v>
      </c>
    </row>
    <row r="32" spans="1:3" x14ac:dyDescent="0.3">
      <c r="A32" s="631">
        <v>3412</v>
      </c>
      <c r="B32" s="447" t="s">
        <v>180</v>
      </c>
      <c r="C32" s="72">
        <f>SPO!D17</f>
        <v>25071</v>
      </c>
    </row>
    <row r="33" spans="1:3" x14ac:dyDescent="0.3">
      <c r="A33" s="633"/>
      <c r="B33" s="447" t="s">
        <v>169</v>
      </c>
      <c r="C33" s="72">
        <f>SPO!D18</f>
        <v>559235.78</v>
      </c>
    </row>
    <row r="34" spans="1:3" x14ac:dyDescent="0.3">
      <c r="A34" s="488">
        <v>3419</v>
      </c>
      <c r="B34" s="447" t="s">
        <v>181</v>
      </c>
      <c r="C34" s="72">
        <f>SPO!E20</f>
        <v>2106976.13</v>
      </c>
    </row>
    <row r="35" spans="1:3" x14ac:dyDescent="0.3">
      <c r="A35" s="488">
        <v>3421</v>
      </c>
      <c r="B35" s="447" t="s">
        <v>136</v>
      </c>
      <c r="C35" s="72">
        <f>SPO!F20</f>
        <v>20000</v>
      </c>
    </row>
    <row r="36" spans="1:3" x14ac:dyDescent="0.3">
      <c r="A36" s="488">
        <v>3429</v>
      </c>
      <c r="B36" s="447" t="s">
        <v>182</v>
      </c>
      <c r="C36" s="72">
        <f>SPO!G20</f>
        <v>216531</v>
      </c>
    </row>
    <row r="37" spans="1:3" x14ac:dyDescent="0.3">
      <c r="A37" s="488">
        <v>3522</v>
      </c>
      <c r="B37" s="447" t="s">
        <v>183</v>
      </c>
      <c r="C37" s="72">
        <f>SPO!H20</f>
        <v>30000</v>
      </c>
    </row>
    <row r="38" spans="1:3" x14ac:dyDescent="0.3">
      <c r="A38" s="488">
        <v>3525</v>
      </c>
      <c r="B38" s="447" t="s">
        <v>184</v>
      </c>
      <c r="C38" s="72">
        <f>SPO!I20</f>
        <v>20000</v>
      </c>
    </row>
    <row r="39" spans="1:3" x14ac:dyDescent="0.3">
      <c r="A39" s="631">
        <v>3612</v>
      </c>
      <c r="B39" s="447" t="s">
        <v>185</v>
      </c>
      <c r="C39" s="72">
        <f>SPO!C22</f>
        <v>150324</v>
      </c>
    </row>
    <row r="40" spans="1:3" x14ac:dyDescent="0.3">
      <c r="A40" s="632"/>
      <c r="B40" s="447" t="s">
        <v>186</v>
      </c>
      <c r="C40" s="72">
        <f>SPO!C23</f>
        <v>107359.24</v>
      </c>
    </row>
    <row r="41" spans="1:3" x14ac:dyDescent="0.3">
      <c r="A41" s="633"/>
      <c r="B41" s="447" t="s">
        <v>187</v>
      </c>
      <c r="C41" s="72">
        <f>SPO!C24</f>
        <v>0</v>
      </c>
    </row>
    <row r="42" spans="1:3" x14ac:dyDescent="0.3">
      <c r="A42" s="488">
        <v>3631</v>
      </c>
      <c r="B42" s="447" t="s">
        <v>188</v>
      </c>
      <c r="C42" s="72">
        <f>SPO!D26</f>
        <v>3881743.34</v>
      </c>
    </row>
    <row r="43" spans="1:3" x14ac:dyDescent="0.3">
      <c r="A43" s="488">
        <v>3632</v>
      </c>
      <c r="B43" s="447" t="s">
        <v>189</v>
      </c>
      <c r="C43" s="72">
        <f>SPO!E26</f>
        <v>0</v>
      </c>
    </row>
    <row r="44" spans="1:3" x14ac:dyDescent="0.3">
      <c r="A44" s="488">
        <v>3634</v>
      </c>
      <c r="B44" s="447" t="s">
        <v>190</v>
      </c>
      <c r="C44" s="72">
        <f>SPO!F26</f>
        <v>2861588.52</v>
      </c>
    </row>
    <row r="45" spans="1:3" x14ac:dyDescent="0.3">
      <c r="A45" s="488">
        <v>3635</v>
      </c>
      <c r="B45" s="447" t="s">
        <v>144</v>
      </c>
      <c r="C45" s="72">
        <f>SPO!G26</f>
        <v>0</v>
      </c>
    </row>
    <row r="46" spans="1:3" x14ac:dyDescent="0.3">
      <c r="A46" s="631">
        <v>3639</v>
      </c>
      <c r="B46" s="447" t="s">
        <v>191</v>
      </c>
      <c r="C46" s="72">
        <f>SPO!H22</f>
        <v>18646100</v>
      </c>
    </row>
    <row r="47" spans="1:3" x14ac:dyDescent="0.3">
      <c r="A47" s="632"/>
      <c r="B47" s="447" t="s">
        <v>192</v>
      </c>
      <c r="C47" s="72">
        <f>SPO!H23</f>
        <v>14833631</v>
      </c>
    </row>
    <row r="48" spans="1:3" x14ac:dyDescent="0.3">
      <c r="A48" s="632"/>
      <c r="B48" s="447" t="s">
        <v>193</v>
      </c>
      <c r="C48" s="72">
        <f>SPO!H24</f>
        <v>300901.42</v>
      </c>
    </row>
    <row r="49" spans="1:3" x14ac:dyDescent="0.3">
      <c r="A49" s="633"/>
      <c r="B49" s="447" t="s">
        <v>194</v>
      </c>
      <c r="C49" s="72">
        <f>SPO!H25</f>
        <v>86606.83</v>
      </c>
    </row>
    <row r="50" spans="1:3" x14ac:dyDescent="0.3">
      <c r="A50" s="488">
        <v>3723</v>
      </c>
      <c r="B50" s="447" t="s">
        <v>195</v>
      </c>
      <c r="C50" s="72">
        <f>SPO!I26</f>
        <v>1237992.04</v>
      </c>
    </row>
    <row r="51" spans="1:3" x14ac:dyDescent="0.3">
      <c r="A51" s="488">
        <v>3729</v>
      </c>
      <c r="B51" s="447" t="s">
        <v>196</v>
      </c>
      <c r="C51" s="72">
        <f>SPO!C30</f>
        <v>1664633.54</v>
      </c>
    </row>
    <row r="52" spans="1:3" x14ac:dyDescent="0.3">
      <c r="A52" s="488">
        <v>3741</v>
      </c>
      <c r="B52" s="447" t="s">
        <v>197</v>
      </c>
      <c r="C52" s="72">
        <f>SPO!D30</f>
        <v>52995</v>
      </c>
    </row>
    <row r="53" spans="1:3" x14ac:dyDescent="0.3">
      <c r="A53" s="488">
        <v>3742</v>
      </c>
      <c r="B53" s="447" t="s">
        <v>198</v>
      </c>
      <c r="C53" s="72">
        <f>SPO!E30</f>
        <v>23000</v>
      </c>
    </row>
    <row r="54" spans="1:3" x14ac:dyDescent="0.3">
      <c r="A54" s="488">
        <v>3744</v>
      </c>
      <c r="B54" s="447" t="s">
        <v>150</v>
      </c>
      <c r="C54" s="72">
        <f>SPO!F30</f>
        <v>0</v>
      </c>
    </row>
    <row r="55" spans="1:3" x14ac:dyDescent="0.3">
      <c r="A55" s="488">
        <v>3745</v>
      </c>
      <c r="B55" s="447" t="s">
        <v>199</v>
      </c>
      <c r="C55" s="72">
        <f>SPO!G30</f>
        <v>220050</v>
      </c>
    </row>
    <row r="56" spans="1:3" x14ac:dyDescent="0.3">
      <c r="A56" s="488">
        <v>4329</v>
      </c>
      <c r="B56" s="447" t="s">
        <v>200</v>
      </c>
      <c r="C56" s="72">
        <f>SVaPZ!C8</f>
        <v>4660</v>
      </c>
    </row>
    <row r="57" spans="1:3" x14ac:dyDescent="0.3">
      <c r="A57" s="634">
        <v>4351</v>
      </c>
      <c r="B57" s="447" t="s">
        <v>201</v>
      </c>
      <c r="C57" s="72">
        <f>SVaPZ!D6</f>
        <v>965908.57</v>
      </c>
    </row>
    <row r="58" spans="1:3" x14ac:dyDescent="0.3">
      <c r="A58" s="635"/>
      <c r="B58" s="447" t="s">
        <v>202</v>
      </c>
      <c r="C58" s="72">
        <f>SVaPZ!D7</f>
        <v>113621.75999999999</v>
      </c>
    </row>
    <row r="59" spans="1:3" x14ac:dyDescent="0.3">
      <c r="A59" s="488">
        <v>4399</v>
      </c>
      <c r="B59" s="447" t="s">
        <v>203</v>
      </c>
      <c r="C59" s="72">
        <f>SVaPZ!E8</f>
        <v>22960</v>
      </c>
    </row>
    <row r="60" spans="1:3" x14ac:dyDescent="0.3">
      <c r="A60" s="488">
        <v>5272</v>
      </c>
      <c r="B60" s="447" t="s">
        <v>206</v>
      </c>
      <c r="C60" s="72">
        <f>BSaSO!C8</f>
        <v>0</v>
      </c>
    </row>
    <row r="61" spans="1:3" x14ac:dyDescent="0.3">
      <c r="A61" s="488">
        <v>5311</v>
      </c>
      <c r="B61" s="447" t="s">
        <v>208</v>
      </c>
      <c r="C61" s="72">
        <f>BSaSO!D8</f>
        <v>904152</v>
      </c>
    </row>
    <row r="62" spans="1:3" x14ac:dyDescent="0.3">
      <c r="A62" s="634">
        <v>5512</v>
      </c>
      <c r="B62" s="447" t="s">
        <v>210</v>
      </c>
      <c r="C62" s="72">
        <f>BSaSO!E6</f>
        <v>1750918.76</v>
      </c>
    </row>
    <row r="63" spans="1:3" x14ac:dyDescent="0.3">
      <c r="A63" s="635"/>
      <c r="B63" s="447" t="s">
        <v>211</v>
      </c>
      <c r="C63" s="72">
        <f>BSaSO!E7</f>
        <v>0</v>
      </c>
    </row>
    <row r="64" spans="1:3" x14ac:dyDescent="0.3">
      <c r="A64" s="488">
        <v>6112</v>
      </c>
      <c r="B64" s="447" t="s">
        <v>225</v>
      </c>
      <c r="C64" s="72">
        <f>VVSaS!C10</f>
        <v>1943109</v>
      </c>
    </row>
    <row r="65" spans="1:3" x14ac:dyDescent="0.3">
      <c r="A65" s="488">
        <v>6114</v>
      </c>
      <c r="B65" s="447" t="s">
        <v>215</v>
      </c>
      <c r="C65" s="72">
        <f>VVSaS!D10</f>
        <v>0</v>
      </c>
    </row>
    <row r="66" spans="1:3" x14ac:dyDescent="0.3">
      <c r="A66" s="488">
        <v>6115</v>
      </c>
      <c r="B66" s="447" t="s">
        <v>216</v>
      </c>
      <c r="C66" s="72">
        <f>VVSaS!E10</f>
        <v>131287.35999999999</v>
      </c>
    </row>
    <row r="67" spans="1:3" x14ac:dyDescent="0.3">
      <c r="A67" s="488">
        <v>6118</v>
      </c>
      <c r="B67" s="447" t="s">
        <v>217</v>
      </c>
      <c r="C67" s="72">
        <f>VVSaS!F10</f>
        <v>0</v>
      </c>
    </row>
    <row r="68" spans="1:3" x14ac:dyDescent="0.3">
      <c r="A68" s="631">
        <v>6171</v>
      </c>
      <c r="B68" s="447" t="s">
        <v>226</v>
      </c>
      <c r="C68" s="72">
        <f>VVSaS!G8</f>
        <v>50455417.030000001</v>
      </c>
    </row>
    <row r="69" spans="1:3" x14ac:dyDescent="0.3">
      <c r="A69" s="633"/>
      <c r="B69" s="447" t="s">
        <v>227</v>
      </c>
      <c r="C69" s="72">
        <f>VVSaS!G9</f>
        <v>4356</v>
      </c>
    </row>
    <row r="70" spans="1:3" x14ac:dyDescent="0.3">
      <c r="A70" s="488">
        <v>6310</v>
      </c>
      <c r="B70" s="447" t="s">
        <v>228</v>
      </c>
      <c r="C70" s="72">
        <f>VVSaS!C14</f>
        <v>74795.100000000006</v>
      </c>
    </row>
    <row r="71" spans="1:3" x14ac:dyDescent="0.3">
      <c r="A71" s="488">
        <v>6320</v>
      </c>
      <c r="B71" s="447" t="s">
        <v>229</v>
      </c>
      <c r="C71" s="72">
        <f>VVSaS!D14</f>
        <v>206969</v>
      </c>
    </row>
    <row r="72" spans="1:3" x14ac:dyDescent="0.3">
      <c r="A72" s="488">
        <v>6330</v>
      </c>
      <c r="B72" s="447" t="s">
        <v>221</v>
      </c>
      <c r="C72" s="72">
        <f>VVSaS!E14</f>
        <v>0</v>
      </c>
    </row>
    <row r="73" spans="1:3" x14ac:dyDescent="0.3">
      <c r="A73" s="634">
        <v>6399</v>
      </c>
      <c r="B73" s="447" t="s">
        <v>230</v>
      </c>
      <c r="C73" s="72">
        <f>VVSaS!F12</f>
        <v>1489980</v>
      </c>
    </row>
    <row r="74" spans="1:3" x14ac:dyDescent="0.3">
      <c r="A74" s="635"/>
      <c r="B74" s="447" t="s">
        <v>231</v>
      </c>
      <c r="C74" s="72">
        <f>VVSaS!F13</f>
        <v>167231.04999999999</v>
      </c>
    </row>
    <row r="75" spans="1:3" x14ac:dyDescent="0.3">
      <c r="A75" s="488">
        <v>6402</v>
      </c>
      <c r="B75" s="447" t="s">
        <v>232</v>
      </c>
      <c r="C75" s="72">
        <f>VVSaS!G14</f>
        <v>81289.490000000005</v>
      </c>
    </row>
    <row r="76" spans="1:3" ht="15" thickBot="1" x14ac:dyDescent="0.35">
      <c r="A76" s="488">
        <v>6409</v>
      </c>
      <c r="B76" s="447" t="s">
        <v>224</v>
      </c>
      <c r="C76" s="72">
        <f>VVSaS!H14</f>
        <v>0</v>
      </c>
    </row>
    <row r="77" spans="1:3" ht="15" thickBot="1" x14ac:dyDescent="0.35">
      <c r="A77" s="493"/>
      <c r="B77" s="455" t="s">
        <v>103</v>
      </c>
      <c r="C77" s="494">
        <f>SUM(C5:C76)</f>
        <v>135699269.42000002</v>
      </c>
    </row>
  </sheetData>
  <sheetProtection algorithmName="SHA-512" hashValue="WBeCsRmRYxiacrZwDB+qI/DWfobQMblCPyH4Vs8QgW4x2bMQnaqSHTencv7Fq44pCvvnakQfP80IlLISM2e1iA==" saltValue="Wa5/fmWxaAsrp/3rO19Lng==" spinCount="100000" sheet="1" objects="1" scenarios="1"/>
  <mergeCells count="11">
    <mergeCell ref="A39:A41"/>
    <mergeCell ref="A4:C4"/>
    <mergeCell ref="A12:A13"/>
    <mergeCell ref="A21:A23"/>
    <mergeCell ref="A24:A25"/>
    <mergeCell ref="A32:A33"/>
    <mergeCell ref="A46:A49"/>
    <mergeCell ref="A57:A58"/>
    <mergeCell ref="A62:A63"/>
    <mergeCell ref="A68:A69"/>
    <mergeCell ref="A73:A74"/>
  </mergeCells>
  <pageMargins left="0.25" right="0.25" top="0.75" bottom="0.75" header="0.3" footer="0.3"/>
  <pageSetup paperSize="9" scale="93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5"/>
  <sheetViews>
    <sheetView topLeftCell="A38" workbookViewId="0">
      <selection activeCell="C54" activeCellId="5" sqref="C5:C8 C10:C17 C19:C44 C46:C48 C50:C52 C54:C64"/>
    </sheetView>
  </sheetViews>
  <sheetFormatPr defaultRowHeight="14.4" x14ac:dyDescent="0.3"/>
  <cols>
    <col min="2" max="2" width="54.6640625" customWidth="1"/>
    <col min="3" max="3" width="20.6640625" style="1" customWidth="1"/>
    <col min="4" max="4" width="20.6640625" customWidth="1"/>
    <col min="5" max="5" width="8.6640625" style="428" customWidth="1"/>
    <col min="6" max="6" width="19.88671875" customWidth="1"/>
  </cols>
  <sheetData>
    <row r="1" spans="1:5" x14ac:dyDescent="0.3">
      <c r="A1" s="541" t="s">
        <v>2</v>
      </c>
      <c r="B1" s="542"/>
      <c r="C1" s="542"/>
      <c r="D1" s="542"/>
      <c r="E1" s="543"/>
    </row>
    <row r="2" spans="1:5" ht="18" x14ac:dyDescent="0.35">
      <c r="A2" s="544" t="s">
        <v>273</v>
      </c>
      <c r="B2" s="545"/>
      <c r="C2" s="399" t="s">
        <v>268</v>
      </c>
      <c r="D2" s="404" t="s">
        <v>269</v>
      </c>
      <c r="E2" s="426" t="s">
        <v>270</v>
      </c>
    </row>
    <row r="3" spans="1:5" ht="15" thickBot="1" x14ac:dyDescent="0.35">
      <c r="A3" s="79" t="s">
        <v>108</v>
      </c>
      <c r="B3" s="15" t="s">
        <v>1</v>
      </c>
      <c r="C3" s="425"/>
      <c r="D3" s="396" t="s">
        <v>4</v>
      </c>
      <c r="E3" s="427"/>
    </row>
    <row r="4" spans="1:5" ht="15" thickBot="1" x14ac:dyDescent="0.35">
      <c r="A4" s="11" t="s">
        <v>107</v>
      </c>
      <c r="B4" s="12" t="s">
        <v>109</v>
      </c>
      <c r="C4" s="117">
        <f>SUM(C5:C8)</f>
        <v>826537</v>
      </c>
      <c r="D4" s="117">
        <f>SUM(D5:D8)</f>
        <v>798657</v>
      </c>
      <c r="E4" s="443">
        <f>IF(C4=0,"0",(D4/C4*100))</f>
        <v>96.626890266255472</v>
      </c>
    </row>
    <row r="5" spans="1:5" ht="15" thickBot="1" x14ac:dyDescent="0.35">
      <c r="A5" s="210">
        <v>1014</v>
      </c>
      <c r="B5" s="211" t="s">
        <v>110</v>
      </c>
      <c r="C5" s="514">
        <v>100000</v>
      </c>
      <c r="D5" s="405">
        <f>ZaH!C3</f>
        <v>72120</v>
      </c>
      <c r="E5" s="442">
        <f>IF(C5=0,"0",(D5/C5*100))</f>
        <v>72.11999999999999</v>
      </c>
    </row>
    <row r="6" spans="1:5" ht="15" thickBot="1" x14ac:dyDescent="0.35">
      <c r="A6" s="36">
        <v>1019</v>
      </c>
      <c r="B6" s="6" t="s">
        <v>111</v>
      </c>
      <c r="C6" s="515">
        <v>26000</v>
      </c>
      <c r="D6" s="406">
        <f>ZaH!D3</f>
        <v>26000</v>
      </c>
      <c r="E6" s="442">
        <f t="shared" ref="E6:E65" si="0">IF(C6=0,"0",(D6/C6*100))</f>
        <v>100</v>
      </c>
    </row>
    <row r="7" spans="1:5" ht="15" thickBot="1" x14ac:dyDescent="0.35">
      <c r="A7" s="35">
        <v>1031</v>
      </c>
      <c r="B7" s="14" t="s">
        <v>112</v>
      </c>
      <c r="C7" s="516">
        <v>126150</v>
      </c>
      <c r="D7" s="407">
        <f>ZaH!E3</f>
        <v>126150</v>
      </c>
      <c r="E7" s="442">
        <f t="shared" si="0"/>
        <v>100</v>
      </c>
    </row>
    <row r="8" spans="1:5" ht="15" thickBot="1" x14ac:dyDescent="0.35">
      <c r="A8" s="212">
        <v>1036</v>
      </c>
      <c r="B8" s="3" t="s">
        <v>113</v>
      </c>
      <c r="C8" s="517">
        <v>574387</v>
      </c>
      <c r="D8" s="408">
        <f>ZaH!F3</f>
        <v>574387</v>
      </c>
      <c r="E8" s="442">
        <f t="shared" si="0"/>
        <v>100</v>
      </c>
    </row>
    <row r="9" spans="1:5" ht="15" thickBot="1" x14ac:dyDescent="0.35">
      <c r="A9" s="11" t="s">
        <v>114</v>
      </c>
      <c r="B9" s="12" t="s">
        <v>115</v>
      </c>
      <c r="C9" s="117">
        <f>SUM(C10:C17)</f>
        <v>17743000</v>
      </c>
      <c r="D9" s="117">
        <f>SUM(D10:D17)</f>
        <v>12754599.450000001</v>
      </c>
      <c r="E9" s="441">
        <f t="shared" si="0"/>
        <v>71.885247421518343</v>
      </c>
    </row>
    <row r="10" spans="1:5" ht="15" thickBot="1" x14ac:dyDescent="0.35">
      <c r="A10" s="200">
        <v>2169</v>
      </c>
      <c r="B10" s="201" t="s">
        <v>116</v>
      </c>
      <c r="C10" s="518">
        <v>100000</v>
      </c>
      <c r="D10" s="409">
        <f>PaOOH!C3</f>
        <v>100355</v>
      </c>
      <c r="E10" s="442">
        <f t="shared" si="0"/>
        <v>100.35499999999999</v>
      </c>
    </row>
    <row r="11" spans="1:5" ht="15" thickBot="1" x14ac:dyDescent="0.35">
      <c r="A11" s="38">
        <v>2212</v>
      </c>
      <c r="B11" s="4" t="s">
        <v>117</v>
      </c>
      <c r="C11" s="519">
        <v>10848000</v>
      </c>
      <c r="D11" s="410">
        <f>PaOOH!D3</f>
        <v>10199004.890000001</v>
      </c>
      <c r="E11" s="442">
        <f t="shared" si="0"/>
        <v>94.017375460914465</v>
      </c>
    </row>
    <row r="12" spans="1:5" ht="15" thickBot="1" x14ac:dyDescent="0.35">
      <c r="A12" s="39">
        <v>2219</v>
      </c>
      <c r="B12" s="5" t="s">
        <v>118</v>
      </c>
      <c r="C12" s="353">
        <v>1212000</v>
      </c>
      <c r="D12" s="411">
        <f>PaOOH!E3</f>
        <v>1028692.5</v>
      </c>
      <c r="E12" s="442">
        <f t="shared" si="0"/>
        <v>84.875618811881196</v>
      </c>
    </row>
    <row r="13" spans="1:5" ht="15" thickBot="1" x14ac:dyDescent="0.35">
      <c r="A13" s="38">
        <v>2221</v>
      </c>
      <c r="B13" s="4" t="s">
        <v>119</v>
      </c>
      <c r="C13" s="519">
        <v>314000</v>
      </c>
      <c r="D13" s="410">
        <f>PaOOH!F3</f>
        <v>303787.5</v>
      </c>
      <c r="E13" s="442">
        <f t="shared" si="0"/>
        <v>96.747611464968159</v>
      </c>
    </row>
    <row r="14" spans="1:5" ht="15" thickBot="1" x14ac:dyDescent="0.35">
      <c r="A14" s="39">
        <v>2223</v>
      </c>
      <c r="B14" s="5" t="s">
        <v>120</v>
      </c>
      <c r="C14" s="353">
        <v>62000</v>
      </c>
      <c r="D14" s="411">
        <f>PaOOH!G3</f>
        <v>57994.9</v>
      </c>
      <c r="E14" s="442">
        <f t="shared" si="0"/>
        <v>93.540161290322587</v>
      </c>
    </row>
    <row r="15" spans="1:5" ht="15" thickBot="1" x14ac:dyDescent="0.35">
      <c r="A15" s="38">
        <v>2292</v>
      </c>
      <c r="B15" s="4" t="s">
        <v>121</v>
      </c>
      <c r="C15" s="519">
        <v>0</v>
      </c>
      <c r="D15" s="410">
        <f>PaOOH!H3</f>
        <v>0</v>
      </c>
      <c r="E15" s="442" t="str">
        <f t="shared" si="0"/>
        <v>0</v>
      </c>
    </row>
    <row r="16" spans="1:5" ht="15" thickBot="1" x14ac:dyDescent="0.35">
      <c r="A16" s="39">
        <v>2321</v>
      </c>
      <c r="B16" s="5" t="s">
        <v>122</v>
      </c>
      <c r="C16" s="353">
        <v>5113000</v>
      </c>
      <c r="D16" s="411">
        <f>PaOOH!I3</f>
        <v>970989.66</v>
      </c>
      <c r="E16" s="442">
        <f t="shared" si="0"/>
        <v>18.990605515353025</v>
      </c>
    </row>
    <row r="17" spans="1:5" ht="15" thickBot="1" x14ac:dyDescent="0.35">
      <c r="A17" s="204">
        <v>2341</v>
      </c>
      <c r="B17" s="205" t="s">
        <v>123</v>
      </c>
      <c r="C17" s="520">
        <v>94000</v>
      </c>
      <c r="D17" s="412">
        <f>PaOOH!J3</f>
        <v>93775</v>
      </c>
      <c r="E17" s="442">
        <f t="shared" si="0"/>
        <v>99.760638297872333</v>
      </c>
    </row>
    <row r="18" spans="1:5" ht="15" thickBot="1" x14ac:dyDescent="0.35">
      <c r="A18" s="11" t="s">
        <v>124</v>
      </c>
      <c r="B18" s="12" t="s">
        <v>125</v>
      </c>
      <c r="C18" s="117">
        <f>SUM(C19:C44)</f>
        <v>71517000</v>
      </c>
      <c r="D18" s="117">
        <f>SUM(D19:D44)</f>
        <v>63829357.849999994</v>
      </c>
      <c r="E18" s="441">
        <f t="shared" si="0"/>
        <v>89.250608736384351</v>
      </c>
    </row>
    <row r="19" spans="1:5" ht="15" thickBot="1" x14ac:dyDescent="0.35">
      <c r="A19" s="217">
        <v>3113</v>
      </c>
      <c r="B19" s="218" t="s">
        <v>126</v>
      </c>
      <c r="C19" s="521">
        <v>16917000</v>
      </c>
      <c r="D19" s="413">
        <f>SPO!C3</f>
        <v>12230848</v>
      </c>
      <c r="E19" s="442">
        <f t="shared" si="0"/>
        <v>72.299154696459183</v>
      </c>
    </row>
    <row r="20" spans="1:5" ht="15" thickBot="1" x14ac:dyDescent="0.35">
      <c r="A20" s="40">
        <v>3231</v>
      </c>
      <c r="B20" s="20" t="s">
        <v>127</v>
      </c>
      <c r="C20" s="522">
        <v>342000</v>
      </c>
      <c r="D20" s="414">
        <f>SPO!D3</f>
        <v>341922</v>
      </c>
      <c r="E20" s="442">
        <f t="shared" si="0"/>
        <v>99.977192982456145</v>
      </c>
    </row>
    <row r="21" spans="1:5" ht="15" thickBot="1" x14ac:dyDescent="0.35">
      <c r="A21" s="41">
        <v>3314</v>
      </c>
      <c r="B21" s="27" t="s">
        <v>128</v>
      </c>
      <c r="C21" s="356">
        <v>1304000</v>
      </c>
      <c r="D21" s="415">
        <f>SPO!E3</f>
        <v>1183231.0900000001</v>
      </c>
      <c r="E21" s="442">
        <f t="shared" si="0"/>
        <v>90.7385805214724</v>
      </c>
    </row>
    <row r="22" spans="1:5" ht="15" thickBot="1" x14ac:dyDescent="0.35">
      <c r="A22" s="40">
        <v>3319</v>
      </c>
      <c r="B22" s="20" t="s">
        <v>129</v>
      </c>
      <c r="C22" s="522">
        <v>150000</v>
      </c>
      <c r="D22" s="414">
        <f>SPO!F3</f>
        <v>13755</v>
      </c>
      <c r="E22" s="442">
        <f t="shared" si="0"/>
        <v>9.17</v>
      </c>
    </row>
    <row r="23" spans="1:5" ht="15" thickBot="1" x14ac:dyDescent="0.35">
      <c r="A23" s="41">
        <v>3322</v>
      </c>
      <c r="B23" s="27" t="s">
        <v>130</v>
      </c>
      <c r="C23" s="356">
        <v>65000</v>
      </c>
      <c r="D23" s="415">
        <f>SPO!G3</f>
        <v>54480</v>
      </c>
      <c r="E23" s="442">
        <f t="shared" si="0"/>
        <v>83.815384615384616</v>
      </c>
    </row>
    <row r="24" spans="1:5" ht="15" thickBot="1" x14ac:dyDescent="0.35">
      <c r="A24" s="40">
        <v>3341</v>
      </c>
      <c r="B24" s="20" t="s">
        <v>131</v>
      </c>
      <c r="C24" s="522">
        <v>0</v>
      </c>
      <c r="D24" s="414">
        <f>SPO!H3</f>
        <v>0</v>
      </c>
      <c r="E24" s="442" t="str">
        <f t="shared" si="0"/>
        <v>0</v>
      </c>
    </row>
    <row r="25" spans="1:5" ht="15" thickBot="1" x14ac:dyDescent="0.35">
      <c r="A25" s="41">
        <v>3392</v>
      </c>
      <c r="B25" s="27" t="s">
        <v>132</v>
      </c>
      <c r="C25" s="356">
        <v>2640000</v>
      </c>
      <c r="D25" s="415">
        <f>SPO!I3</f>
        <v>2418403.92</v>
      </c>
      <c r="E25" s="442">
        <f t="shared" si="0"/>
        <v>91.60620909090909</v>
      </c>
    </row>
    <row r="26" spans="1:5" ht="15" thickBot="1" x14ac:dyDescent="0.35">
      <c r="A26" s="40">
        <v>3399</v>
      </c>
      <c r="B26" s="20" t="s">
        <v>133</v>
      </c>
      <c r="C26" s="522">
        <v>875000</v>
      </c>
      <c r="D26" s="414">
        <f>SPO!C5</f>
        <v>541979</v>
      </c>
      <c r="E26" s="442">
        <f t="shared" si="0"/>
        <v>61.940457142857142</v>
      </c>
    </row>
    <row r="27" spans="1:5" ht="15" thickBot="1" x14ac:dyDescent="0.35">
      <c r="A27" s="41">
        <v>3412</v>
      </c>
      <c r="B27" s="27" t="s">
        <v>134</v>
      </c>
      <c r="C27" s="356">
        <v>645000</v>
      </c>
      <c r="D27" s="415">
        <f>SPO!D5</f>
        <v>584306.78</v>
      </c>
      <c r="E27" s="442">
        <f t="shared" si="0"/>
        <v>90.590198449612402</v>
      </c>
    </row>
    <row r="28" spans="1:5" ht="15" thickBot="1" x14ac:dyDescent="0.35">
      <c r="A28" s="40">
        <v>3419</v>
      </c>
      <c r="B28" s="20" t="s">
        <v>135</v>
      </c>
      <c r="C28" s="522">
        <v>2801000</v>
      </c>
      <c r="D28" s="414">
        <f>SPO!E5</f>
        <v>2106976.13</v>
      </c>
      <c r="E28" s="442">
        <f t="shared" si="0"/>
        <v>75.222282399143154</v>
      </c>
    </row>
    <row r="29" spans="1:5" ht="15" thickBot="1" x14ac:dyDescent="0.35">
      <c r="A29" s="41">
        <v>3421</v>
      </c>
      <c r="B29" s="27" t="s">
        <v>136</v>
      </c>
      <c r="C29" s="356">
        <v>20000</v>
      </c>
      <c r="D29" s="415">
        <f>SPO!F5</f>
        <v>20000</v>
      </c>
      <c r="E29" s="442">
        <f t="shared" si="0"/>
        <v>100</v>
      </c>
    </row>
    <row r="30" spans="1:5" ht="15" thickBot="1" x14ac:dyDescent="0.35">
      <c r="A30" s="40">
        <v>3429</v>
      </c>
      <c r="B30" s="20" t="s">
        <v>137</v>
      </c>
      <c r="C30" s="522">
        <v>231000</v>
      </c>
      <c r="D30" s="414">
        <f>SPO!G5</f>
        <v>216531</v>
      </c>
      <c r="E30" s="442">
        <f t="shared" si="0"/>
        <v>93.736363636363635</v>
      </c>
    </row>
    <row r="31" spans="1:5" ht="15" thickBot="1" x14ac:dyDescent="0.35">
      <c r="A31" s="41">
        <v>3522</v>
      </c>
      <c r="B31" s="27" t="s">
        <v>138</v>
      </c>
      <c r="C31" s="356">
        <v>30000</v>
      </c>
      <c r="D31" s="415">
        <f>SPO!H5</f>
        <v>30000</v>
      </c>
      <c r="E31" s="442">
        <f t="shared" si="0"/>
        <v>100</v>
      </c>
    </row>
    <row r="32" spans="1:5" ht="15" thickBot="1" x14ac:dyDescent="0.35">
      <c r="A32" s="40">
        <v>3525</v>
      </c>
      <c r="B32" s="20" t="s">
        <v>139</v>
      </c>
      <c r="C32" s="522">
        <v>20000</v>
      </c>
      <c r="D32" s="414">
        <f>SPO!I5</f>
        <v>20000</v>
      </c>
      <c r="E32" s="442">
        <f t="shared" si="0"/>
        <v>100</v>
      </c>
    </row>
    <row r="33" spans="1:5" ht="15" thickBot="1" x14ac:dyDescent="0.35">
      <c r="A33" s="41">
        <v>3612</v>
      </c>
      <c r="B33" s="27" t="s">
        <v>140</v>
      </c>
      <c r="C33" s="356">
        <v>260000</v>
      </c>
      <c r="D33" s="415">
        <f>SPO!C7</f>
        <v>257683.24</v>
      </c>
      <c r="E33" s="442">
        <f t="shared" si="0"/>
        <v>99.108938461538457</v>
      </c>
    </row>
    <row r="34" spans="1:5" ht="15" thickBot="1" x14ac:dyDescent="0.35">
      <c r="A34" s="40">
        <v>3631</v>
      </c>
      <c r="B34" s="20" t="s">
        <v>141</v>
      </c>
      <c r="C34" s="522">
        <v>3897000</v>
      </c>
      <c r="D34" s="414">
        <f>SPO!D7</f>
        <v>3881743.34</v>
      </c>
      <c r="E34" s="442">
        <f t="shared" si="0"/>
        <v>99.608502437772643</v>
      </c>
    </row>
    <row r="35" spans="1:5" ht="15" thickBot="1" x14ac:dyDescent="0.35">
      <c r="A35" s="41">
        <v>3632</v>
      </c>
      <c r="B35" s="27" t="s">
        <v>142</v>
      </c>
      <c r="C35" s="356">
        <v>8000</v>
      </c>
      <c r="D35" s="415">
        <f>SPO!E7</f>
        <v>0</v>
      </c>
      <c r="E35" s="442">
        <f t="shared" si="0"/>
        <v>0</v>
      </c>
    </row>
    <row r="36" spans="1:5" ht="15" thickBot="1" x14ac:dyDescent="0.35">
      <c r="A36" s="40">
        <v>3634</v>
      </c>
      <c r="B36" s="20" t="s">
        <v>143</v>
      </c>
      <c r="C36" s="522">
        <v>2908000</v>
      </c>
      <c r="D36" s="414">
        <f>SPO!F7</f>
        <v>2861588.52</v>
      </c>
      <c r="E36" s="442">
        <f t="shared" si="0"/>
        <v>98.404006877579093</v>
      </c>
    </row>
    <row r="37" spans="1:5" ht="15" thickBot="1" x14ac:dyDescent="0.35">
      <c r="A37" s="41">
        <v>3635</v>
      </c>
      <c r="B37" s="27" t="s">
        <v>144</v>
      </c>
      <c r="C37" s="356">
        <v>0</v>
      </c>
      <c r="D37" s="415">
        <f>SPO!G7</f>
        <v>0</v>
      </c>
      <c r="E37" s="442" t="str">
        <f t="shared" si="0"/>
        <v>0</v>
      </c>
    </row>
    <row r="38" spans="1:5" ht="15" thickBot="1" x14ac:dyDescent="0.35">
      <c r="A38" s="40">
        <v>3639</v>
      </c>
      <c r="B38" s="20" t="s">
        <v>145</v>
      </c>
      <c r="C38" s="522">
        <v>35134000</v>
      </c>
      <c r="D38" s="414">
        <f>SPO!H7</f>
        <v>33867239.25</v>
      </c>
      <c r="E38" s="442">
        <f t="shared" si="0"/>
        <v>96.394487533443382</v>
      </c>
    </row>
    <row r="39" spans="1:5" ht="15" thickBot="1" x14ac:dyDescent="0.35">
      <c r="A39" s="41">
        <v>3723</v>
      </c>
      <c r="B39" s="27" t="s">
        <v>146</v>
      </c>
      <c r="C39" s="356">
        <v>1250000</v>
      </c>
      <c r="D39" s="415">
        <f>SPO!I7</f>
        <v>1237992.04</v>
      </c>
      <c r="E39" s="442">
        <f t="shared" si="0"/>
        <v>99.039363200000011</v>
      </c>
    </row>
    <row r="40" spans="1:5" ht="15" thickBot="1" x14ac:dyDescent="0.35">
      <c r="A40" s="40">
        <v>3729</v>
      </c>
      <c r="B40" s="20" t="s">
        <v>147</v>
      </c>
      <c r="C40" s="522">
        <v>1700000</v>
      </c>
      <c r="D40" s="414">
        <f>SPO!C9</f>
        <v>1664633.54</v>
      </c>
      <c r="E40" s="442">
        <f t="shared" si="0"/>
        <v>97.919620000000009</v>
      </c>
    </row>
    <row r="41" spans="1:5" ht="15" thickBot="1" x14ac:dyDescent="0.35">
      <c r="A41" s="41">
        <v>3741</v>
      </c>
      <c r="B41" s="27" t="s">
        <v>148</v>
      </c>
      <c r="C41" s="356">
        <v>60000</v>
      </c>
      <c r="D41" s="415">
        <f>SPO!D9</f>
        <v>52995</v>
      </c>
      <c r="E41" s="442">
        <f t="shared" si="0"/>
        <v>88.325000000000003</v>
      </c>
    </row>
    <row r="42" spans="1:5" ht="15" thickBot="1" x14ac:dyDescent="0.35">
      <c r="A42" s="40">
        <v>3742</v>
      </c>
      <c r="B42" s="20" t="s">
        <v>149</v>
      </c>
      <c r="C42" s="522">
        <v>30000</v>
      </c>
      <c r="D42" s="414">
        <f>SPO!E9</f>
        <v>23000</v>
      </c>
      <c r="E42" s="442">
        <f t="shared" si="0"/>
        <v>76.666666666666671</v>
      </c>
    </row>
    <row r="43" spans="1:5" ht="15" thickBot="1" x14ac:dyDescent="0.35">
      <c r="A43" s="41">
        <v>3744</v>
      </c>
      <c r="B43" s="27" t="s">
        <v>150</v>
      </c>
      <c r="C43" s="356">
        <v>0</v>
      </c>
      <c r="D43" s="415">
        <f>SPO!F9</f>
        <v>0</v>
      </c>
      <c r="E43" s="442" t="str">
        <f t="shared" si="0"/>
        <v>0</v>
      </c>
    </row>
    <row r="44" spans="1:5" ht="15" thickBot="1" x14ac:dyDescent="0.35">
      <c r="A44" s="82">
        <v>3745</v>
      </c>
      <c r="B44" s="22" t="s">
        <v>151</v>
      </c>
      <c r="C44" s="523">
        <v>230000</v>
      </c>
      <c r="D44" s="416">
        <f>SPO!G9</f>
        <v>220050</v>
      </c>
      <c r="E44" s="442">
        <f t="shared" si="0"/>
        <v>95.673913043478265</v>
      </c>
    </row>
    <row r="45" spans="1:5" ht="15" thickBot="1" x14ac:dyDescent="0.35">
      <c r="A45" s="11" t="s">
        <v>152</v>
      </c>
      <c r="B45" s="12" t="s">
        <v>153</v>
      </c>
      <c r="C45" s="117">
        <f>SUM(C46:C48)</f>
        <v>1138535</v>
      </c>
      <c r="D45" s="117">
        <f>SUM(D46:D48)</f>
        <v>1107150.33</v>
      </c>
      <c r="E45" s="441">
        <f t="shared" si="0"/>
        <v>97.243416320095562</v>
      </c>
    </row>
    <row r="46" spans="1:5" ht="15" thickBot="1" x14ac:dyDescent="0.35">
      <c r="A46" s="219">
        <v>4329</v>
      </c>
      <c r="B46" s="220" t="s">
        <v>154</v>
      </c>
      <c r="C46" s="512">
        <v>5000</v>
      </c>
      <c r="D46" s="389">
        <f>SVaPZ!C3</f>
        <v>4660</v>
      </c>
      <c r="E46" s="442">
        <f t="shared" si="0"/>
        <v>93.2</v>
      </c>
    </row>
    <row r="47" spans="1:5" ht="15" thickBot="1" x14ac:dyDescent="0.35">
      <c r="A47" s="43">
        <v>4351</v>
      </c>
      <c r="B47" s="23" t="s">
        <v>155</v>
      </c>
      <c r="C47" s="524">
        <v>1085535</v>
      </c>
      <c r="D47" s="417">
        <f>SVaPZ!D3</f>
        <v>1079530.33</v>
      </c>
      <c r="E47" s="442">
        <f t="shared" si="0"/>
        <v>99.446846946436551</v>
      </c>
    </row>
    <row r="48" spans="1:5" ht="15" thickBot="1" x14ac:dyDescent="0.35">
      <c r="A48" s="221">
        <v>4399</v>
      </c>
      <c r="B48" s="222" t="s">
        <v>156</v>
      </c>
      <c r="C48" s="525">
        <v>48000</v>
      </c>
      <c r="D48" s="418">
        <f>SVaPZ!E3</f>
        <v>22960</v>
      </c>
      <c r="E48" s="442">
        <f t="shared" si="0"/>
        <v>47.833333333333336</v>
      </c>
    </row>
    <row r="49" spans="1:5" ht="15" thickBot="1" x14ac:dyDescent="0.35">
      <c r="A49" s="11" t="s">
        <v>204</v>
      </c>
      <c r="B49" s="12" t="s">
        <v>205</v>
      </c>
      <c r="C49" s="117">
        <f>SUM(C50:C52)</f>
        <v>2858000</v>
      </c>
      <c r="D49" s="117">
        <f>SUM(D50:D52)</f>
        <v>2655070.7599999998</v>
      </c>
      <c r="E49" s="444">
        <f t="shared" si="0"/>
        <v>92.899606717984597</v>
      </c>
    </row>
    <row r="50" spans="1:5" ht="15" thickBot="1" x14ac:dyDescent="0.35">
      <c r="A50" s="86">
        <v>5272</v>
      </c>
      <c r="B50" s="26" t="s">
        <v>206</v>
      </c>
      <c r="C50" s="526">
        <v>100000</v>
      </c>
      <c r="D50" s="419">
        <f>BSaSO!C3</f>
        <v>0</v>
      </c>
      <c r="E50" s="442">
        <f t="shared" si="0"/>
        <v>0</v>
      </c>
    </row>
    <row r="51" spans="1:5" ht="15" thickBot="1" x14ac:dyDescent="0.35">
      <c r="A51" s="51">
        <v>5311</v>
      </c>
      <c r="B51" s="18" t="s">
        <v>207</v>
      </c>
      <c r="C51" s="365">
        <v>964000</v>
      </c>
      <c r="D51" s="420">
        <f>BSaSO!D3</f>
        <v>904152</v>
      </c>
      <c r="E51" s="442">
        <f t="shared" si="0"/>
        <v>93.791701244813268</v>
      </c>
    </row>
    <row r="52" spans="1:5" ht="15" thickBot="1" x14ac:dyDescent="0.35">
      <c r="A52" s="80">
        <v>5512</v>
      </c>
      <c r="B52" s="17" t="s">
        <v>209</v>
      </c>
      <c r="C52" s="189">
        <v>1794000</v>
      </c>
      <c r="D52" s="421">
        <f>BSaSO!E3</f>
        <v>1750918.76</v>
      </c>
      <c r="E52" s="442">
        <f t="shared" si="0"/>
        <v>97.598593088071354</v>
      </c>
    </row>
    <row r="53" spans="1:5" ht="15" thickBot="1" x14ac:dyDescent="0.35">
      <c r="A53" s="11" t="s">
        <v>212</v>
      </c>
      <c r="B53" s="12" t="s">
        <v>213</v>
      </c>
      <c r="C53" s="117">
        <f>SUM(C54:C64)</f>
        <v>62233580</v>
      </c>
      <c r="D53" s="117">
        <f>SUM(D54:D64)</f>
        <v>54554434.030000001</v>
      </c>
      <c r="E53" s="441">
        <f t="shared" si="0"/>
        <v>87.660767755928561</v>
      </c>
    </row>
    <row r="54" spans="1:5" ht="15" thickBot="1" x14ac:dyDescent="0.35">
      <c r="A54" s="223">
        <v>6112</v>
      </c>
      <c r="B54" s="224" t="s">
        <v>214</v>
      </c>
      <c r="C54" s="527">
        <v>2220000</v>
      </c>
      <c r="D54" s="422">
        <f>VVSaS!C3</f>
        <v>1943109</v>
      </c>
      <c r="E54" s="442">
        <f t="shared" si="0"/>
        <v>87.527432432432434</v>
      </c>
    </row>
    <row r="55" spans="1:5" ht="15" thickBot="1" x14ac:dyDescent="0.35">
      <c r="A55" s="55">
        <v>6114</v>
      </c>
      <c r="B55" s="56" t="s">
        <v>215</v>
      </c>
      <c r="C55" s="528">
        <v>0</v>
      </c>
      <c r="D55" s="423">
        <f>VVSaS!D3</f>
        <v>0</v>
      </c>
      <c r="E55" s="442" t="str">
        <f t="shared" si="0"/>
        <v>0</v>
      </c>
    </row>
    <row r="56" spans="1:5" ht="15" thickBot="1" x14ac:dyDescent="0.35">
      <c r="A56" s="57">
        <v>6115</v>
      </c>
      <c r="B56" s="225" t="s">
        <v>216</v>
      </c>
      <c r="C56" s="367">
        <v>198000</v>
      </c>
      <c r="D56" s="424">
        <f>VVSaS!E3</f>
        <v>131287.35999999999</v>
      </c>
      <c r="E56" s="442">
        <f t="shared" si="0"/>
        <v>66.306747474747468</v>
      </c>
    </row>
    <row r="57" spans="1:5" ht="15" thickBot="1" x14ac:dyDescent="0.35">
      <c r="A57" s="55">
        <v>6118</v>
      </c>
      <c r="B57" s="56" t="s">
        <v>217</v>
      </c>
      <c r="C57" s="528">
        <v>0</v>
      </c>
      <c r="D57" s="423">
        <f>VVSaS!F3</f>
        <v>0</v>
      </c>
      <c r="E57" s="442" t="str">
        <f t="shared" si="0"/>
        <v>0</v>
      </c>
    </row>
    <row r="58" spans="1:5" ht="15" thickBot="1" x14ac:dyDescent="0.35">
      <c r="A58" s="57">
        <v>6171</v>
      </c>
      <c r="B58" s="225" t="s">
        <v>218</v>
      </c>
      <c r="C58" s="367">
        <v>55415000</v>
      </c>
      <c r="D58" s="424">
        <f>VVSaS!G3</f>
        <v>50459773.030000001</v>
      </c>
      <c r="E58" s="442">
        <f t="shared" si="0"/>
        <v>91.057968113326709</v>
      </c>
    </row>
    <row r="59" spans="1:5" ht="15" thickBot="1" x14ac:dyDescent="0.35">
      <c r="A59" s="55">
        <v>6310</v>
      </c>
      <c r="B59" s="56" t="s">
        <v>219</v>
      </c>
      <c r="C59" s="528">
        <v>80000</v>
      </c>
      <c r="D59" s="423">
        <f>VVSaS!C5</f>
        <v>74795.100000000006</v>
      </c>
      <c r="E59" s="442">
        <f t="shared" si="0"/>
        <v>93.493875000000003</v>
      </c>
    </row>
    <row r="60" spans="1:5" ht="15" thickBot="1" x14ac:dyDescent="0.35">
      <c r="A60" s="57">
        <v>6320</v>
      </c>
      <c r="B60" s="225" t="s">
        <v>220</v>
      </c>
      <c r="C60" s="367">
        <v>250000</v>
      </c>
      <c r="D60" s="424">
        <f>VVSaS!D5</f>
        <v>206969</v>
      </c>
      <c r="E60" s="442">
        <f t="shared" si="0"/>
        <v>82.787599999999998</v>
      </c>
    </row>
    <row r="61" spans="1:5" ht="15" thickBot="1" x14ac:dyDescent="0.35">
      <c r="A61" s="55">
        <v>6330</v>
      </c>
      <c r="B61" s="56" t="s">
        <v>221</v>
      </c>
      <c r="C61" s="528">
        <v>0</v>
      </c>
      <c r="D61" s="423">
        <f>VVSaS!E5</f>
        <v>0</v>
      </c>
      <c r="E61" s="442" t="str">
        <f t="shared" si="0"/>
        <v>0</v>
      </c>
    </row>
    <row r="62" spans="1:5" ht="15" thickBot="1" x14ac:dyDescent="0.35">
      <c r="A62" s="57">
        <v>6399</v>
      </c>
      <c r="B62" s="225" t="s">
        <v>222</v>
      </c>
      <c r="C62" s="367">
        <v>2489980</v>
      </c>
      <c r="D62" s="424">
        <f>VVSaS!F5</f>
        <v>1657211.05</v>
      </c>
      <c r="E62" s="442">
        <f t="shared" si="0"/>
        <v>66.555195222451587</v>
      </c>
    </row>
    <row r="63" spans="1:5" ht="15" thickBot="1" x14ac:dyDescent="0.35">
      <c r="A63" s="55">
        <v>6402</v>
      </c>
      <c r="B63" s="56" t="s">
        <v>223</v>
      </c>
      <c r="C63" s="528">
        <v>80600</v>
      </c>
      <c r="D63" s="423">
        <f>VVSaS!G5</f>
        <v>81289.490000000005</v>
      </c>
      <c r="E63" s="442">
        <f t="shared" si="0"/>
        <v>100.85544665012407</v>
      </c>
    </row>
    <row r="64" spans="1:5" ht="15" thickBot="1" x14ac:dyDescent="0.35">
      <c r="A64" s="57">
        <v>6409</v>
      </c>
      <c r="B64" s="225" t="s">
        <v>224</v>
      </c>
      <c r="C64" s="367">
        <v>1500000</v>
      </c>
      <c r="D64" s="424">
        <f>VVSaS!H5</f>
        <v>0</v>
      </c>
      <c r="E64" s="442">
        <f t="shared" si="0"/>
        <v>0</v>
      </c>
    </row>
    <row r="65" spans="1:5" ht="15" thickBot="1" x14ac:dyDescent="0.35">
      <c r="A65" s="539" t="s">
        <v>272</v>
      </c>
      <c r="B65" s="546"/>
      <c r="C65" s="117">
        <f>C4+C9+C18+C45+C49+C53</f>
        <v>156316652</v>
      </c>
      <c r="D65" s="117">
        <f>D4+D9+D18+D45+D49+D53</f>
        <v>135699269.42000002</v>
      </c>
      <c r="E65" s="441">
        <f t="shared" si="0"/>
        <v>86.81050143013556</v>
      </c>
    </row>
  </sheetData>
  <sheetProtection algorithmName="SHA-512" hashValue="kURlGMBSgJ+xtWkONR6NqvlvGkL+N2JWKu0hrU5lRnZVYLn4s/C1KKxZkK8XBQHEgz/pzFfulhiOLOMSMwRVSg==" saltValue="HQzXwA3s04JguAcAxe6u4g==" spinCount="100000" sheet="1" objects="1" scenarios="1"/>
  <mergeCells count="3">
    <mergeCell ref="A1:E1"/>
    <mergeCell ref="A2:B2"/>
    <mergeCell ref="A65:B65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4"/>
  <sheetViews>
    <sheetView workbookViewId="0">
      <selection activeCell="C1" sqref="C1"/>
    </sheetView>
  </sheetViews>
  <sheetFormatPr defaultRowHeight="14.4" x14ac:dyDescent="0.3"/>
  <cols>
    <col min="1" max="1" width="14" customWidth="1"/>
    <col min="2" max="2" width="74.6640625" customWidth="1"/>
    <col min="3" max="3" width="20.6640625" customWidth="1"/>
  </cols>
  <sheetData>
    <row r="1" spans="1:3" x14ac:dyDescent="0.3">
      <c r="A1" s="90"/>
      <c r="B1" s="91" t="s">
        <v>253</v>
      </c>
      <c r="C1" s="67"/>
    </row>
    <row r="2" spans="1:3" ht="18.600000000000001" thickBot="1" x14ac:dyDescent="0.4">
      <c r="A2" s="529"/>
      <c r="B2" s="530" t="s">
        <v>259</v>
      </c>
      <c r="C2" s="531"/>
    </row>
    <row r="3" spans="1:3" x14ac:dyDescent="0.3">
      <c r="A3" s="195" t="s">
        <v>0</v>
      </c>
      <c r="B3" s="245" t="s">
        <v>1</v>
      </c>
      <c r="C3" s="371" t="s">
        <v>4</v>
      </c>
    </row>
    <row r="4" spans="1:3" x14ac:dyDescent="0.3">
      <c r="A4" s="92"/>
      <c r="B4" s="16" t="s">
        <v>92</v>
      </c>
      <c r="C4" s="59"/>
    </row>
    <row r="5" spans="1:3" x14ac:dyDescent="0.3">
      <c r="A5" s="197" t="s">
        <v>10</v>
      </c>
      <c r="B5" s="234" t="s">
        <v>34</v>
      </c>
      <c r="C5" s="372">
        <f>DP!C19</f>
        <v>76511560.290000007</v>
      </c>
    </row>
    <row r="6" spans="1:3" x14ac:dyDescent="0.3">
      <c r="A6" s="93" t="s">
        <v>12</v>
      </c>
      <c r="B6" s="2" t="s">
        <v>35</v>
      </c>
      <c r="C6" s="373">
        <f>DP!D19</f>
        <v>140433.20000000001</v>
      </c>
    </row>
    <row r="7" spans="1:3" x14ac:dyDescent="0.3">
      <c r="A7" s="197" t="s">
        <v>94</v>
      </c>
      <c r="B7" s="236" t="s">
        <v>36</v>
      </c>
      <c r="C7" s="374">
        <f>DP!E19</f>
        <v>404228</v>
      </c>
    </row>
    <row r="8" spans="1:3" x14ac:dyDescent="0.3">
      <c r="A8" s="93" t="s">
        <v>13</v>
      </c>
      <c r="B8" s="235" t="s">
        <v>37</v>
      </c>
      <c r="C8" s="373">
        <f>DP!F19</f>
        <v>7664599.6100000003</v>
      </c>
    </row>
    <row r="9" spans="1:3" x14ac:dyDescent="0.3">
      <c r="A9" s="197">
        <v>1353</v>
      </c>
      <c r="B9" s="234" t="s">
        <v>38</v>
      </c>
      <c r="C9" s="372">
        <f>DP!G19</f>
        <v>641700</v>
      </c>
    </row>
    <row r="10" spans="1:3" x14ac:dyDescent="0.3">
      <c r="A10" s="547">
        <v>1361</v>
      </c>
      <c r="B10" s="31" t="s">
        <v>15</v>
      </c>
      <c r="C10" s="68">
        <f>DP!H16</f>
        <v>38000</v>
      </c>
    </row>
    <row r="11" spans="1:3" x14ac:dyDescent="0.3">
      <c r="A11" s="548"/>
      <c r="B11" s="31" t="s">
        <v>53</v>
      </c>
      <c r="C11" s="68">
        <f>DP!H17</f>
        <v>2146295</v>
      </c>
    </row>
    <row r="12" spans="1:3" x14ac:dyDescent="0.3">
      <c r="A12" s="549"/>
      <c r="B12" s="31" t="s">
        <v>54</v>
      </c>
      <c r="C12" s="68">
        <f>DP!H18</f>
        <v>9137870</v>
      </c>
    </row>
    <row r="13" spans="1:3" x14ac:dyDescent="0.3">
      <c r="A13" s="98" t="s">
        <v>55</v>
      </c>
      <c r="B13" s="237" t="s">
        <v>56</v>
      </c>
      <c r="C13" s="99">
        <f>DP!J21</f>
        <v>0</v>
      </c>
    </row>
    <row r="14" spans="1:3" x14ac:dyDescent="0.3">
      <c r="A14" s="100">
        <v>1511</v>
      </c>
      <c r="B14" s="31" t="s">
        <v>11</v>
      </c>
      <c r="C14" s="68">
        <f>DP!C5</f>
        <v>4776018.8</v>
      </c>
    </row>
    <row r="15" spans="1:3" x14ac:dyDescent="0.3">
      <c r="A15" s="196">
        <v>2111</v>
      </c>
      <c r="B15" s="238" t="s">
        <v>44</v>
      </c>
      <c r="C15" s="375">
        <f>NP!C8</f>
        <v>65814</v>
      </c>
    </row>
    <row r="16" spans="1:3" x14ac:dyDescent="0.3">
      <c r="A16" s="227"/>
      <c r="B16" s="238" t="s">
        <v>45</v>
      </c>
      <c r="C16" s="375">
        <f>NP!C9</f>
        <v>283260</v>
      </c>
    </row>
    <row r="17" spans="1:3" x14ac:dyDescent="0.3">
      <c r="A17" s="227"/>
      <c r="B17" s="239" t="s">
        <v>46</v>
      </c>
      <c r="C17" s="75">
        <f>NP!C10</f>
        <v>35345.5</v>
      </c>
    </row>
    <row r="18" spans="1:3" x14ac:dyDescent="0.3">
      <c r="A18" s="227"/>
      <c r="B18" s="239" t="s">
        <v>47</v>
      </c>
      <c r="C18" s="75">
        <f>NP!C11</f>
        <v>50820</v>
      </c>
    </row>
    <row r="19" spans="1:3" x14ac:dyDescent="0.3">
      <c r="A19" s="228"/>
      <c r="B19" s="239" t="s">
        <v>48</v>
      </c>
      <c r="C19" s="75">
        <f>NP!C12</f>
        <v>65102.77</v>
      </c>
    </row>
    <row r="20" spans="1:3" x14ac:dyDescent="0.3">
      <c r="A20" s="106">
        <v>2112</v>
      </c>
      <c r="B20" s="240" t="s">
        <v>49</v>
      </c>
      <c r="C20" s="85">
        <f>NP!D13</f>
        <v>1564</v>
      </c>
    </row>
    <row r="21" spans="1:3" x14ac:dyDescent="0.3">
      <c r="A21" s="95">
        <v>2119</v>
      </c>
      <c r="B21" s="239" t="s">
        <v>50</v>
      </c>
      <c r="C21" s="75">
        <f>NP!E13</f>
        <v>44286</v>
      </c>
    </row>
    <row r="22" spans="1:3" x14ac:dyDescent="0.3">
      <c r="A22" s="229">
        <v>2122</v>
      </c>
      <c r="B22" s="240" t="s">
        <v>51</v>
      </c>
      <c r="C22" s="85">
        <f>NP!F8</f>
        <v>935334.12</v>
      </c>
    </row>
    <row r="23" spans="1:3" x14ac:dyDescent="0.3">
      <c r="A23" s="231"/>
      <c r="B23" s="240" t="s">
        <v>52</v>
      </c>
      <c r="C23" s="85">
        <f>NP!F9</f>
        <v>167211.75</v>
      </c>
    </row>
    <row r="24" spans="1:3" x14ac:dyDescent="0.3">
      <c r="A24" s="95">
        <v>2131</v>
      </c>
      <c r="B24" s="239" t="s">
        <v>32</v>
      </c>
      <c r="C24" s="75">
        <f>NP!G13</f>
        <v>40000</v>
      </c>
    </row>
    <row r="25" spans="1:3" x14ac:dyDescent="0.3">
      <c r="A25" s="229">
        <v>2132</v>
      </c>
      <c r="B25" s="240" t="s">
        <v>57</v>
      </c>
      <c r="C25" s="85">
        <f>NP!H8</f>
        <v>3511732.18</v>
      </c>
    </row>
    <row r="26" spans="1:3" x14ac:dyDescent="0.3">
      <c r="A26" s="230"/>
      <c r="B26" s="240" t="s">
        <v>58</v>
      </c>
      <c r="C26" s="85">
        <f>NP!H9</f>
        <v>31427.33</v>
      </c>
    </row>
    <row r="27" spans="1:3" x14ac:dyDescent="0.3">
      <c r="A27" s="230"/>
      <c r="B27" s="24" t="s">
        <v>59</v>
      </c>
      <c r="C27" s="85">
        <f>NP!H10</f>
        <v>348386</v>
      </c>
    </row>
    <row r="28" spans="1:3" x14ac:dyDescent="0.3">
      <c r="A28" s="230"/>
      <c r="B28" s="24" t="s">
        <v>60</v>
      </c>
      <c r="C28" s="85">
        <f>NP!H11</f>
        <v>106428.2</v>
      </c>
    </row>
    <row r="29" spans="1:3" x14ac:dyDescent="0.3">
      <c r="A29" s="231"/>
      <c r="B29" s="24" t="s">
        <v>61</v>
      </c>
      <c r="C29" s="85">
        <f>NP!H12</f>
        <v>11902</v>
      </c>
    </row>
    <row r="30" spans="1:3" x14ac:dyDescent="0.3">
      <c r="A30" s="95">
        <v>2141</v>
      </c>
      <c r="B30" s="8" t="s">
        <v>62</v>
      </c>
      <c r="C30" s="75">
        <f>NP!I13</f>
        <v>99336.08</v>
      </c>
    </row>
    <row r="31" spans="1:3" x14ac:dyDescent="0.3">
      <c r="A31" s="106">
        <v>2144</v>
      </c>
      <c r="B31" s="24" t="s">
        <v>40</v>
      </c>
      <c r="C31" s="85">
        <f>NP!J13</f>
        <v>606015</v>
      </c>
    </row>
    <row r="32" spans="1:3" x14ac:dyDescent="0.3">
      <c r="A32" s="196">
        <v>2212</v>
      </c>
      <c r="B32" s="8" t="s">
        <v>63</v>
      </c>
      <c r="C32" s="75">
        <f>NP!C15</f>
        <v>185692</v>
      </c>
    </row>
    <row r="33" spans="1:3" x14ac:dyDescent="0.3">
      <c r="A33" s="227"/>
      <c r="B33" s="8" t="s">
        <v>64</v>
      </c>
      <c r="C33" s="75">
        <f>NP!C16</f>
        <v>2240059.2999999998</v>
      </c>
    </row>
    <row r="34" spans="1:3" x14ac:dyDescent="0.3">
      <c r="A34" s="227"/>
      <c r="B34" s="8" t="s">
        <v>65</v>
      </c>
      <c r="C34" s="75">
        <f>NP!C17</f>
        <v>85000</v>
      </c>
    </row>
    <row r="35" spans="1:3" x14ac:dyDescent="0.3">
      <c r="A35" s="228"/>
      <c r="B35" s="8" t="s">
        <v>66</v>
      </c>
      <c r="C35" s="75">
        <f>NP!C18</f>
        <v>10798.35</v>
      </c>
    </row>
    <row r="36" spans="1:3" x14ac:dyDescent="0.3">
      <c r="A36" s="106">
        <v>2226</v>
      </c>
      <c r="B36" s="24" t="s">
        <v>67</v>
      </c>
      <c r="C36" s="85">
        <f>NP!D21</f>
        <v>1294000</v>
      </c>
    </row>
    <row r="37" spans="1:3" x14ac:dyDescent="0.3">
      <c r="A37" s="196">
        <v>2229</v>
      </c>
      <c r="B37" s="8" t="s">
        <v>68</v>
      </c>
      <c r="C37" s="75">
        <f>NP!E15</f>
        <v>68885</v>
      </c>
    </row>
    <row r="38" spans="1:3" x14ac:dyDescent="0.3">
      <c r="A38" s="227"/>
      <c r="B38" s="8" t="s">
        <v>69</v>
      </c>
      <c r="C38" s="75">
        <f>NP!E16</f>
        <v>759521.25</v>
      </c>
    </row>
    <row r="39" spans="1:3" x14ac:dyDescent="0.3">
      <c r="A39" s="228"/>
      <c r="B39" s="8" t="s">
        <v>70</v>
      </c>
      <c r="C39" s="75">
        <f>NP!E17</f>
        <v>6000</v>
      </c>
    </row>
    <row r="40" spans="1:3" x14ac:dyDescent="0.3">
      <c r="A40" s="106">
        <v>2321</v>
      </c>
      <c r="B40" s="24" t="s">
        <v>79</v>
      </c>
      <c r="C40" s="85">
        <f>NP!F21</f>
        <v>20000</v>
      </c>
    </row>
    <row r="41" spans="1:3" x14ac:dyDescent="0.3">
      <c r="A41" s="95">
        <v>2322</v>
      </c>
      <c r="B41" s="8" t="s">
        <v>74</v>
      </c>
      <c r="C41" s="75">
        <f>NP!G21</f>
        <v>0</v>
      </c>
    </row>
    <row r="42" spans="1:3" x14ac:dyDescent="0.3">
      <c r="A42" s="229">
        <v>2324</v>
      </c>
      <c r="B42" s="24" t="s">
        <v>80</v>
      </c>
      <c r="C42" s="85">
        <f>NP!H15</f>
        <v>243216.98</v>
      </c>
    </row>
    <row r="43" spans="1:3" x14ac:dyDescent="0.3">
      <c r="A43" s="230"/>
      <c r="B43" s="24" t="s">
        <v>81</v>
      </c>
      <c r="C43" s="85">
        <f>NP!H16</f>
        <v>305099</v>
      </c>
    </row>
    <row r="44" spans="1:3" x14ac:dyDescent="0.3">
      <c r="A44" s="230"/>
      <c r="B44" s="24" t="s">
        <v>82</v>
      </c>
      <c r="C44" s="85">
        <f>NP!H17</f>
        <v>576628.6</v>
      </c>
    </row>
    <row r="45" spans="1:3" x14ac:dyDescent="0.3">
      <c r="A45" s="230"/>
      <c r="B45" s="24" t="s">
        <v>83</v>
      </c>
      <c r="C45" s="85">
        <f>NP!H18</f>
        <v>4066</v>
      </c>
    </row>
    <row r="46" spans="1:3" x14ac:dyDescent="0.3">
      <c r="A46" s="230"/>
      <c r="B46" s="24" t="s">
        <v>84</v>
      </c>
      <c r="C46" s="85">
        <f>NP!H19</f>
        <v>44800</v>
      </c>
    </row>
    <row r="47" spans="1:3" x14ac:dyDescent="0.3">
      <c r="A47" s="231"/>
      <c r="B47" s="24" t="s">
        <v>85</v>
      </c>
      <c r="C47" s="85">
        <f>NP!H20</f>
        <v>74482</v>
      </c>
    </row>
    <row r="48" spans="1:3" x14ac:dyDescent="0.3">
      <c r="A48" s="95">
        <v>2328</v>
      </c>
      <c r="B48" s="8" t="s">
        <v>76</v>
      </c>
      <c r="C48" s="75">
        <f>NP!I21</f>
        <v>200</v>
      </c>
    </row>
    <row r="49" spans="1:3" x14ac:dyDescent="0.3">
      <c r="A49" s="106">
        <v>2329</v>
      </c>
      <c r="B49" s="24" t="s">
        <v>86</v>
      </c>
      <c r="C49" s="85">
        <f>NP!J21</f>
        <v>3256</v>
      </c>
    </row>
    <row r="50" spans="1:3" x14ac:dyDescent="0.3">
      <c r="A50" s="232">
        <v>3111</v>
      </c>
      <c r="B50" s="207" t="s">
        <v>88</v>
      </c>
      <c r="C50" s="208">
        <f>KP!C6</f>
        <v>1295392</v>
      </c>
    </row>
    <row r="51" spans="1:3" x14ac:dyDescent="0.3">
      <c r="A51" s="233">
        <v>3113</v>
      </c>
      <c r="B51" s="6" t="s">
        <v>89</v>
      </c>
      <c r="C51" s="70">
        <f>KP!D6</f>
        <v>1000</v>
      </c>
    </row>
    <row r="52" spans="1:3" x14ac:dyDescent="0.3">
      <c r="A52" s="104" t="s">
        <v>105</v>
      </c>
      <c r="B52" s="10" t="s">
        <v>104</v>
      </c>
      <c r="C52" s="77">
        <f>Transfery!C6</f>
        <v>42734172</v>
      </c>
    </row>
    <row r="53" spans="1:3" ht="15" thickBot="1" x14ac:dyDescent="0.35">
      <c r="A53" s="105">
        <v>4131</v>
      </c>
      <c r="B53" s="23" t="s">
        <v>106</v>
      </c>
      <c r="C53" s="83">
        <f>Transfery!D6</f>
        <v>2600000</v>
      </c>
    </row>
    <row r="54" spans="1:3" ht="15" thickBot="1" x14ac:dyDescent="0.35">
      <c r="A54" s="28"/>
      <c r="B54" s="12" t="s">
        <v>103</v>
      </c>
      <c r="C54" s="13">
        <f>SUM(C5:C53)</f>
        <v>160416938.31</v>
      </c>
    </row>
  </sheetData>
  <sheetProtection algorithmName="SHA-512" hashValue="Ngoj2VAMEsLrw+dEFciRwZZ+D2aBrtwURCdZNPa+52Jw11uWS5VqVMZwFTKvoJfimTx22f8J0rajJ1QTuEp8IA==" saltValue="olVIr0fTyGmgewjqSZIFhA==" spinCount="100000" sheet="1" objects="1" scenarios="1"/>
  <mergeCells count="1">
    <mergeCell ref="A10:A1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7"/>
  <sheetViews>
    <sheetView topLeftCell="A49" workbookViewId="0">
      <selection activeCell="C1" sqref="C1"/>
    </sheetView>
  </sheetViews>
  <sheetFormatPr defaultRowHeight="14.4" x14ac:dyDescent="0.3"/>
  <cols>
    <col min="1" max="1" width="14" customWidth="1"/>
    <col min="2" max="2" width="74.6640625" customWidth="1"/>
    <col min="3" max="3" width="17.44140625" customWidth="1"/>
  </cols>
  <sheetData>
    <row r="1" spans="1:3" x14ac:dyDescent="0.3">
      <c r="A1" s="90"/>
      <c r="B1" s="91" t="s">
        <v>253</v>
      </c>
      <c r="C1" s="67"/>
    </row>
    <row r="2" spans="1:3" ht="18.600000000000001" thickBot="1" x14ac:dyDescent="0.4">
      <c r="A2" s="535"/>
      <c r="B2" s="530" t="s">
        <v>157</v>
      </c>
      <c r="C2" s="536"/>
    </row>
    <row r="3" spans="1:3" ht="15" thickBot="1" x14ac:dyDescent="0.35">
      <c r="A3" s="532" t="s">
        <v>108</v>
      </c>
      <c r="B3" s="533" t="s">
        <v>1</v>
      </c>
      <c r="C3" s="534" t="s">
        <v>4</v>
      </c>
    </row>
    <row r="4" spans="1:3" ht="15" thickBot="1" x14ac:dyDescent="0.35">
      <c r="A4" s="552" t="s">
        <v>158</v>
      </c>
      <c r="B4" s="553"/>
      <c r="C4" s="546"/>
    </row>
    <row r="5" spans="1:3" x14ac:dyDescent="0.3">
      <c r="A5" s="241">
        <v>1014</v>
      </c>
      <c r="B5" s="34" t="s">
        <v>159</v>
      </c>
      <c r="C5" s="209">
        <f>ZaH!C6</f>
        <v>72120</v>
      </c>
    </row>
    <row r="6" spans="1:3" x14ac:dyDescent="0.3">
      <c r="A6" s="96">
        <v>1019</v>
      </c>
      <c r="B6" s="14" t="s">
        <v>160</v>
      </c>
      <c r="C6" s="78">
        <f>ZaH!D6</f>
        <v>26000</v>
      </c>
    </row>
    <row r="7" spans="1:3" x14ac:dyDescent="0.3">
      <c r="A7" s="233">
        <v>1031</v>
      </c>
      <c r="B7" s="6" t="s">
        <v>161</v>
      </c>
      <c r="C7" s="70">
        <f>ZaH!E6</f>
        <v>126150</v>
      </c>
    </row>
    <row r="8" spans="1:3" x14ac:dyDescent="0.3">
      <c r="A8" s="96">
        <v>1036</v>
      </c>
      <c r="B8" s="14" t="s">
        <v>162</v>
      </c>
      <c r="C8" s="78">
        <f>ZaH!F6</f>
        <v>574387</v>
      </c>
    </row>
    <row r="9" spans="1:3" x14ac:dyDescent="0.3">
      <c r="A9" s="103">
        <v>2169</v>
      </c>
      <c r="B9" s="5" t="s">
        <v>163</v>
      </c>
      <c r="C9" s="71">
        <f>PaOOH!C10</f>
        <v>100355</v>
      </c>
    </row>
    <row r="10" spans="1:3" x14ac:dyDescent="0.3">
      <c r="A10" s="94">
        <v>2212</v>
      </c>
      <c r="B10" s="4" t="s">
        <v>164</v>
      </c>
      <c r="C10" s="69">
        <f>PaOOH!D10</f>
        <v>10199004.890000001</v>
      </c>
    </row>
    <row r="11" spans="1:3" x14ac:dyDescent="0.3">
      <c r="A11" s="103">
        <v>2219</v>
      </c>
      <c r="B11" s="5" t="s">
        <v>165</v>
      </c>
      <c r="C11" s="71">
        <f>PaOOH!E10</f>
        <v>1028692.5</v>
      </c>
    </row>
    <row r="12" spans="1:3" x14ac:dyDescent="0.3">
      <c r="A12" s="550">
        <v>2221</v>
      </c>
      <c r="B12" s="4" t="s">
        <v>166</v>
      </c>
      <c r="C12" s="69">
        <f>PaOOH!F6</f>
        <v>284040</v>
      </c>
    </row>
    <row r="13" spans="1:3" x14ac:dyDescent="0.3">
      <c r="A13" s="551"/>
      <c r="B13" s="205" t="s">
        <v>167</v>
      </c>
      <c r="C13" s="206">
        <f>PaOOH!F7</f>
        <v>19747.5</v>
      </c>
    </row>
    <row r="14" spans="1:3" x14ac:dyDescent="0.3">
      <c r="A14" s="103">
        <v>2223</v>
      </c>
      <c r="B14" s="5" t="s">
        <v>168</v>
      </c>
      <c r="C14" s="71">
        <f>PaOOH!G10</f>
        <v>57994.9</v>
      </c>
    </row>
    <row r="15" spans="1:3" x14ac:dyDescent="0.3">
      <c r="A15" s="94">
        <v>2292</v>
      </c>
      <c r="B15" s="4" t="s">
        <v>121</v>
      </c>
      <c r="C15" s="69">
        <f>PaOOH!H10</f>
        <v>0</v>
      </c>
    </row>
    <row r="16" spans="1:3" x14ac:dyDescent="0.3">
      <c r="A16" s="103">
        <v>2321</v>
      </c>
      <c r="B16" s="5" t="s">
        <v>260</v>
      </c>
      <c r="C16" s="71">
        <f>PaOOH!I6</f>
        <v>372517</v>
      </c>
    </row>
    <row r="17" spans="1:3" x14ac:dyDescent="0.3">
      <c r="A17" s="103"/>
      <c r="B17" s="5" t="s">
        <v>261</v>
      </c>
      <c r="C17" s="71">
        <f>PaOOH!I7</f>
        <v>136611</v>
      </c>
    </row>
    <row r="18" spans="1:3" x14ac:dyDescent="0.3">
      <c r="A18" s="103"/>
      <c r="B18" s="5" t="s">
        <v>262</v>
      </c>
      <c r="C18" s="71">
        <f>PaOOH!I8</f>
        <v>459441.66</v>
      </c>
    </row>
    <row r="19" spans="1:3" x14ac:dyDescent="0.3">
      <c r="A19" s="103"/>
      <c r="B19" s="5" t="s">
        <v>263</v>
      </c>
      <c r="C19" s="71">
        <f>PaOOH!I9</f>
        <v>2420</v>
      </c>
    </row>
    <row r="20" spans="1:3" x14ac:dyDescent="0.3">
      <c r="A20" s="94">
        <v>2341</v>
      </c>
      <c r="B20" s="4" t="s">
        <v>123</v>
      </c>
      <c r="C20" s="69">
        <f>PaOOH!J10</f>
        <v>93775</v>
      </c>
    </row>
    <row r="21" spans="1:3" x14ac:dyDescent="0.3">
      <c r="A21" s="560">
        <v>3113</v>
      </c>
      <c r="B21" s="27" t="s">
        <v>170</v>
      </c>
      <c r="C21" s="89">
        <f>SPO!C12</f>
        <v>11867000</v>
      </c>
    </row>
    <row r="22" spans="1:3" x14ac:dyDescent="0.3">
      <c r="A22" s="561"/>
      <c r="B22" s="27" t="s">
        <v>172</v>
      </c>
      <c r="C22" s="89">
        <f>SPO!C13</f>
        <v>344850</v>
      </c>
    </row>
    <row r="23" spans="1:3" x14ac:dyDescent="0.3">
      <c r="A23" s="562"/>
      <c r="B23" s="27" t="s">
        <v>173</v>
      </c>
      <c r="C23" s="89">
        <f>SPO!C14</f>
        <v>18998</v>
      </c>
    </row>
    <row r="24" spans="1:3" x14ac:dyDescent="0.3">
      <c r="A24" s="563">
        <v>3231</v>
      </c>
      <c r="B24" s="20" t="s">
        <v>171</v>
      </c>
      <c r="C24" s="102">
        <f>SPO!D12</f>
        <v>332000</v>
      </c>
    </row>
    <row r="25" spans="1:3" x14ac:dyDescent="0.3">
      <c r="A25" s="564"/>
      <c r="B25" s="20" t="s">
        <v>174</v>
      </c>
      <c r="C25" s="102">
        <f>SPO!D13</f>
        <v>9922</v>
      </c>
    </row>
    <row r="26" spans="1:3" x14ac:dyDescent="0.3">
      <c r="A26" s="107">
        <v>3314</v>
      </c>
      <c r="B26" s="27" t="s">
        <v>175</v>
      </c>
      <c r="C26" s="89">
        <f>SPO!E15</f>
        <v>1183231.0900000001</v>
      </c>
    </row>
    <row r="27" spans="1:3" x14ac:dyDescent="0.3">
      <c r="A27" s="101">
        <v>3319</v>
      </c>
      <c r="B27" s="20" t="s">
        <v>176</v>
      </c>
      <c r="C27" s="102">
        <f>SPO!F15</f>
        <v>13755</v>
      </c>
    </row>
    <row r="28" spans="1:3" x14ac:dyDescent="0.3">
      <c r="A28" s="107">
        <v>3322</v>
      </c>
      <c r="B28" s="27" t="s">
        <v>177</v>
      </c>
      <c r="C28" s="89">
        <f>SPO!G15</f>
        <v>54480</v>
      </c>
    </row>
    <row r="29" spans="1:3" x14ac:dyDescent="0.3">
      <c r="A29" s="101">
        <v>3341</v>
      </c>
      <c r="B29" s="20" t="s">
        <v>131</v>
      </c>
      <c r="C29" s="102">
        <f>SPO!H15</f>
        <v>0</v>
      </c>
    </row>
    <row r="30" spans="1:3" x14ac:dyDescent="0.3">
      <c r="A30" s="107">
        <v>3392</v>
      </c>
      <c r="B30" s="27" t="s">
        <v>178</v>
      </c>
      <c r="C30" s="89">
        <f>SPO!I15</f>
        <v>2418403.92</v>
      </c>
    </row>
    <row r="31" spans="1:3" x14ac:dyDescent="0.3">
      <c r="A31" s="101">
        <v>3399</v>
      </c>
      <c r="B31" s="20" t="s">
        <v>179</v>
      </c>
      <c r="C31" s="102">
        <f>SPO!C20</f>
        <v>541979</v>
      </c>
    </row>
    <row r="32" spans="1:3" x14ac:dyDescent="0.3">
      <c r="A32" s="560">
        <v>3412</v>
      </c>
      <c r="B32" s="27" t="s">
        <v>180</v>
      </c>
      <c r="C32" s="89">
        <f>SPO!D17</f>
        <v>25071</v>
      </c>
    </row>
    <row r="33" spans="1:3" x14ac:dyDescent="0.3">
      <c r="A33" s="562"/>
      <c r="B33" s="27" t="s">
        <v>169</v>
      </c>
      <c r="C33" s="89">
        <f>SPO!D18</f>
        <v>559235.78</v>
      </c>
    </row>
    <row r="34" spans="1:3" x14ac:dyDescent="0.3">
      <c r="A34" s="101">
        <v>3419</v>
      </c>
      <c r="B34" s="20" t="s">
        <v>181</v>
      </c>
      <c r="C34" s="102">
        <f>SPO!E20</f>
        <v>2106976.13</v>
      </c>
    </row>
    <row r="35" spans="1:3" x14ac:dyDescent="0.3">
      <c r="A35" s="107">
        <v>3421</v>
      </c>
      <c r="B35" s="27" t="s">
        <v>136</v>
      </c>
      <c r="C35" s="89">
        <f>SPO!F20</f>
        <v>20000</v>
      </c>
    </row>
    <row r="36" spans="1:3" x14ac:dyDescent="0.3">
      <c r="A36" s="101">
        <v>3429</v>
      </c>
      <c r="B36" s="20" t="s">
        <v>182</v>
      </c>
      <c r="C36" s="102">
        <f>SPO!G20</f>
        <v>216531</v>
      </c>
    </row>
    <row r="37" spans="1:3" x14ac:dyDescent="0.3">
      <c r="A37" s="107">
        <v>3522</v>
      </c>
      <c r="B37" s="27" t="s">
        <v>183</v>
      </c>
      <c r="C37" s="89">
        <f>SPO!H20</f>
        <v>30000</v>
      </c>
    </row>
    <row r="38" spans="1:3" x14ac:dyDescent="0.3">
      <c r="A38" s="101">
        <v>3525</v>
      </c>
      <c r="B38" s="20" t="s">
        <v>184</v>
      </c>
      <c r="C38" s="102">
        <f>SPO!I20</f>
        <v>20000</v>
      </c>
    </row>
    <row r="39" spans="1:3" x14ac:dyDescent="0.3">
      <c r="A39" s="560">
        <v>3612</v>
      </c>
      <c r="B39" s="27" t="s">
        <v>185</v>
      </c>
      <c r="C39" s="89">
        <f>SPO!C22</f>
        <v>150324</v>
      </c>
    </row>
    <row r="40" spans="1:3" x14ac:dyDescent="0.3">
      <c r="A40" s="561"/>
      <c r="B40" s="27" t="s">
        <v>186</v>
      </c>
      <c r="C40" s="89">
        <f>SPO!C23</f>
        <v>107359.24</v>
      </c>
    </row>
    <row r="41" spans="1:3" x14ac:dyDescent="0.3">
      <c r="A41" s="562"/>
      <c r="B41" s="27" t="s">
        <v>187</v>
      </c>
      <c r="C41" s="89">
        <f>SPO!C24</f>
        <v>0</v>
      </c>
    </row>
    <row r="42" spans="1:3" x14ac:dyDescent="0.3">
      <c r="A42" s="101">
        <v>3631</v>
      </c>
      <c r="B42" s="20" t="s">
        <v>188</v>
      </c>
      <c r="C42" s="102">
        <f>SPO!D26</f>
        <v>3881743.34</v>
      </c>
    </row>
    <row r="43" spans="1:3" x14ac:dyDescent="0.3">
      <c r="A43" s="107">
        <v>3632</v>
      </c>
      <c r="B43" s="27" t="s">
        <v>189</v>
      </c>
      <c r="C43" s="89">
        <f>SPO!E26</f>
        <v>0</v>
      </c>
    </row>
    <row r="44" spans="1:3" x14ac:dyDescent="0.3">
      <c r="A44" s="101">
        <v>3634</v>
      </c>
      <c r="B44" s="20" t="s">
        <v>190</v>
      </c>
      <c r="C44" s="102">
        <f>SPO!F26</f>
        <v>2861588.52</v>
      </c>
    </row>
    <row r="45" spans="1:3" x14ac:dyDescent="0.3">
      <c r="A45" s="107">
        <v>3635</v>
      </c>
      <c r="B45" s="27" t="s">
        <v>144</v>
      </c>
      <c r="C45" s="89">
        <f>SPO!G26</f>
        <v>0</v>
      </c>
    </row>
    <row r="46" spans="1:3" x14ac:dyDescent="0.3">
      <c r="A46" s="565">
        <v>3639</v>
      </c>
      <c r="B46" s="20" t="s">
        <v>191</v>
      </c>
      <c r="C46" s="102">
        <f>SPO!H22</f>
        <v>18646100</v>
      </c>
    </row>
    <row r="47" spans="1:3" x14ac:dyDescent="0.3">
      <c r="A47" s="566"/>
      <c r="B47" s="20" t="s">
        <v>192</v>
      </c>
      <c r="C47" s="102">
        <f>SPO!H23</f>
        <v>14833631</v>
      </c>
    </row>
    <row r="48" spans="1:3" x14ac:dyDescent="0.3">
      <c r="A48" s="566"/>
      <c r="B48" s="20" t="s">
        <v>193</v>
      </c>
      <c r="C48" s="102">
        <f>SPO!H24</f>
        <v>300901.42</v>
      </c>
    </row>
    <row r="49" spans="1:3" x14ac:dyDescent="0.3">
      <c r="A49" s="567"/>
      <c r="B49" s="20" t="s">
        <v>194</v>
      </c>
      <c r="C49" s="102">
        <f>SPO!H25</f>
        <v>86606.83</v>
      </c>
    </row>
    <row r="50" spans="1:3" x14ac:dyDescent="0.3">
      <c r="A50" s="107">
        <v>3723</v>
      </c>
      <c r="B50" s="27" t="s">
        <v>195</v>
      </c>
      <c r="C50" s="89">
        <f>SPO!I26</f>
        <v>1237992.04</v>
      </c>
    </row>
    <row r="51" spans="1:3" x14ac:dyDescent="0.3">
      <c r="A51" s="101">
        <v>3729</v>
      </c>
      <c r="B51" s="20" t="s">
        <v>196</v>
      </c>
      <c r="C51" s="102">
        <f>SPO!C30</f>
        <v>1664633.54</v>
      </c>
    </row>
    <row r="52" spans="1:3" x14ac:dyDescent="0.3">
      <c r="A52" s="107">
        <v>3741</v>
      </c>
      <c r="B52" s="27" t="s">
        <v>197</v>
      </c>
      <c r="C52" s="89">
        <f>SPO!D30</f>
        <v>52995</v>
      </c>
    </row>
    <row r="53" spans="1:3" x14ac:dyDescent="0.3">
      <c r="A53" s="101">
        <v>3742</v>
      </c>
      <c r="B53" s="20" t="s">
        <v>198</v>
      </c>
      <c r="C53" s="102">
        <f>SPO!E30</f>
        <v>23000</v>
      </c>
    </row>
    <row r="54" spans="1:3" x14ac:dyDescent="0.3">
      <c r="A54" s="107">
        <v>3744</v>
      </c>
      <c r="B54" s="27" t="s">
        <v>150</v>
      </c>
      <c r="C54" s="89">
        <f>SPO!F30</f>
        <v>0</v>
      </c>
    </row>
    <row r="55" spans="1:3" x14ac:dyDescent="0.3">
      <c r="A55" s="101">
        <v>3745</v>
      </c>
      <c r="B55" s="20" t="s">
        <v>199</v>
      </c>
      <c r="C55" s="102">
        <f>SPO!G30</f>
        <v>220050</v>
      </c>
    </row>
    <row r="56" spans="1:3" x14ac:dyDescent="0.3">
      <c r="A56" s="104">
        <v>4329</v>
      </c>
      <c r="B56" s="10" t="s">
        <v>200</v>
      </c>
      <c r="C56" s="77">
        <f>SVaPZ!C8</f>
        <v>4660</v>
      </c>
    </row>
    <row r="57" spans="1:3" x14ac:dyDescent="0.3">
      <c r="A57" s="554">
        <v>4351</v>
      </c>
      <c r="B57" s="23" t="s">
        <v>201</v>
      </c>
      <c r="C57" s="83">
        <f>SVaPZ!D6</f>
        <v>965908.57</v>
      </c>
    </row>
    <row r="58" spans="1:3" x14ac:dyDescent="0.3">
      <c r="A58" s="555"/>
      <c r="B58" s="23" t="s">
        <v>202</v>
      </c>
      <c r="C58" s="83">
        <f>SVaPZ!D7</f>
        <v>113621.75999999999</v>
      </c>
    </row>
    <row r="59" spans="1:3" x14ac:dyDescent="0.3">
      <c r="A59" s="104">
        <v>4399</v>
      </c>
      <c r="B59" s="10" t="s">
        <v>203</v>
      </c>
      <c r="C59" s="77">
        <f>SVaPZ!E8</f>
        <v>22960</v>
      </c>
    </row>
    <row r="60" spans="1:3" x14ac:dyDescent="0.3">
      <c r="A60" s="242">
        <v>5272</v>
      </c>
      <c r="B60" s="25" t="s">
        <v>206</v>
      </c>
      <c r="C60" s="88">
        <f>BSaSO!C8</f>
        <v>0</v>
      </c>
    </row>
    <row r="61" spans="1:3" x14ac:dyDescent="0.3">
      <c r="A61" s="97">
        <v>5311</v>
      </c>
      <c r="B61" s="18" t="s">
        <v>208</v>
      </c>
      <c r="C61" s="87">
        <f>BSaSO!D8</f>
        <v>904152</v>
      </c>
    </row>
    <row r="62" spans="1:3" x14ac:dyDescent="0.3">
      <c r="A62" s="556">
        <v>5512</v>
      </c>
      <c r="B62" s="25" t="s">
        <v>210</v>
      </c>
      <c r="C62" s="88">
        <f>BSaSO!E6</f>
        <v>1750918.76</v>
      </c>
    </row>
    <row r="63" spans="1:3" x14ac:dyDescent="0.3">
      <c r="A63" s="557"/>
      <c r="B63" s="25" t="s">
        <v>211</v>
      </c>
      <c r="C63" s="88">
        <f>BSaSO!E7</f>
        <v>0</v>
      </c>
    </row>
    <row r="64" spans="1:3" x14ac:dyDescent="0.3">
      <c r="A64" s="243">
        <v>6112</v>
      </c>
      <c r="B64" s="225" t="s">
        <v>225</v>
      </c>
      <c r="C64" s="185">
        <f>VVSaS!C10</f>
        <v>1943109</v>
      </c>
    </row>
    <row r="65" spans="1:3" x14ac:dyDescent="0.3">
      <c r="A65" s="244">
        <v>6114</v>
      </c>
      <c r="B65" s="56" t="s">
        <v>215</v>
      </c>
      <c r="C65" s="226">
        <f>VVSaS!D10</f>
        <v>0</v>
      </c>
    </row>
    <row r="66" spans="1:3" x14ac:dyDescent="0.3">
      <c r="A66" s="243">
        <v>6115</v>
      </c>
      <c r="B66" s="225" t="s">
        <v>216</v>
      </c>
      <c r="C66" s="185">
        <f>VVSaS!E10</f>
        <v>131287.35999999999</v>
      </c>
    </row>
    <row r="67" spans="1:3" x14ac:dyDescent="0.3">
      <c r="A67" s="244">
        <v>6118</v>
      </c>
      <c r="B67" s="56" t="s">
        <v>217</v>
      </c>
      <c r="C67" s="226">
        <f>VVSaS!F10</f>
        <v>0</v>
      </c>
    </row>
    <row r="68" spans="1:3" x14ac:dyDescent="0.3">
      <c r="A68" s="568">
        <v>6171</v>
      </c>
      <c r="B68" s="225" t="s">
        <v>226</v>
      </c>
      <c r="C68" s="185">
        <f>VVSaS!G8</f>
        <v>50455417.030000001</v>
      </c>
    </row>
    <row r="69" spans="1:3" x14ac:dyDescent="0.3">
      <c r="A69" s="569"/>
      <c r="B69" s="225" t="s">
        <v>227</v>
      </c>
      <c r="C69" s="185">
        <f>VVSaS!G9</f>
        <v>4356</v>
      </c>
    </row>
    <row r="70" spans="1:3" x14ac:dyDescent="0.3">
      <c r="A70" s="244">
        <v>6310</v>
      </c>
      <c r="B70" s="56" t="s">
        <v>228</v>
      </c>
      <c r="C70" s="226">
        <f>VVSaS!C14</f>
        <v>74795.100000000006</v>
      </c>
    </row>
    <row r="71" spans="1:3" x14ac:dyDescent="0.3">
      <c r="A71" s="243">
        <v>6320</v>
      </c>
      <c r="B71" s="225" t="s">
        <v>229</v>
      </c>
      <c r="C71" s="185">
        <f>VVSaS!D14</f>
        <v>206969</v>
      </c>
    </row>
    <row r="72" spans="1:3" x14ac:dyDescent="0.3">
      <c r="A72" s="244">
        <v>6330</v>
      </c>
      <c r="B72" s="56" t="s">
        <v>221</v>
      </c>
      <c r="C72" s="226">
        <f>VVSaS!E14</f>
        <v>0</v>
      </c>
    </row>
    <row r="73" spans="1:3" x14ac:dyDescent="0.3">
      <c r="A73" s="558">
        <v>6399</v>
      </c>
      <c r="B73" s="225" t="s">
        <v>230</v>
      </c>
      <c r="C73" s="185">
        <f>VVSaS!F12</f>
        <v>1489980</v>
      </c>
    </row>
    <row r="74" spans="1:3" x14ac:dyDescent="0.3">
      <c r="A74" s="559"/>
      <c r="B74" s="225" t="s">
        <v>231</v>
      </c>
      <c r="C74" s="185">
        <f>VVSaS!F13</f>
        <v>167231.04999999999</v>
      </c>
    </row>
    <row r="75" spans="1:3" x14ac:dyDescent="0.3">
      <c r="A75" s="244">
        <v>6402</v>
      </c>
      <c r="B75" s="56" t="s">
        <v>232</v>
      </c>
      <c r="C75" s="226">
        <f>VVSaS!G14</f>
        <v>81289.490000000005</v>
      </c>
    </row>
    <row r="76" spans="1:3" ht="15" thickBot="1" x14ac:dyDescent="0.35">
      <c r="A76" s="243">
        <v>6409</v>
      </c>
      <c r="B76" s="225" t="s">
        <v>224</v>
      </c>
      <c r="C76" s="185">
        <f>VVSaS!H14</f>
        <v>0</v>
      </c>
    </row>
    <row r="77" spans="1:3" ht="15" thickBot="1" x14ac:dyDescent="0.35">
      <c r="A77" s="28"/>
      <c r="B77" s="12" t="s">
        <v>103</v>
      </c>
      <c r="C77" s="13">
        <f>SUM(C5:C76)</f>
        <v>135699269.42000002</v>
      </c>
    </row>
  </sheetData>
  <sheetProtection algorithmName="SHA-512" hashValue="78gDIeZ7u6dZ6FrOE5UvzP0iA1WMfeI2EYNfN4+D7are4Z06eZZFjbl8Ar9aiqdR2GPoMgy6zkPuVJoV33S9TA==" saltValue="kRWaKvWMZqcuqcn6a9+RPg==" spinCount="100000" sheet="1" objects="1" scenarios="1"/>
  <mergeCells count="11">
    <mergeCell ref="A12:A13"/>
    <mergeCell ref="A4:C4"/>
    <mergeCell ref="A57:A58"/>
    <mergeCell ref="A62:A63"/>
    <mergeCell ref="A73:A74"/>
    <mergeCell ref="A21:A23"/>
    <mergeCell ref="A24:A25"/>
    <mergeCell ref="A32:A33"/>
    <mergeCell ref="A39:A41"/>
    <mergeCell ref="A46:A49"/>
    <mergeCell ref="A68:A69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2"/>
  <sheetViews>
    <sheetView zoomScale="90" zoomScaleNormal="90" workbookViewId="0">
      <selection activeCell="C11" sqref="C11"/>
    </sheetView>
  </sheetViews>
  <sheetFormatPr defaultRowHeight="14.4" x14ac:dyDescent="0.3"/>
  <cols>
    <col min="3" max="10" width="20.6640625" customWidth="1"/>
  </cols>
  <sheetData>
    <row r="1" spans="1:10" ht="15" thickBot="1" x14ac:dyDescent="0.35">
      <c r="A1" s="574" t="s">
        <v>256</v>
      </c>
      <c r="B1" s="570" t="s">
        <v>27</v>
      </c>
      <c r="C1" s="571"/>
      <c r="D1" s="571"/>
      <c r="E1" s="571"/>
      <c r="F1" s="571"/>
      <c r="G1" s="571"/>
      <c r="H1" s="571"/>
      <c r="I1" s="572"/>
      <c r="J1" s="276" t="s">
        <v>233</v>
      </c>
    </row>
    <row r="2" spans="1:10" x14ac:dyDescent="0.3">
      <c r="A2" s="575"/>
      <c r="B2" s="277" t="s">
        <v>0</v>
      </c>
      <c r="C2" s="278">
        <v>1111</v>
      </c>
      <c r="D2" s="278">
        <v>1112</v>
      </c>
      <c r="E2" s="278">
        <v>1113</v>
      </c>
      <c r="F2" s="278">
        <v>1121</v>
      </c>
      <c r="G2" s="278">
        <v>1122</v>
      </c>
      <c r="H2" s="279">
        <v>1211</v>
      </c>
      <c r="I2" s="280"/>
      <c r="J2" s="281"/>
    </row>
    <row r="3" spans="1:10" x14ac:dyDescent="0.3">
      <c r="A3" s="575"/>
      <c r="B3" s="282" t="s">
        <v>234</v>
      </c>
      <c r="C3" s="248">
        <v>19002045.32</v>
      </c>
      <c r="D3" s="248">
        <v>752224.56</v>
      </c>
      <c r="E3" s="248">
        <v>1864627.5</v>
      </c>
      <c r="F3" s="248">
        <v>18656771.800000001</v>
      </c>
      <c r="G3" s="248">
        <v>1489980</v>
      </c>
      <c r="H3" s="249">
        <v>34745911.109999999</v>
      </c>
      <c r="I3" s="250"/>
      <c r="J3" s="283">
        <f>SUM(C3:I3)</f>
        <v>76511560.289999992</v>
      </c>
    </row>
    <row r="4" spans="1:10" x14ac:dyDescent="0.3">
      <c r="A4" s="575"/>
      <c r="B4" s="284" t="s">
        <v>0</v>
      </c>
      <c r="C4" s="285">
        <v>1511</v>
      </c>
      <c r="D4" s="285"/>
      <c r="E4" s="285"/>
      <c r="F4" s="285"/>
      <c r="G4" s="285"/>
      <c r="H4" s="286"/>
      <c r="I4" s="287"/>
      <c r="J4" s="283"/>
    </row>
    <row r="5" spans="1:10" x14ac:dyDescent="0.3">
      <c r="A5" s="575"/>
      <c r="B5" s="282" t="s">
        <v>234</v>
      </c>
      <c r="C5" s="248">
        <v>4776018.8</v>
      </c>
      <c r="D5" s="248">
        <v>0</v>
      </c>
      <c r="E5" s="248">
        <v>0</v>
      </c>
      <c r="F5" s="248">
        <v>0</v>
      </c>
      <c r="G5" s="248">
        <v>0</v>
      </c>
      <c r="H5" s="249">
        <v>0</v>
      </c>
      <c r="I5" s="250">
        <v>0</v>
      </c>
      <c r="J5" s="283">
        <f>SUM(C5:I5)</f>
        <v>4776018.8</v>
      </c>
    </row>
    <row r="6" spans="1:10" x14ac:dyDescent="0.3">
      <c r="A6" s="575"/>
      <c r="B6" s="284" t="s">
        <v>0</v>
      </c>
      <c r="C6" s="288">
        <v>1334</v>
      </c>
      <c r="D6" s="288">
        <v>1335</v>
      </c>
      <c r="E6" s="288"/>
      <c r="F6" s="288"/>
      <c r="G6" s="288"/>
      <c r="H6" s="288"/>
      <c r="I6" s="289"/>
      <c r="J6" s="290"/>
    </row>
    <row r="7" spans="1:10" x14ac:dyDescent="0.3">
      <c r="A7" s="575"/>
      <c r="B7" s="282" t="s">
        <v>234</v>
      </c>
      <c r="C7" s="248">
        <v>125163.2</v>
      </c>
      <c r="D7" s="248">
        <v>15270</v>
      </c>
      <c r="E7" s="248">
        <v>0</v>
      </c>
      <c r="F7" s="248">
        <v>0</v>
      </c>
      <c r="G7" s="248">
        <v>0</v>
      </c>
      <c r="H7" s="248">
        <v>0</v>
      </c>
      <c r="I7" s="250">
        <v>0</v>
      </c>
      <c r="J7" s="283">
        <f>SUM(C7:I7)</f>
        <v>140433.20000000001</v>
      </c>
    </row>
    <row r="8" spans="1:10" x14ac:dyDescent="0.3">
      <c r="A8" s="575"/>
      <c r="B8" s="284" t="s">
        <v>0</v>
      </c>
      <c r="C8" s="288">
        <v>1341</v>
      </c>
      <c r="D8" s="288">
        <v>1343</v>
      </c>
      <c r="E8" s="288">
        <v>1344</v>
      </c>
      <c r="F8" s="288">
        <v>1345</v>
      </c>
      <c r="G8" s="289">
        <v>1346</v>
      </c>
      <c r="H8" s="291">
        <v>1349</v>
      </c>
      <c r="I8" s="292"/>
      <c r="J8" s="283"/>
    </row>
    <row r="9" spans="1:10" x14ac:dyDescent="0.3">
      <c r="A9" s="575"/>
      <c r="B9" s="282" t="s">
        <v>0</v>
      </c>
      <c r="C9" s="249">
        <v>222024</v>
      </c>
      <c r="D9" s="248">
        <v>107424</v>
      </c>
      <c r="E9" s="248">
        <v>14810</v>
      </c>
      <c r="F9" s="248">
        <v>89952</v>
      </c>
      <c r="G9" s="248">
        <v>0</v>
      </c>
      <c r="H9" s="248">
        <v>29982</v>
      </c>
      <c r="I9" s="250">
        <v>0</v>
      </c>
      <c r="J9" s="283">
        <f>SUM(C9:I9)</f>
        <v>464192</v>
      </c>
    </row>
    <row r="10" spans="1:10" x14ac:dyDescent="0.3">
      <c r="A10" s="575"/>
      <c r="B10" s="284" t="s">
        <v>0</v>
      </c>
      <c r="C10" s="288">
        <v>1351</v>
      </c>
      <c r="D10" s="288">
        <v>1353</v>
      </c>
      <c r="E10" s="288">
        <v>1355</v>
      </c>
      <c r="F10" s="288">
        <v>1361</v>
      </c>
      <c r="G10" s="288"/>
      <c r="H10" s="288"/>
      <c r="I10" s="289"/>
      <c r="J10" s="290"/>
    </row>
    <row r="11" spans="1:10" x14ac:dyDescent="0.3">
      <c r="A11" s="575"/>
      <c r="B11" s="282" t="s">
        <v>234</v>
      </c>
      <c r="C11" s="248">
        <v>361415.52</v>
      </c>
      <c r="D11" s="248">
        <v>641700</v>
      </c>
      <c r="E11" s="248">
        <v>7303184.0899999999</v>
      </c>
      <c r="F11" s="248">
        <v>11322165</v>
      </c>
      <c r="G11" s="248">
        <v>0</v>
      </c>
      <c r="H11" s="248">
        <v>0</v>
      </c>
      <c r="I11" s="250">
        <v>0</v>
      </c>
      <c r="J11" s="283">
        <f>SUM(C11:I11)</f>
        <v>19628464.609999999</v>
      </c>
    </row>
    <row r="12" spans="1:10" x14ac:dyDescent="0.3">
      <c r="A12" s="575"/>
      <c r="B12" s="284" t="s">
        <v>0</v>
      </c>
      <c r="C12" s="288">
        <v>1381</v>
      </c>
      <c r="D12" s="288">
        <v>1382</v>
      </c>
      <c r="E12" s="288">
        <v>1383</v>
      </c>
      <c r="F12" s="288"/>
      <c r="G12" s="288"/>
      <c r="H12" s="293"/>
      <c r="I12" s="287"/>
      <c r="J12" s="290"/>
    </row>
    <row r="13" spans="1:10" ht="15" thickBot="1" x14ac:dyDescent="0.35">
      <c r="A13" s="575"/>
      <c r="B13" s="294" t="s">
        <v>234</v>
      </c>
      <c r="C13" s="251">
        <v>0</v>
      </c>
      <c r="D13" s="251">
        <v>0</v>
      </c>
      <c r="E13" s="251">
        <v>0</v>
      </c>
      <c r="F13" s="251">
        <v>0</v>
      </c>
      <c r="G13" s="251">
        <v>0</v>
      </c>
      <c r="H13" s="252">
        <v>0</v>
      </c>
      <c r="I13" s="253">
        <v>0</v>
      </c>
      <c r="J13" s="295">
        <f>SUM(C13:I13)</f>
        <v>0</v>
      </c>
    </row>
    <row r="14" spans="1:10" ht="15" thickBot="1" x14ac:dyDescent="0.35">
      <c r="A14" s="576"/>
      <c r="B14" s="296"/>
      <c r="C14" s="573" t="s">
        <v>233</v>
      </c>
      <c r="D14" s="573"/>
      <c r="E14" s="573"/>
      <c r="F14" s="573"/>
      <c r="G14" s="573"/>
      <c r="H14" s="573"/>
      <c r="I14" s="297"/>
      <c r="J14" s="298">
        <f>SUM(J2:J13)</f>
        <v>101520668.89999999</v>
      </c>
    </row>
    <row r="15" spans="1:10" x14ac:dyDescent="0.3">
      <c r="A15" s="574" t="s">
        <v>257</v>
      </c>
      <c r="B15" s="299" t="s">
        <v>0</v>
      </c>
      <c r="C15" s="300" t="s">
        <v>237</v>
      </c>
      <c r="D15" s="300" t="s">
        <v>236</v>
      </c>
      <c r="E15" s="300" t="s">
        <v>235</v>
      </c>
      <c r="F15" s="300" t="s">
        <v>13</v>
      </c>
      <c r="G15" s="300">
        <v>1353</v>
      </c>
      <c r="H15" s="300">
        <v>1361</v>
      </c>
      <c r="I15" s="301">
        <v>1511</v>
      </c>
      <c r="J15" s="281"/>
    </row>
    <row r="16" spans="1:10" x14ac:dyDescent="0.3">
      <c r="A16" s="575"/>
      <c r="B16" s="302" t="s">
        <v>234</v>
      </c>
      <c r="C16" s="248">
        <v>76511560.290000007</v>
      </c>
      <c r="D16" s="248">
        <v>140433.20000000001</v>
      </c>
      <c r="E16" s="248">
        <v>404228</v>
      </c>
      <c r="F16" s="248">
        <v>7664599.6100000003</v>
      </c>
      <c r="G16" s="248">
        <v>641700</v>
      </c>
      <c r="H16" s="248">
        <v>38000</v>
      </c>
      <c r="I16" s="250">
        <v>4776018.8</v>
      </c>
      <c r="J16" s="283"/>
    </row>
    <row r="17" spans="1:10" x14ac:dyDescent="0.3">
      <c r="A17" s="575"/>
      <c r="B17" s="302" t="s">
        <v>234</v>
      </c>
      <c r="C17" s="248">
        <v>0</v>
      </c>
      <c r="D17" s="248">
        <v>0</v>
      </c>
      <c r="E17" s="248">
        <v>0</v>
      </c>
      <c r="F17" s="248">
        <v>0</v>
      </c>
      <c r="G17" s="248">
        <v>0</v>
      </c>
      <c r="H17" s="248">
        <v>2146295</v>
      </c>
      <c r="I17" s="250">
        <v>0</v>
      </c>
      <c r="J17" s="283"/>
    </row>
    <row r="18" spans="1:10" x14ac:dyDescent="0.3">
      <c r="A18" s="575"/>
      <c r="B18" s="302" t="s">
        <v>234</v>
      </c>
      <c r="C18" s="248">
        <v>0</v>
      </c>
      <c r="D18" s="248">
        <v>0</v>
      </c>
      <c r="E18" s="248">
        <v>0</v>
      </c>
      <c r="F18" s="248">
        <v>0</v>
      </c>
      <c r="G18" s="248">
        <v>0</v>
      </c>
      <c r="H18" s="248">
        <v>9137870</v>
      </c>
      <c r="I18" s="250">
        <v>0</v>
      </c>
      <c r="J18" s="283"/>
    </row>
    <row r="19" spans="1:10" x14ac:dyDescent="0.3">
      <c r="A19" s="575"/>
      <c r="B19" s="303"/>
      <c r="C19" s="273">
        <f t="shared" ref="C19:I19" si="0">SUM(C16:C18)</f>
        <v>76511560.290000007</v>
      </c>
      <c r="D19" s="273">
        <f t="shared" si="0"/>
        <v>140433.20000000001</v>
      </c>
      <c r="E19" s="273">
        <f t="shared" si="0"/>
        <v>404228</v>
      </c>
      <c r="F19" s="273">
        <f t="shared" si="0"/>
        <v>7664599.6100000003</v>
      </c>
      <c r="G19" s="273">
        <f t="shared" si="0"/>
        <v>641700</v>
      </c>
      <c r="H19" s="273">
        <f t="shared" si="0"/>
        <v>11322165</v>
      </c>
      <c r="I19" s="304">
        <f t="shared" si="0"/>
        <v>4776018.8</v>
      </c>
      <c r="J19" s="295">
        <f>SUM(C19:I19)</f>
        <v>101460704.90000001</v>
      </c>
    </row>
    <row r="20" spans="1:10" x14ac:dyDescent="0.3">
      <c r="A20" s="575"/>
      <c r="B20" s="305" t="s">
        <v>0</v>
      </c>
      <c r="C20" s="288">
        <v>1381</v>
      </c>
      <c r="D20" s="288">
        <v>1382</v>
      </c>
      <c r="E20" s="288">
        <v>1383</v>
      </c>
      <c r="F20" s="306"/>
      <c r="G20" s="306"/>
      <c r="H20" s="306"/>
      <c r="I20" s="307"/>
      <c r="J20" s="295"/>
    </row>
    <row r="21" spans="1:10" ht="15" thickBot="1" x14ac:dyDescent="0.35">
      <c r="A21" s="575"/>
      <c r="B21" s="308" t="s">
        <v>234</v>
      </c>
      <c r="C21" s="251">
        <v>0</v>
      </c>
      <c r="D21" s="251">
        <v>0</v>
      </c>
      <c r="E21" s="251">
        <v>0</v>
      </c>
      <c r="F21" s="251">
        <v>0</v>
      </c>
      <c r="G21" s="251">
        <v>0</v>
      </c>
      <c r="H21" s="251">
        <v>0</v>
      </c>
      <c r="I21" s="253">
        <v>0</v>
      </c>
      <c r="J21" s="295">
        <f>SUM(C21:I21)</f>
        <v>0</v>
      </c>
    </row>
    <row r="22" spans="1:10" ht="15" thickBot="1" x14ac:dyDescent="0.35">
      <c r="A22" s="576"/>
      <c r="B22" s="309"/>
      <c r="C22" s="310"/>
      <c r="D22" s="310"/>
      <c r="E22" s="310"/>
      <c r="F22" s="311"/>
      <c r="G22" s="312"/>
      <c r="H22" s="313"/>
      <c r="I22" s="310"/>
      <c r="J22" s="298">
        <f>J19+J21</f>
        <v>101460704.90000001</v>
      </c>
    </row>
  </sheetData>
  <sheetProtection algorithmName="SHA-512" hashValue="Des/UQEQFVfH6z7MnwfaDPSzSR6qobRokMu5uxewWyY3Z6bBRPPSGx3Z6j243oXU1Odj7xYWojeR3Hrgy6VNIQ==" saltValue="SVllD/4K2rAXTJ/AZm/PRw==" spinCount="100000" sheet="1" objects="1" scenarios="1"/>
  <mergeCells count="4">
    <mergeCell ref="B1:I1"/>
    <mergeCell ref="C14:H14"/>
    <mergeCell ref="A1:A14"/>
    <mergeCell ref="A15:A22"/>
  </mergeCells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2"/>
  <sheetViews>
    <sheetView workbookViewId="0">
      <selection activeCell="B3" sqref="B3"/>
    </sheetView>
  </sheetViews>
  <sheetFormatPr defaultRowHeight="14.4" x14ac:dyDescent="0.3"/>
  <cols>
    <col min="3" max="11" width="20.6640625" customWidth="1"/>
  </cols>
  <sheetData>
    <row r="1" spans="1:11" ht="15" thickBot="1" x14ac:dyDescent="0.35">
      <c r="A1" s="574" t="s">
        <v>256</v>
      </c>
      <c r="B1" s="579" t="s">
        <v>26</v>
      </c>
      <c r="C1" s="580"/>
      <c r="D1" s="580"/>
      <c r="E1" s="580"/>
      <c r="F1" s="580"/>
      <c r="G1" s="580"/>
      <c r="H1" s="580"/>
      <c r="I1" s="580"/>
      <c r="J1" s="580"/>
      <c r="K1" s="254" t="s">
        <v>233</v>
      </c>
    </row>
    <row r="2" spans="1:11" x14ac:dyDescent="0.3">
      <c r="A2" s="575"/>
      <c r="B2" s="255" t="s">
        <v>0</v>
      </c>
      <c r="C2" s="256">
        <v>2111</v>
      </c>
      <c r="D2" s="256">
        <v>2112</v>
      </c>
      <c r="E2" s="256">
        <v>2119</v>
      </c>
      <c r="F2" s="256">
        <v>2122</v>
      </c>
      <c r="G2" s="256">
        <v>2131</v>
      </c>
      <c r="H2" s="256">
        <v>2132</v>
      </c>
      <c r="I2" s="256">
        <v>2141</v>
      </c>
      <c r="J2" s="257">
        <v>2144</v>
      </c>
      <c r="K2" s="258"/>
    </row>
    <row r="3" spans="1:11" x14ac:dyDescent="0.3">
      <c r="A3" s="575"/>
      <c r="B3" s="259" t="s">
        <v>234</v>
      </c>
      <c r="C3" s="188">
        <v>500342.27</v>
      </c>
      <c r="D3" s="188">
        <v>1564</v>
      </c>
      <c r="E3" s="188">
        <v>44286</v>
      </c>
      <c r="F3" s="188">
        <v>1102545.8700000001</v>
      </c>
      <c r="G3" s="188">
        <v>40000</v>
      </c>
      <c r="H3" s="188">
        <v>4009875.71</v>
      </c>
      <c r="I3" s="188">
        <v>99336.08</v>
      </c>
      <c r="J3" s="189">
        <v>606015</v>
      </c>
      <c r="K3" s="260">
        <f>SUM(C3:J3)</f>
        <v>6403964.9299999997</v>
      </c>
    </row>
    <row r="4" spans="1:11" x14ac:dyDescent="0.3">
      <c r="A4" s="575"/>
      <c r="B4" s="261" t="s">
        <v>0</v>
      </c>
      <c r="C4" s="262">
        <v>2212</v>
      </c>
      <c r="D4" s="262">
        <v>2226</v>
      </c>
      <c r="E4" s="262">
        <v>2229</v>
      </c>
      <c r="F4" s="262">
        <v>2321</v>
      </c>
      <c r="G4" s="262">
        <v>2322</v>
      </c>
      <c r="H4" s="262">
        <v>2324</v>
      </c>
      <c r="I4" s="262">
        <v>2328</v>
      </c>
      <c r="J4" s="263">
        <v>2329</v>
      </c>
      <c r="K4" s="260"/>
    </row>
    <row r="5" spans="1:11" ht="15" thickBot="1" x14ac:dyDescent="0.35">
      <c r="A5" s="575"/>
      <c r="B5" s="264" t="s">
        <v>234</v>
      </c>
      <c r="C5" s="190">
        <v>2521549.65</v>
      </c>
      <c r="D5" s="190">
        <v>1294000</v>
      </c>
      <c r="E5" s="190">
        <v>834406.25</v>
      </c>
      <c r="F5" s="190">
        <v>20000</v>
      </c>
      <c r="G5" s="190">
        <v>0</v>
      </c>
      <c r="H5" s="190">
        <v>1248292.58</v>
      </c>
      <c r="I5" s="190">
        <v>200</v>
      </c>
      <c r="J5" s="191">
        <v>3256</v>
      </c>
      <c r="K5" s="265">
        <f>SUM(C5:J5)</f>
        <v>5921704.4800000004</v>
      </c>
    </row>
    <row r="6" spans="1:11" ht="15" thickBot="1" x14ac:dyDescent="0.35">
      <c r="A6" s="576"/>
      <c r="B6" s="266"/>
      <c r="C6" s="581" t="s">
        <v>233</v>
      </c>
      <c r="D6" s="571"/>
      <c r="E6" s="571"/>
      <c r="F6" s="571"/>
      <c r="G6" s="571"/>
      <c r="H6" s="571"/>
      <c r="I6" s="571"/>
      <c r="J6" s="571"/>
      <c r="K6" s="192">
        <f>SUM(K3:K5)</f>
        <v>12325669.41</v>
      </c>
    </row>
    <row r="7" spans="1:11" x14ac:dyDescent="0.3">
      <c r="A7" s="574" t="s">
        <v>257</v>
      </c>
      <c r="B7" s="267" t="s">
        <v>0</v>
      </c>
      <c r="C7" s="268">
        <v>2111</v>
      </c>
      <c r="D7" s="268">
        <v>2112</v>
      </c>
      <c r="E7" s="268">
        <v>2119</v>
      </c>
      <c r="F7" s="268">
        <v>2122</v>
      </c>
      <c r="G7" s="268">
        <v>2131</v>
      </c>
      <c r="H7" s="268">
        <v>2132</v>
      </c>
      <c r="I7" s="268">
        <v>2141</v>
      </c>
      <c r="J7" s="269">
        <v>2144</v>
      </c>
      <c r="K7" s="270"/>
    </row>
    <row r="8" spans="1:11" x14ac:dyDescent="0.3">
      <c r="A8" s="575"/>
      <c r="B8" s="259" t="s">
        <v>234</v>
      </c>
      <c r="C8" s="188">
        <v>65814</v>
      </c>
      <c r="D8" s="188">
        <v>1564</v>
      </c>
      <c r="E8" s="188">
        <v>44286</v>
      </c>
      <c r="F8" s="188">
        <v>935334.12</v>
      </c>
      <c r="G8" s="188">
        <v>40000</v>
      </c>
      <c r="H8" s="188">
        <v>3511732.18</v>
      </c>
      <c r="I8" s="188">
        <v>99336.08</v>
      </c>
      <c r="J8" s="189">
        <v>606015</v>
      </c>
      <c r="K8" s="271"/>
    </row>
    <row r="9" spans="1:11" x14ac:dyDescent="0.3">
      <c r="A9" s="575"/>
      <c r="B9" s="259" t="s">
        <v>234</v>
      </c>
      <c r="C9" s="188">
        <v>283260</v>
      </c>
      <c r="D9" s="188"/>
      <c r="E9" s="188"/>
      <c r="F9" s="188">
        <v>167211.75</v>
      </c>
      <c r="G9" s="188"/>
      <c r="H9" s="188">
        <v>31427.33</v>
      </c>
      <c r="I9" s="188"/>
      <c r="J9" s="189"/>
      <c r="K9" s="271"/>
    </row>
    <row r="10" spans="1:11" x14ac:dyDescent="0.3">
      <c r="A10" s="575"/>
      <c r="B10" s="259" t="s">
        <v>234</v>
      </c>
      <c r="C10" s="188">
        <v>35345.5</v>
      </c>
      <c r="D10" s="188"/>
      <c r="E10" s="188"/>
      <c r="F10" s="188"/>
      <c r="G10" s="188"/>
      <c r="H10" s="188">
        <v>348386</v>
      </c>
      <c r="I10" s="188"/>
      <c r="J10" s="189"/>
      <c r="K10" s="271"/>
    </row>
    <row r="11" spans="1:11" x14ac:dyDescent="0.3">
      <c r="A11" s="575"/>
      <c r="B11" s="259" t="s">
        <v>234</v>
      </c>
      <c r="C11" s="188">
        <v>50820</v>
      </c>
      <c r="D11" s="188"/>
      <c r="E11" s="188"/>
      <c r="F11" s="188"/>
      <c r="G11" s="188"/>
      <c r="H11" s="188">
        <v>106428.2</v>
      </c>
      <c r="I11" s="188"/>
      <c r="J11" s="189"/>
      <c r="K11" s="271"/>
    </row>
    <row r="12" spans="1:11" x14ac:dyDescent="0.3">
      <c r="A12" s="575"/>
      <c r="B12" s="259" t="s">
        <v>234</v>
      </c>
      <c r="C12" s="188">
        <v>65102.77</v>
      </c>
      <c r="D12" s="188"/>
      <c r="E12" s="188"/>
      <c r="F12" s="188"/>
      <c r="G12" s="188"/>
      <c r="H12" s="188">
        <v>11902</v>
      </c>
      <c r="I12" s="188"/>
      <c r="J12" s="189"/>
      <c r="K12" s="271"/>
    </row>
    <row r="13" spans="1:11" x14ac:dyDescent="0.3">
      <c r="A13" s="575"/>
      <c r="B13" s="272"/>
      <c r="C13" s="273">
        <f t="shared" ref="C13:J13" si="0">SUM(C8:C12)</f>
        <v>500342.27</v>
      </c>
      <c r="D13" s="273">
        <f t="shared" si="0"/>
        <v>1564</v>
      </c>
      <c r="E13" s="273">
        <f t="shared" si="0"/>
        <v>44286</v>
      </c>
      <c r="F13" s="273">
        <f t="shared" si="0"/>
        <v>1102545.8700000001</v>
      </c>
      <c r="G13" s="273">
        <f t="shared" si="0"/>
        <v>40000</v>
      </c>
      <c r="H13" s="273">
        <f t="shared" si="0"/>
        <v>4009875.7100000004</v>
      </c>
      <c r="I13" s="273">
        <f t="shared" si="0"/>
        <v>99336.08</v>
      </c>
      <c r="J13" s="274">
        <f t="shared" si="0"/>
        <v>606015</v>
      </c>
      <c r="K13" s="271">
        <f>SUM(C13:J13)</f>
        <v>6403964.9300000006</v>
      </c>
    </row>
    <row r="14" spans="1:11" x14ac:dyDescent="0.3">
      <c r="A14" s="575"/>
      <c r="B14" s="261" t="s">
        <v>0</v>
      </c>
      <c r="C14" s="262">
        <v>2212</v>
      </c>
      <c r="D14" s="262">
        <v>2226</v>
      </c>
      <c r="E14" s="262">
        <v>2229</v>
      </c>
      <c r="F14" s="262">
        <v>2321</v>
      </c>
      <c r="G14" s="262">
        <v>2322</v>
      </c>
      <c r="H14" s="262">
        <v>2324</v>
      </c>
      <c r="I14" s="262">
        <v>2328</v>
      </c>
      <c r="J14" s="262">
        <v>2329</v>
      </c>
      <c r="K14" s="271"/>
    </row>
    <row r="15" spans="1:11" x14ac:dyDescent="0.3">
      <c r="A15" s="575"/>
      <c r="B15" s="259" t="s">
        <v>234</v>
      </c>
      <c r="C15" s="188">
        <v>185692</v>
      </c>
      <c r="D15" s="188">
        <v>1294000</v>
      </c>
      <c r="E15" s="188">
        <v>68885</v>
      </c>
      <c r="F15" s="188">
        <v>20000</v>
      </c>
      <c r="G15" s="188">
        <v>0</v>
      </c>
      <c r="H15" s="188">
        <v>243216.98</v>
      </c>
      <c r="I15" s="188">
        <v>200</v>
      </c>
      <c r="J15" s="188">
        <v>3256</v>
      </c>
      <c r="K15" s="271"/>
    </row>
    <row r="16" spans="1:11" x14ac:dyDescent="0.3">
      <c r="A16" s="575"/>
      <c r="B16" s="259" t="s">
        <v>234</v>
      </c>
      <c r="C16" s="188">
        <v>2240059.2999999998</v>
      </c>
      <c r="D16" s="188"/>
      <c r="E16" s="188">
        <v>759521.25</v>
      </c>
      <c r="F16" s="188"/>
      <c r="G16" s="188"/>
      <c r="H16" s="188">
        <v>305099</v>
      </c>
      <c r="I16" s="188"/>
      <c r="J16" s="188"/>
      <c r="K16" s="271"/>
    </row>
    <row r="17" spans="1:11" x14ac:dyDescent="0.3">
      <c r="A17" s="575"/>
      <c r="B17" s="259" t="s">
        <v>234</v>
      </c>
      <c r="C17" s="188">
        <v>85000</v>
      </c>
      <c r="D17" s="188"/>
      <c r="E17" s="188">
        <v>6000</v>
      </c>
      <c r="F17" s="188"/>
      <c r="G17" s="188"/>
      <c r="H17" s="188">
        <v>576628.6</v>
      </c>
      <c r="I17" s="188"/>
      <c r="J17" s="188"/>
      <c r="K17" s="271"/>
    </row>
    <row r="18" spans="1:11" x14ac:dyDescent="0.3">
      <c r="A18" s="575"/>
      <c r="B18" s="259" t="s">
        <v>234</v>
      </c>
      <c r="C18" s="188">
        <v>10798.35</v>
      </c>
      <c r="D18" s="188"/>
      <c r="E18" s="188"/>
      <c r="F18" s="188"/>
      <c r="G18" s="188"/>
      <c r="H18" s="188">
        <v>4066</v>
      </c>
      <c r="I18" s="188"/>
      <c r="J18" s="188"/>
      <c r="K18" s="271"/>
    </row>
    <row r="19" spans="1:11" x14ac:dyDescent="0.3">
      <c r="A19" s="575"/>
      <c r="B19" s="259" t="s">
        <v>234</v>
      </c>
      <c r="C19" s="188"/>
      <c r="D19" s="188"/>
      <c r="E19" s="188"/>
      <c r="F19" s="188"/>
      <c r="G19" s="188"/>
      <c r="H19" s="188">
        <v>44800</v>
      </c>
      <c r="I19" s="188"/>
      <c r="J19" s="188"/>
      <c r="K19" s="271"/>
    </row>
    <row r="20" spans="1:11" x14ac:dyDescent="0.3">
      <c r="A20" s="575"/>
      <c r="B20" s="259" t="s">
        <v>234</v>
      </c>
      <c r="C20" s="188"/>
      <c r="D20" s="188"/>
      <c r="E20" s="188"/>
      <c r="F20" s="188"/>
      <c r="G20" s="188"/>
      <c r="H20" s="188">
        <v>74482</v>
      </c>
      <c r="I20" s="188"/>
      <c r="J20" s="188"/>
      <c r="K20" s="271"/>
    </row>
    <row r="21" spans="1:11" ht="15" thickBot="1" x14ac:dyDescent="0.35">
      <c r="A21" s="575"/>
      <c r="B21" s="272"/>
      <c r="C21" s="273">
        <f t="shared" ref="C21:J21" si="1">SUM(C15:C20)</f>
        <v>2521549.65</v>
      </c>
      <c r="D21" s="273">
        <f t="shared" si="1"/>
        <v>1294000</v>
      </c>
      <c r="E21" s="273">
        <f t="shared" si="1"/>
        <v>834406.25</v>
      </c>
      <c r="F21" s="273">
        <f t="shared" si="1"/>
        <v>20000</v>
      </c>
      <c r="G21" s="273">
        <f t="shared" si="1"/>
        <v>0</v>
      </c>
      <c r="H21" s="273">
        <f t="shared" si="1"/>
        <v>1248292.58</v>
      </c>
      <c r="I21" s="273">
        <f t="shared" si="1"/>
        <v>200</v>
      </c>
      <c r="J21" s="273">
        <f t="shared" si="1"/>
        <v>3256</v>
      </c>
      <c r="K21" s="275">
        <f>SUM(C21:J21)</f>
        <v>5921704.4800000004</v>
      </c>
    </row>
    <row r="22" spans="1:11" ht="15" thickBot="1" x14ac:dyDescent="0.35">
      <c r="A22" s="576"/>
      <c r="B22" s="266"/>
      <c r="C22" s="577" t="s">
        <v>233</v>
      </c>
      <c r="D22" s="577"/>
      <c r="E22" s="577"/>
      <c r="F22" s="577"/>
      <c r="G22" s="577"/>
      <c r="H22" s="577"/>
      <c r="I22" s="577"/>
      <c r="J22" s="578"/>
      <c r="K22" s="192">
        <f>SUM(K21,K13)</f>
        <v>12325669.41</v>
      </c>
    </row>
  </sheetData>
  <sheetProtection algorithmName="SHA-512" hashValue="nZFk8iRaoZIRWuMQc0iWpf0z+ezMoJNiJyYTxVPXCkUDPLxwa4oiZ/hqDnOwhQ7Ng4iZZg9AJpLlFjwBpkUJTw==" saltValue="dlH472mYOq6nyBj47DiKDQ==" spinCount="100000" sheet="1" objects="1" scenarios="1"/>
  <mergeCells count="5">
    <mergeCell ref="C22:J22"/>
    <mergeCell ref="B1:J1"/>
    <mergeCell ref="C6:J6"/>
    <mergeCell ref="A1:A6"/>
    <mergeCell ref="A7:A22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7"/>
  <sheetViews>
    <sheetView workbookViewId="0">
      <selection activeCell="C6" activeCellId="1" sqref="C3:D3 C6:D6"/>
    </sheetView>
  </sheetViews>
  <sheetFormatPr defaultRowHeight="14.4" x14ac:dyDescent="0.3"/>
  <cols>
    <col min="3" max="3" width="15.109375" bestFit="1" customWidth="1"/>
    <col min="4" max="4" width="11.5546875" bestFit="1" customWidth="1"/>
    <col min="5" max="5" width="18.88671875" customWidth="1"/>
  </cols>
  <sheetData>
    <row r="1" spans="1:5" x14ac:dyDescent="0.3">
      <c r="A1" s="574" t="s">
        <v>256</v>
      </c>
      <c r="B1" s="582" t="s">
        <v>87</v>
      </c>
      <c r="C1" s="582"/>
      <c r="D1" s="582"/>
      <c r="E1" s="338" t="s">
        <v>233</v>
      </c>
    </row>
    <row r="2" spans="1:5" x14ac:dyDescent="0.3">
      <c r="A2" s="575"/>
      <c r="B2" s="339" t="s">
        <v>0</v>
      </c>
      <c r="C2" s="340">
        <v>3111</v>
      </c>
      <c r="D2" s="341">
        <v>3113</v>
      </c>
      <c r="E2" s="342"/>
    </row>
    <row r="3" spans="1:5" x14ac:dyDescent="0.3">
      <c r="A3" s="575"/>
      <c r="B3" s="343" t="s">
        <v>234</v>
      </c>
      <c r="C3" s="314">
        <v>1295392</v>
      </c>
      <c r="D3" s="315">
        <v>1000</v>
      </c>
      <c r="E3" s="344">
        <f>SUM(C3:D3)</f>
        <v>1296392</v>
      </c>
    </row>
    <row r="4" spans="1:5" ht="15" thickBot="1" x14ac:dyDescent="0.35">
      <c r="A4" s="576"/>
      <c r="B4" s="345"/>
      <c r="C4" s="583" t="s">
        <v>233</v>
      </c>
      <c r="D4" s="584"/>
      <c r="E4" s="346">
        <f>SUM(E3)</f>
        <v>1296392</v>
      </c>
    </row>
    <row r="5" spans="1:5" x14ac:dyDescent="0.3">
      <c r="A5" s="574" t="s">
        <v>257</v>
      </c>
      <c r="B5" s="339" t="s">
        <v>0</v>
      </c>
      <c r="C5" s="340">
        <v>3111</v>
      </c>
      <c r="D5" s="341">
        <v>3113</v>
      </c>
      <c r="E5" s="344"/>
    </row>
    <row r="6" spans="1:5" x14ac:dyDescent="0.3">
      <c r="A6" s="575"/>
      <c r="B6" s="347" t="s">
        <v>234</v>
      </c>
      <c r="C6" s="314">
        <v>1295392</v>
      </c>
      <c r="D6" s="315">
        <v>1000</v>
      </c>
      <c r="E6" s="344">
        <f>SUM(C6:D6)</f>
        <v>1296392</v>
      </c>
    </row>
    <row r="7" spans="1:5" ht="15" thickBot="1" x14ac:dyDescent="0.35">
      <c r="A7" s="576"/>
      <c r="B7" s="345"/>
      <c r="C7" s="583" t="s">
        <v>233</v>
      </c>
      <c r="D7" s="584"/>
      <c r="E7" s="346">
        <f>SUM(E6)</f>
        <v>1296392</v>
      </c>
    </row>
  </sheetData>
  <sheetProtection algorithmName="SHA-512" hashValue="vwZHPrpSAVfrVroMl41qgzdbdtuN1XuPrk/8GPUliD6ZEgniXbMB6F3TqkAbNMJe1Eq6kICiPwOwB4QWRlthtA==" saltValue="NUPgpEMp7pBL96Zq1EjN/g==" spinCount="100000" sheet="1" objects="1" scenarios="1"/>
  <mergeCells count="5">
    <mergeCell ref="B1:D1"/>
    <mergeCell ref="C4:D4"/>
    <mergeCell ref="C7:D7"/>
    <mergeCell ref="A1:A4"/>
    <mergeCell ref="A5:A7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6"/>
  <sheetViews>
    <sheetView workbookViewId="0">
      <selection activeCell="B6" sqref="B6"/>
    </sheetView>
  </sheetViews>
  <sheetFormatPr defaultRowHeight="14.4" x14ac:dyDescent="0.3"/>
  <cols>
    <col min="3" max="11" width="20.6640625" customWidth="1"/>
  </cols>
  <sheetData>
    <row r="1" spans="1:11" ht="15" thickBot="1" x14ac:dyDescent="0.35">
      <c r="A1" s="574" t="s">
        <v>256</v>
      </c>
      <c r="B1" s="587" t="s">
        <v>90</v>
      </c>
      <c r="C1" s="588"/>
      <c r="D1" s="588"/>
      <c r="E1" s="571"/>
      <c r="F1" s="571"/>
      <c r="G1" s="571"/>
      <c r="H1" s="571"/>
      <c r="I1" s="571"/>
      <c r="J1" s="572"/>
      <c r="K1" s="322" t="s">
        <v>233</v>
      </c>
    </row>
    <row r="2" spans="1:11" ht="15" thickBot="1" x14ac:dyDescent="0.35">
      <c r="A2" s="575"/>
      <c r="B2" s="323" t="s">
        <v>0</v>
      </c>
      <c r="C2" s="324">
        <v>4111</v>
      </c>
      <c r="D2" s="324">
        <v>4112</v>
      </c>
      <c r="E2" s="324">
        <v>4116</v>
      </c>
      <c r="F2" s="325">
        <v>4121</v>
      </c>
      <c r="G2" s="326">
        <v>4122</v>
      </c>
      <c r="H2" s="326">
        <v>4131</v>
      </c>
      <c r="I2" s="327">
        <v>4216</v>
      </c>
      <c r="J2" s="328">
        <v>4222</v>
      </c>
      <c r="K2" s="329"/>
    </row>
    <row r="3" spans="1:11" ht="15" thickBot="1" x14ac:dyDescent="0.35">
      <c r="A3" s="576"/>
      <c r="B3" s="321" t="s">
        <v>234</v>
      </c>
      <c r="C3" s="316">
        <v>198000</v>
      </c>
      <c r="D3" s="316">
        <v>34858900</v>
      </c>
      <c r="E3" s="317">
        <v>6944480</v>
      </c>
      <c r="F3" s="318">
        <v>267220</v>
      </c>
      <c r="G3" s="316">
        <v>265572</v>
      </c>
      <c r="H3" s="316">
        <v>2600000</v>
      </c>
      <c r="I3" s="317">
        <v>0</v>
      </c>
      <c r="J3" s="318">
        <v>200000</v>
      </c>
      <c r="K3" s="330">
        <f>SUM(C3:J3)</f>
        <v>45334172</v>
      </c>
    </row>
    <row r="4" spans="1:11" x14ac:dyDescent="0.3">
      <c r="A4" s="574" t="s">
        <v>257</v>
      </c>
      <c r="B4" s="331"/>
      <c r="C4" s="332"/>
      <c r="D4" s="332"/>
      <c r="E4" s="332"/>
      <c r="F4" s="332"/>
      <c r="G4" s="332"/>
      <c r="H4" s="332"/>
      <c r="I4" s="332"/>
      <c r="J4" s="333"/>
      <c r="K4" s="334"/>
    </row>
    <row r="5" spans="1:11" ht="15" thickBot="1" x14ac:dyDescent="0.35">
      <c r="A5" s="585"/>
      <c r="B5" s="335" t="s">
        <v>0</v>
      </c>
      <c r="C5" s="336" t="s">
        <v>255</v>
      </c>
      <c r="D5" s="326">
        <v>4131</v>
      </c>
      <c r="E5" s="326"/>
      <c r="F5" s="326"/>
      <c r="G5" s="326"/>
      <c r="H5" s="326"/>
      <c r="I5" s="326"/>
      <c r="J5" s="328"/>
      <c r="K5" s="337"/>
    </row>
    <row r="6" spans="1:11" ht="15" thickBot="1" x14ac:dyDescent="0.35">
      <c r="A6" s="586"/>
      <c r="B6" s="321" t="s">
        <v>234</v>
      </c>
      <c r="C6" s="316">
        <v>42734172</v>
      </c>
      <c r="D6" s="316">
        <v>2600000</v>
      </c>
      <c r="E6" s="316"/>
      <c r="F6" s="316"/>
      <c r="G6" s="316"/>
      <c r="H6" s="316"/>
      <c r="I6" s="316"/>
      <c r="J6" s="318"/>
      <c r="K6" s="330">
        <f>SUM(C6:D6)</f>
        <v>45334172</v>
      </c>
    </row>
  </sheetData>
  <sheetProtection algorithmName="SHA-512" hashValue="/LF1jCd+UUEBbPAx05dsfp73CR4+XJ+poPRUEN9e0655d46pyeFam5cli8SBn3DgLLjxyMyESSXcxCK1g8yimg==" saltValue="QuwEpCgBG9ynsgW1Jiz6PQ==" spinCount="100000" sheet="1" objects="1" scenarios="1"/>
  <mergeCells count="3">
    <mergeCell ref="A1:A3"/>
    <mergeCell ref="A4:A6"/>
    <mergeCell ref="B1:J1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"/>
  <sheetViews>
    <sheetView workbookViewId="0">
      <selection activeCell="B6" sqref="B6"/>
    </sheetView>
  </sheetViews>
  <sheetFormatPr defaultRowHeight="14.4" x14ac:dyDescent="0.3"/>
  <cols>
    <col min="3" max="7" width="20.6640625" customWidth="1"/>
  </cols>
  <sheetData>
    <row r="1" spans="1:7" ht="15" thickBot="1" x14ac:dyDescent="0.35">
      <c r="A1" s="592" t="s">
        <v>256</v>
      </c>
      <c r="B1" s="589" t="s">
        <v>238</v>
      </c>
      <c r="C1" s="590"/>
      <c r="D1" s="590"/>
      <c r="E1" s="590"/>
      <c r="F1" s="591"/>
      <c r="G1" s="139" t="s">
        <v>233</v>
      </c>
    </row>
    <row r="2" spans="1:7" ht="15" thickBot="1" x14ac:dyDescent="0.35">
      <c r="A2" s="593"/>
      <c r="B2" s="33" t="s">
        <v>239</v>
      </c>
      <c r="C2" s="34">
        <v>1014</v>
      </c>
      <c r="D2" s="34">
        <v>1019</v>
      </c>
      <c r="E2" s="34">
        <v>1031</v>
      </c>
      <c r="F2" s="128">
        <v>1036</v>
      </c>
      <c r="G2" s="120"/>
    </row>
    <row r="3" spans="1:7" ht="15" thickBot="1" x14ac:dyDescent="0.35">
      <c r="A3" s="594"/>
      <c r="B3" s="37" t="s">
        <v>234</v>
      </c>
      <c r="C3" s="119">
        <v>72120</v>
      </c>
      <c r="D3" s="119">
        <v>26000</v>
      </c>
      <c r="E3" s="119">
        <v>126150</v>
      </c>
      <c r="F3" s="126">
        <v>574387</v>
      </c>
      <c r="G3" s="117">
        <f>SUM(C3:F3)</f>
        <v>798657</v>
      </c>
    </row>
    <row r="4" spans="1:7" ht="15" thickBot="1" x14ac:dyDescent="0.35">
      <c r="A4" s="592" t="s">
        <v>257</v>
      </c>
      <c r="B4" s="110"/>
      <c r="C4" s="127"/>
      <c r="D4" s="127"/>
      <c r="E4" s="127"/>
      <c r="F4" s="127"/>
      <c r="G4" s="121"/>
    </row>
    <row r="5" spans="1:7" ht="15" thickBot="1" x14ac:dyDescent="0.35">
      <c r="A5" s="593"/>
      <c r="B5" s="123" t="s">
        <v>239</v>
      </c>
      <c r="C5" s="124">
        <v>1014</v>
      </c>
      <c r="D5" s="124">
        <v>1019</v>
      </c>
      <c r="E5" s="124">
        <v>1031</v>
      </c>
      <c r="F5" s="125">
        <v>1036</v>
      </c>
      <c r="G5" s="122"/>
    </row>
    <row r="6" spans="1:7" ht="15" thickBot="1" x14ac:dyDescent="0.35">
      <c r="A6" s="594"/>
      <c r="B6" s="37" t="s">
        <v>234</v>
      </c>
      <c r="C6" s="319">
        <v>72120</v>
      </c>
      <c r="D6" s="319">
        <v>26000</v>
      </c>
      <c r="E6" s="319">
        <v>126150</v>
      </c>
      <c r="F6" s="320">
        <v>574387</v>
      </c>
      <c r="G6" s="117">
        <f>SUM(C6:F6)</f>
        <v>798657</v>
      </c>
    </row>
  </sheetData>
  <sheetProtection algorithmName="SHA-512" hashValue="QHce1lBn6jQoOzCcRBLTohoOId87CTmHnVsZZm0W/c6+rxmOj90wf3jtf2o7KKjNiqgSx+3z80wQb0mxsKA2uA==" saltValue="5BkJ7+8iPU9rV3ha1FLxxQ==" spinCount="100000" sheet="1" objects="1" scenarios="1"/>
  <mergeCells count="3">
    <mergeCell ref="B1:F1"/>
    <mergeCell ref="A1:A3"/>
    <mergeCell ref="A4:A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4</vt:i4>
      </vt:variant>
    </vt:vector>
  </HeadingPairs>
  <TitlesOfParts>
    <vt:vector size="23" baseType="lpstr">
      <vt:lpstr>ZÚ P</vt:lpstr>
      <vt:lpstr>ZÚ V</vt:lpstr>
      <vt:lpstr>RP P</vt:lpstr>
      <vt:lpstr>RP V</vt:lpstr>
      <vt:lpstr>DP</vt:lpstr>
      <vt:lpstr>NP</vt:lpstr>
      <vt:lpstr>KP</vt:lpstr>
      <vt:lpstr>Transfery</vt:lpstr>
      <vt:lpstr>ZaH</vt:lpstr>
      <vt:lpstr>PaOOH</vt:lpstr>
      <vt:lpstr>SPO</vt:lpstr>
      <vt:lpstr>SVaPZ</vt:lpstr>
      <vt:lpstr>BSaSO</vt:lpstr>
      <vt:lpstr>VVSaS</vt:lpstr>
      <vt:lpstr>Kontrolní součty</vt:lpstr>
      <vt:lpstr>sestava ZÚ P</vt:lpstr>
      <vt:lpstr>sestava ZÚ V</vt:lpstr>
      <vt:lpstr>sestava RP P</vt:lpstr>
      <vt:lpstr>sestava RP V</vt:lpstr>
      <vt:lpstr>'sestava RP P'!Oblast_tisku</vt:lpstr>
      <vt:lpstr>'sestava RP V'!Oblast_tisku</vt:lpstr>
      <vt:lpstr>'sestava ZÚ P'!Oblast_tisku</vt:lpstr>
      <vt:lpstr>'sestava ZÚ V'!Oblast_tisku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Hanka</dc:creator>
  <cp:lastModifiedBy>Hanka</cp:lastModifiedBy>
  <cp:lastPrinted>2018-10-02T17:27:25Z</cp:lastPrinted>
  <dcterms:created xsi:type="dcterms:W3CDTF">2018-09-17T18:25:22Z</dcterms:created>
  <dcterms:modified xsi:type="dcterms:W3CDTF">2018-11-06T19:43:21Z</dcterms:modified>
</cp:coreProperties>
</file>