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obrov\Desktop\"/>
    </mc:Choice>
  </mc:AlternateContent>
  <xr:revisionPtr revIDLastSave="0" documentId="13_ncr:1_{D9263FE8-7D1C-4F1C-AB7D-B00203ECB246}" xr6:coauthVersionLast="41" xr6:coauthVersionMax="41" xr10:uidLastSave="{00000000-0000-0000-0000-000000000000}"/>
  <bookViews>
    <workbookView xWindow="-108" yWindow="-108" windowWidth="23256" windowHeight="12576" firstSheet="1" activeTab="2" xr2:uid="{31522126-A7BF-45CC-BBD6-3963B4534AD4}"/>
  </bookViews>
  <sheets>
    <sheet name="Primární data všechny" sheetId="1" r:id="rId1"/>
    <sheet name="BARVA" sheetId="2" r:id="rId2"/>
    <sheet name="BARVA SW" sheetId="5" r:id="rId3"/>
    <sheet name="ANOVA" sheetId="11" r:id="rId4"/>
    <sheet name="GRAF dE" sheetId="8" r:id="rId5"/>
    <sheet name="Turkey HSD" sheetId="9" r:id="rId6"/>
    <sheet name="GRAF Ra" sheetId="10" r:id="rId7"/>
    <sheet name="DRSNOST" sheetId="3" r:id="rId8"/>
    <sheet name="DRSNOST SW" sheetId="7" r:id="rId9"/>
    <sheet name="LESK" sheetId="4" r:id="rId10"/>
    <sheet name="LESK SW" sheetId="6" r:id="rId11"/>
  </sheets>
  <definedNames>
    <definedName name="_xlchart.v2.0" hidden="1">BARVA!$AE$28</definedName>
    <definedName name="_xlchart.v2.1" hidden="1">BARVA!$AF$27:$AI$27</definedName>
    <definedName name="_xlchart.v2.2" hidden="1">BARVA!$AF$28:$AI$28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P2" i="2" l="1"/>
  <c r="I58" i="5" l="1"/>
  <c r="H58" i="5"/>
  <c r="G58" i="5"/>
  <c r="E58" i="5"/>
  <c r="F58" i="5"/>
  <c r="D58" i="5"/>
  <c r="E55" i="5"/>
  <c r="K51" i="3" l="1"/>
  <c r="J51" i="3"/>
  <c r="L51" i="3"/>
  <c r="I51" i="3"/>
  <c r="L31" i="3"/>
  <c r="K31" i="3"/>
  <c r="J31" i="3"/>
  <c r="I31" i="3"/>
  <c r="K5" i="3"/>
  <c r="L3" i="3"/>
  <c r="L4" i="3"/>
  <c r="L5" i="3" s="1"/>
  <c r="K3" i="3"/>
  <c r="K4" i="3"/>
  <c r="J3" i="3"/>
  <c r="J4" i="3"/>
  <c r="J5" i="3" s="1"/>
  <c r="I3" i="3"/>
  <c r="I4" i="3"/>
  <c r="I5" i="3" s="1"/>
  <c r="S60" i="3" l="1"/>
  <c r="L30" i="3" s="1"/>
  <c r="T60" i="3"/>
  <c r="S64" i="3"/>
  <c r="L50" i="3" s="1"/>
  <c r="T64" i="3"/>
  <c r="S56" i="3"/>
  <c r="T56" i="3"/>
  <c r="S44" i="3"/>
  <c r="T44" i="3"/>
  <c r="S48" i="3"/>
  <c r="K30" i="3" s="1"/>
  <c r="T48" i="3"/>
  <c r="S52" i="3"/>
  <c r="K50" i="3" s="1"/>
  <c r="T52" i="3"/>
  <c r="S40" i="3"/>
  <c r="J50" i="3" s="1"/>
  <c r="T40" i="3"/>
  <c r="S36" i="3"/>
  <c r="J30" i="3" s="1"/>
  <c r="T36" i="3"/>
  <c r="S28" i="3"/>
  <c r="I50" i="3" s="1"/>
  <c r="T28" i="3"/>
  <c r="S32" i="3"/>
  <c r="T32" i="3"/>
  <c r="O60" i="3"/>
  <c r="L29" i="3" s="1"/>
  <c r="P60" i="3"/>
  <c r="O64" i="3"/>
  <c r="L10" i="3" s="1"/>
  <c r="P64" i="3"/>
  <c r="O40" i="3"/>
  <c r="J49" i="3" s="1"/>
  <c r="P40" i="3"/>
  <c r="O44" i="3"/>
  <c r="K10" i="3" s="1"/>
  <c r="P44" i="3"/>
  <c r="O48" i="3"/>
  <c r="K29" i="3" s="1"/>
  <c r="P48" i="3"/>
  <c r="O52" i="3"/>
  <c r="K49" i="3" s="1"/>
  <c r="P52" i="3"/>
  <c r="O56" i="3"/>
  <c r="P56" i="3"/>
  <c r="O28" i="3"/>
  <c r="I49" i="3" s="1"/>
  <c r="P28" i="3"/>
  <c r="O32" i="3"/>
  <c r="J10" i="3" s="1"/>
  <c r="P32" i="3"/>
  <c r="O36" i="3"/>
  <c r="J29" i="3" s="1"/>
  <c r="P36" i="3"/>
  <c r="O24" i="3"/>
  <c r="I29" i="3" s="1"/>
  <c r="P24" i="3"/>
  <c r="M11" i="3"/>
  <c r="F52" i="3"/>
  <c r="G52" i="3"/>
  <c r="F56" i="3"/>
  <c r="L9" i="3" s="1"/>
  <c r="G56" i="3"/>
  <c r="F60" i="3"/>
  <c r="L33" i="3" s="1"/>
  <c r="G60" i="3"/>
  <c r="F64" i="3"/>
  <c r="G64" i="3"/>
  <c r="F40" i="3"/>
  <c r="G40" i="3"/>
  <c r="F44" i="3"/>
  <c r="K9" i="3" s="1"/>
  <c r="G44" i="3"/>
  <c r="F48" i="3"/>
  <c r="K33" i="3" s="1"/>
  <c r="G48" i="3"/>
  <c r="F36" i="3"/>
  <c r="J33" i="3" s="1"/>
  <c r="G36" i="3"/>
  <c r="F32" i="3"/>
  <c r="J9" i="3" s="1"/>
  <c r="G32" i="3"/>
  <c r="F28" i="3"/>
  <c r="G28" i="3"/>
  <c r="F24" i="3"/>
  <c r="I33" i="3" s="1"/>
  <c r="G24" i="3"/>
  <c r="F20" i="3"/>
  <c r="I9" i="3" s="1"/>
  <c r="G20" i="3"/>
  <c r="F16" i="3"/>
  <c r="G16" i="3"/>
  <c r="F12" i="3"/>
  <c r="G12" i="3"/>
  <c r="F8" i="3"/>
  <c r="H7" i="4"/>
  <c r="V7" i="4"/>
  <c r="AB7" i="4"/>
  <c r="H19" i="4"/>
  <c r="M8" i="4" s="1"/>
  <c r="V19" i="4"/>
  <c r="M9" i="4" s="1"/>
  <c r="AB19" i="4"/>
  <c r="H31" i="4"/>
  <c r="N8" i="4" s="1"/>
  <c r="V31" i="4"/>
  <c r="N9" i="4" s="1"/>
  <c r="AB31" i="4"/>
  <c r="H43" i="4"/>
  <c r="O8" i="4" s="1"/>
  <c r="V43" i="4"/>
  <c r="O9" i="4" s="1"/>
  <c r="AB43" i="4"/>
  <c r="H55" i="4"/>
  <c r="P8" i="4" s="1"/>
  <c r="V55" i="4"/>
  <c r="P9" i="4" s="1"/>
  <c r="AB55" i="4"/>
  <c r="AB11" i="4"/>
  <c r="AC11" i="4"/>
  <c r="AB15" i="4"/>
  <c r="AC15" i="4"/>
  <c r="J11" i="4"/>
  <c r="J7" i="4"/>
  <c r="M9" i="3" l="1"/>
  <c r="M10" i="3"/>
  <c r="L9" i="4"/>
  <c r="L8" i="4"/>
  <c r="L49" i="3"/>
  <c r="AC63" i="4"/>
  <c r="AB63" i="4"/>
  <c r="P50" i="4" s="1"/>
  <c r="AC59" i="4"/>
  <c r="AB59" i="4"/>
  <c r="P30" i="4" s="1"/>
  <c r="AC55" i="4"/>
  <c r="AC51" i="4"/>
  <c r="AB51" i="4"/>
  <c r="O50" i="4" s="1"/>
  <c r="AC47" i="4"/>
  <c r="AB47" i="4"/>
  <c r="O30" i="4" s="1"/>
  <c r="AC43" i="4"/>
  <c r="AC39" i="4"/>
  <c r="AB39" i="4"/>
  <c r="N50" i="4" s="1"/>
  <c r="AC35" i="4"/>
  <c r="AB35" i="4"/>
  <c r="N30" i="4" s="1"/>
  <c r="AC31" i="4"/>
  <c r="AC27" i="4"/>
  <c r="AB27" i="4"/>
  <c r="M50" i="4" s="1"/>
  <c r="AC23" i="4"/>
  <c r="AB23" i="4"/>
  <c r="M30" i="4" s="1"/>
  <c r="AC19" i="4"/>
  <c r="AC7" i="4"/>
  <c r="W63" i="4"/>
  <c r="V63" i="4"/>
  <c r="P49" i="4" s="1"/>
  <c r="W59" i="4"/>
  <c r="V59" i="4"/>
  <c r="P29" i="4" s="1"/>
  <c r="W55" i="4"/>
  <c r="W51" i="4"/>
  <c r="V51" i="4"/>
  <c r="O49" i="4" s="1"/>
  <c r="W47" i="4"/>
  <c r="V47" i="4"/>
  <c r="O29" i="4" s="1"/>
  <c r="W43" i="4"/>
  <c r="W39" i="4"/>
  <c r="V39" i="4"/>
  <c r="N49" i="4" s="1"/>
  <c r="W35" i="4"/>
  <c r="V35" i="4"/>
  <c r="N29" i="4" s="1"/>
  <c r="W31" i="4"/>
  <c r="W27" i="4"/>
  <c r="V27" i="4"/>
  <c r="M49" i="4" s="1"/>
  <c r="V23" i="4"/>
  <c r="M29" i="4" s="1"/>
  <c r="W19" i="4"/>
  <c r="W15" i="4"/>
  <c r="V15" i="4"/>
  <c r="W11" i="4"/>
  <c r="V11" i="4"/>
  <c r="W7" i="4"/>
  <c r="I19" i="4"/>
  <c r="H23" i="4"/>
  <c r="M28" i="4" s="1"/>
  <c r="I23" i="4"/>
  <c r="H27" i="4"/>
  <c r="M48" i="4" s="1"/>
  <c r="I27" i="4"/>
  <c r="I31" i="4"/>
  <c r="H35" i="4"/>
  <c r="N28" i="4" s="1"/>
  <c r="I35" i="4"/>
  <c r="H39" i="4"/>
  <c r="N48" i="4" s="1"/>
  <c r="I39" i="4"/>
  <c r="I43" i="4"/>
  <c r="H47" i="4"/>
  <c r="O28" i="4" s="1"/>
  <c r="I47" i="4"/>
  <c r="H51" i="4"/>
  <c r="O48" i="4" s="1"/>
  <c r="I51" i="4"/>
  <c r="I55" i="4"/>
  <c r="H59" i="4"/>
  <c r="P28" i="4" s="1"/>
  <c r="I59" i="4"/>
  <c r="H63" i="4"/>
  <c r="P48" i="4" s="1"/>
  <c r="I63" i="4"/>
  <c r="H15" i="4"/>
  <c r="I15" i="4"/>
  <c r="H11" i="4"/>
  <c r="L28" i="4" s="1"/>
  <c r="L29" i="4" s="1"/>
  <c r="L30" i="4" s="1"/>
  <c r="I11" i="4"/>
  <c r="I7" i="4"/>
  <c r="L48" i="4" l="1"/>
  <c r="L50" i="4"/>
  <c r="L49" i="4"/>
  <c r="R10" i="7"/>
  <c r="R11" i="7"/>
  <c r="R12" i="7"/>
  <c r="R9" i="7"/>
  <c r="Q10" i="7"/>
  <c r="Q11" i="7"/>
  <c r="Q12" i="7"/>
  <c r="Q9" i="7"/>
  <c r="P10" i="7"/>
  <c r="P11" i="7"/>
  <c r="P12" i="7"/>
  <c r="P9" i="7"/>
  <c r="O10" i="7"/>
  <c r="O11" i="7"/>
  <c r="O12" i="7"/>
  <c r="O9" i="7"/>
  <c r="N10" i="7"/>
  <c r="N11" i="7"/>
  <c r="N12" i="7"/>
  <c r="N9" i="7"/>
  <c r="M10" i="7"/>
  <c r="M11" i="7"/>
  <c r="M12" i="7"/>
  <c r="M9" i="7"/>
  <c r="L10" i="7"/>
  <c r="L11" i="7"/>
  <c r="L12" i="7"/>
  <c r="L9" i="7"/>
  <c r="K10" i="7"/>
  <c r="K11" i="7"/>
  <c r="K12" i="7"/>
  <c r="K9" i="7"/>
  <c r="J10" i="7"/>
  <c r="J11" i="7"/>
  <c r="J12" i="7"/>
  <c r="J9" i="7"/>
  <c r="I10" i="7"/>
  <c r="I11" i="7"/>
  <c r="I12" i="7"/>
  <c r="I9" i="7"/>
  <c r="H10" i="7"/>
  <c r="H11" i="7"/>
  <c r="H12" i="7"/>
  <c r="H9" i="7"/>
  <c r="G10" i="7"/>
  <c r="G11" i="7"/>
  <c r="G12" i="7"/>
  <c r="G9" i="7"/>
  <c r="F10" i="7"/>
  <c r="F11" i="7"/>
  <c r="F12" i="7"/>
  <c r="F9" i="7"/>
  <c r="E10" i="7"/>
  <c r="E11" i="7"/>
  <c r="E12" i="7"/>
  <c r="E9" i="7"/>
  <c r="R6" i="7"/>
  <c r="R7" i="7"/>
  <c r="R8" i="7"/>
  <c r="R5" i="7"/>
  <c r="Q6" i="7"/>
  <c r="Q7" i="7"/>
  <c r="Q8" i="7"/>
  <c r="Q5" i="7"/>
  <c r="P6" i="7"/>
  <c r="P7" i="7"/>
  <c r="P8" i="7"/>
  <c r="P5" i="7"/>
  <c r="O6" i="7"/>
  <c r="O7" i="7"/>
  <c r="O8" i="7"/>
  <c r="O5" i="7"/>
  <c r="N6" i="7"/>
  <c r="N7" i="7"/>
  <c r="N8" i="7"/>
  <c r="N5" i="7"/>
  <c r="M6" i="7"/>
  <c r="M7" i="7"/>
  <c r="M8" i="7"/>
  <c r="M5" i="7"/>
  <c r="L6" i="7"/>
  <c r="L7" i="7"/>
  <c r="L8" i="7"/>
  <c r="L5" i="7"/>
  <c r="K6" i="7"/>
  <c r="K7" i="7"/>
  <c r="K8" i="7"/>
  <c r="K5" i="7"/>
  <c r="J6" i="7"/>
  <c r="J7" i="7"/>
  <c r="J8" i="7"/>
  <c r="J5" i="7"/>
  <c r="I6" i="7"/>
  <c r="I7" i="7"/>
  <c r="I8" i="7"/>
  <c r="I5" i="7"/>
  <c r="H6" i="7"/>
  <c r="H7" i="7"/>
  <c r="H8" i="7"/>
  <c r="H5" i="7"/>
  <c r="G6" i="7"/>
  <c r="G7" i="7"/>
  <c r="G8" i="7"/>
  <c r="G5" i="7"/>
  <c r="F6" i="7"/>
  <c r="F7" i="7"/>
  <c r="F8" i="7"/>
  <c r="F5" i="7"/>
  <c r="E6" i="7"/>
  <c r="E7" i="7"/>
  <c r="E8" i="7"/>
  <c r="E5" i="7"/>
  <c r="D10" i="7"/>
  <c r="D11" i="7"/>
  <c r="D12" i="7"/>
  <c r="D9" i="7"/>
  <c r="D6" i="7"/>
  <c r="D7" i="7"/>
  <c r="D8" i="7"/>
  <c r="D5" i="7"/>
  <c r="CJ7" i="2" l="1"/>
  <c r="EK8" i="2"/>
  <c r="EL8" i="2"/>
  <c r="EM8" i="2"/>
  <c r="EN8" i="2"/>
  <c r="EO8" i="2"/>
  <c r="EP8" i="2"/>
  <c r="EQ8" i="2"/>
  <c r="ER8" i="2"/>
  <c r="ES8" i="2"/>
  <c r="EK9" i="2"/>
  <c r="EL9" i="2"/>
  <c r="EM9" i="2"/>
  <c r="EN9" i="2"/>
  <c r="EO9" i="2"/>
  <c r="EP9" i="2"/>
  <c r="EQ9" i="2"/>
  <c r="ER9" i="2"/>
  <c r="ES9" i="2"/>
  <c r="EK10" i="2"/>
  <c r="EL10" i="2"/>
  <c r="EM10" i="2"/>
  <c r="EN10" i="2"/>
  <c r="EO10" i="2"/>
  <c r="EP10" i="2"/>
  <c r="EQ10" i="2"/>
  <c r="ER10" i="2"/>
  <c r="ES10" i="2"/>
  <c r="EK11" i="2"/>
  <c r="EL11" i="2"/>
  <c r="EM11" i="2"/>
  <c r="EN11" i="2"/>
  <c r="EO11" i="2"/>
  <c r="EP11" i="2"/>
  <c r="EQ11" i="2"/>
  <c r="ER11" i="2"/>
  <c r="ES11" i="2"/>
  <c r="EK12" i="2"/>
  <c r="EL12" i="2"/>
  <c r="EM12" i="2"/>
  <c r="EN12" i="2"/>
  <c r="EO12" i="2"/>
  <c r="EP12" i="2"/>
  <c r="EQ12" i="2"/>
  <c r="ER12" i="2"/>
  <c r="ES12" i="2"/>
  <c r="EK13" i="2"/>
  <c r="EL13" i="2"/>
  <c r="EM13" i="2"/>
  <c r="EN13" i="2"/>
  <c r="EO13" i="2"/>
  <c r="EP13" i="2"/>
  <c r="EQ13" i="2"/>
  <c r="ER13" i="2"/>
  <c r="ES13" i="2"/>
  <c r="EK14" i="2"/>
  <c r="EL14" i="2"/>
  <c r="EM14" i="2"/>
  <c r="EN14" i="2"/>
  <c r="EO14" i="2"/>
  <c r="EP14" i="2"/>
  <c r="EQ14" i="2"/>
  <c r="ER14" i="2"/>
  <c r="ES14" i="2"/>
  <c r="EK15" i="2"/>
  <c r="EL15" i="2"/>
  <c r="EM15" i="2"/>
  <c r="EN15" i="2"/>
  <c r="EO15" i="2"/>
  <c r="EP15" i="2"/>
  <c r="EQ15" i="2"/>
  <c r="ER15" i="2"/>
  <c r="ES15" i="2"/>
  <c r="EK16" i="2"/>
  <c r="EL16" i="2"/>
  <c r="EM16" i="2"/>
  <c r="EN16" i="2"/>
  <c r="EO16" i="2"/>
  <c r="EP16" i="2"/>
  <c r="EQ16" i="2"/>
  <c r="ER16" i="2"/>
  <c r="ES16" i="2"/>
  <c r="EK17" i="2"/>
  <c r="EL17" i="2"/>
  <c r="EM17" i="2"/>
  <c r="EN17" i="2"/>
  <c r="EO17" i="2"/>
  <c r="EP17" i="2"/>
  <c r="EQ17" i="2"/>
  <c r="ER17" i="2"/>
  <c r="ES17" i="2"/>
  <c r="EK18" i="2"/>
  <c r="EL18" i="2"/>
  <c r="EM18" i="2"/>
  <c r="EN18" i="2"/>
  <c r="EO18" i="2"/>
  <c r="EP18" i="2"/>
  <c r="EQ18" i="2"/>
  <c r="ER18" i="2"/>
  <c r="ES18" i="2"/>
  <c r="EK19" i="2"/>
  <c r="EL19" i="2"/>
  <c r="EM19" i="2"/>
  <c r="EN19" i="2"/>
  <c r="EO19" i="2"/>
  <c r="EP19" i="2"/>
  <c r="EQ19" i="2"/>
  <c r="ER19" i="2"/>
  <c r="ES19" i="2"/>
  <c r="EK20" i="2"/>
  <c r="EL20" i="2"/>
  <c r="EM20" i="2"/>
  <c r="EN20" i="2"/>
  <c r="EO20" i="2"/>
  <c r="EP20" i="2"/>
  <c r="EQ20" i="2"/>
  <c r="ER20" i="2"/>
  <c r="ES20" i="2"/>
  <c r="EK21" i="2"/>
  <c r="EL21" i="2"/>
  <c r="EM21" i="2"/>
  <c r="EN21" i="2"/>
  <c r="EO21" i="2"/>
  <c r="EP21" i="2"/>
  <c r="EQ21" i="2"/>
  <c r="ER21" i="2"/>
  <c r="ES21" i="2"/>
  <c r="EK22" i="2"/>
  <c r="EL22" i="2"/>
  <c r="EM22" i="2"/>
  <c r="EN22" i="2"/>
  <c r="EO22" i="2"/>
  <c r="EP22" i="2"/>
  <c r="EQ22" i="2"/>
  <c r="ER22" i="2"/>
  <c r="ES22" i="2"/>
  <c r="EK23" i="2"/>
  <c r="EL23" i="2"/>
  <c r="EM23" i="2"/>
  <c r="EN23" i="2"/>
  <c r="EO23" i="2"/>
  <c r="EP23" i="2"/>
  <c r="EQ23" i="2"/>
  <c r="ER23" i="2"/>
  <c r="ES23" i="2"/>
  <c r="EK24" i="2"/>
  <c r="EL24" i="2"/>
  <c r="EM24" i="2"/>
  <c r="EN24" i="2"/>
  <c r="EO24" i="2"/>
  <c r="EP24" i="2"/>
  <c r="EQ24" i="2"/>
  <c r="ER24" i="2"/>
  <c r="ES24" i="2"/>
  <c r="EK25" i="2"/>
  <c r="EL25" i="2"/>
  <c r="EM25" i="2"/>
  <c r="EN25" i="2"/>
  <c r="EO25" i="2"/>
  <c r="EP25" i="2"/>
  <c r="EQ25" i="2"/>
  <c r="ER25" i="2"/>
  <c r="ES25" i="2"/>
  <c r="EK26" i="2"/>
  <c r="EL26" i="2"/>
  <c r="EM26" i="2"/>
  <c r="EN26" i="2"/>
  <c r="EO26" i="2"/>
  <c r="EP26" i="2"/>
  <c r="EQ26" i="2"/>
  <c r="ER26" i="2"/>
  <c r="ES26" i="2"/>
  <c r="EK27" i="2"/>
  <c r="EL27" i="2"/>
  <c r="EM27" i="2"/>
  <c r="EN27" i="2"/>
  <c r="EO27" i="2"/>
  <c r="EP27" i="2"/>
  <c r="EQ27" i="2"/>
  <c r="ER27" i="2"/>
  <c r="ES27" i="2"/>
  <c r="EK28" i="2"/>
  <c r="EL28" i="2"/>
  <c r="EM28" i="2"/>
  <c r="EN28" i="2"/>
  <c r="EO28" i="2"/>
  <c r="EP28" i="2"/>
  <c r="EQ28" i="2"/>
  <c r="ER28" i="2"/>
  <c r="ES28" i="2"/>
  <c r="EK29" i="2"/>
  <c r="EL29" i="2"/>
  <c r="EM29" i="2"/>
  <c r="EN29" i="2"/>
  <c r="EO29" i="2"/>
  <c r="EP29" i="2"/>
  <c r="EQ29" i="2"/>
  <c r="ER29" i="2"/>
  <c r="ES29" i="2"/>
  <c r="EK30" i="2"/>
  <c r="EL30" i="2"/>
  <c r="EM30" i="2"/>
  <c r="EN30" i="2"/>
  <c r="EO30" i="2"/>
  <c r="EP30" i="2"/>
  <c r="EQ30" i="2"/>
  <c r="ER30" i="2"/>
  <c r="ES30" i="2"/>
  <c r="EK31" i="2"/>
  <c r="EL31" i="2"/>
  <c r="EM31" i="2"/>
  <c r="EN31" i="2"/>
  <c r="EO31" i="2"/>
  <c r="EP31" i="2"/>
  <c r="EQ31" i="2"/>
  <c r="ER31" i="2"/>
  <c r="ES31" i="2"/>
  <c r="EK32" i="2"/>
  <c r="EL32" i="2"/>
  <c r="EM32" i="2"/>
  <c r="EN32" i="2"/>
  <c r="EO32" i="2"/>
  <c r="EP32" i="2"/>
  <c r="EQ32" i="2"/>
  <c r="ER32" i="2"/>
  <c r="ES32" i="2"/>
  <c r="EK33" i="2"/>
  <c r="EL33" i="2"/>
  <c r="EM33" i="2"/>
  <c r="EN33" i="2"/>
  <c r="EO33" i="2"/>
  <c r="EP33" i="2"/>
  <c r="EQ33" i="2"/>
  <c r="ER33" i="2"/>
  <c r="ES33" i="2"/>
  <c r="EK34" i="2"/>
  <c r="EL34" i="2"/>
  <c r="EM34" i="2"/>
  <c r="EN34" i="2"/>
  <c r="EO34" i="2"/>
  <c r="EP34" i="2"/>
  <c r="EQ34" i="2"/>
  <c r="ER34" i="2"/>
  <c r="ES34" i="2"/>
  <c r="EK35" i="2"/>
  <c r="EL35" i="2"/>
  <c r="EM35" i="2"/>
  <c r="EN35" i="2"/>
  <c r="EO35" i="2"/>
  <c r="EP35" i="2"/>
  <c r="EQ35" i="2"/>
  <c r="ER35" i="2"/>
  <c r="ES35" i="2"/>
  <c r="EK36" i="2"/>
  <c r="EL36" i="2"/>
  <c r="EM36" i="2"/>
  <c r="EN36" i="2"/>
  <c r="EO36" i="2"/>
  <c r="EP36" i="2"/>
  <c r="EQ36" i="2"/>
  <c r="ER36" i="2"/>
  <c r="ES36" i="2"/>
  <c r="EK37" i="2"/>
  <c r="EL37" i="2"/>
  <c r="EM37" i="2"/>
  <c r="EN37" i="2"/>
  <c r="EO37" i="2"/>
  <c r="EP37" i="2"/>
  <c r="EQ37" i="2"/>
  <c r="ER37" i="2"/>
  <c r="ES37" i="2"/>
  <c r="EK38" i="2"/>
  <c r="EL38" i="2"/>
  <c r="EM38" i="2"/>
  <c r="EN38" i="2"/>
  <c r="EO38" i="2"/>
  <c r="EP38" i="2"/>
  <c r="EQ38" i="2"/>
  <c r="ER38" i="2"/>
  <c r="ES38" i="2"/>
  <c r="EK39" i="2"/>
  <c r="EL39" i="2"/>
  <c r="EM39" i="2"/>
  <c r="EN39" i="2"/>
  <c r="EO39" i="2"/>
  <c r="EP39" i="2"/>
  <c r="EQ39" i="2"/>
  <c r="ER39" i="2"/>
  <c r="ES39" i="2"/>
  <c r="EK40" i="2"/>
  <c r="EL40" i="2"/>
  <c r="EM40" i="2"/>
  <c r="EN40" i="2"/>
  <c r="EO40" i="2"/>
  <c r="EP40" i="2"/>
  <c r="EQ40" i="2"/>
  <c r="ER40" i="2"/>
  <c r="ES40" i="2"/>
  <c r="EK41" i="2"/>
  <c r="EL41" i="2"/>
  <c r="EM41" i="2"/>
  <c r="EN41" i="2"/>
  <c r="EO41" i="2"/>
  <c r="EP41" i="2"/>
  <c r="EQ41" i="2"/>
  <c r="ER41" i="2"/>
  <c r="ES41" i="2"/>
  <c r="EK42" i="2"/>
  <c r="EL42" i="2"/>
  <c r="EM42" i="2"/>
  <c r="EN42" i="2"/>
  <c r="EO42" i="2"/>
  <c r="EP42" i="2"/>
  <c r="EQ42" i="2"/>
  <c r="ER42" i="2"/>
  <c r="ES42" i="2"/>
  <c r="EK43" i="2"/>
  <c r="EL43" i="2"/>
  <c r="EM43" i="2"/>
  <c r="EN43" i="2"/>
  <c r="EO43" i="2"/>
  <c r="EP43" i="2"/>
  <c r="EQ43" i="2"/>
  <c r="ER43" i="2"/>
  <c r="ES43" i="2"/>
  <c r="EK44" i="2"/>
  <c r="EL44" i="2"/>
  <c r="EM44" i="2"/>
  <c r="EN44" i="2"/>
  <c r="EO44" i="2"/>
  <c r="EP44" i="2"/>
  <c r="EQ44" i="2"/>
  <c r="ER44" i="2"/>
  <c r="ES44" i="2"/>
  <c r="EK45" i="2"/>
  <c r="EL45" i="2"/>
  <c r="EM45" i="2"/>
  <c r="EN45" i="2"/>
  <c r="EO45" i="2"/>
  <c r="EP45" i="2"/>
  <c r="EQ45" i="2"/>
  <c r="ER45" i="2"/>
  <c r="ES45" i="2"/>
  <c r="EK46" i="2"/>
  <c r="EL46" i="2"/>
  <c r="EM46" i="2"/>
  <c r="EN46" i="2"/>
  <c r="EO46" i="2"/>
  <c r="EP46" i="2"/>
  <c r="EQ46" i="2"/>
  <c r="ER46" i="2"/>
  <c r="ES46" i="2"/>
  <c r="EK47" i="2"/>
  <c r="EL47" i="2"/>
  <c r="EM47" i="2"/>
  <c r="EN47" i="2"/>
  <c r="EO47" i="2"/>
  <c r="EP47" i="2"/>
  <c r="EQ47" i="2"/>
  <c r="ER47" i="2"/>
  <c r="ES47" i="2"/>
  <c r="EK48" i="2"/>
  <c r="EL48" i="2"/>
  <c r="EM48" i="2"/>
  <c r="EN48" i="2"/>
  <c r="EO48" i="2"/>
  <c r="EP48" i="2"/>
  <c r="EQ48" i="2"/>
  <c r="ER48" i="2"/>
  <c r="ES48" i="2"/>
  <c r="EK49" i="2"/>
  <c r="EL49" i="2"/>
  <c r="EM49" i="2"/>
  <c r="EN49" i="2"/>
  <c r="EO49" i="2"/>
  <c r="EP49" i="2"/>
  <c r="EQ49" i="2"/>
  <c r="ER49" i="2"/>
  <c r="ES49" i="2"/>
  <c r="EK50" i="2"/>
  <c r="EL50" i="2"/>
  <c r="EM50" i="2"/>
  <c r="EN50" i="2"/>
  <c r="EO50" i="2"/>
  <c r="EP50" i="2"/>
  <c r="EQ50" i="2"/>
  <c r="ER50" i="2"/>
  <c r="ES50" i="2"/>
  <c r="EK51" i="2"/>
  <c r="EL51" i="2"/>
  <c r="EM51" i="2"/>
  <c r="EN51" i="2"/>
  <c r="EO51" i="2"/>
  <c r="EP51" i="2"/>
  <c r="EQ51" i="2"/>
  <c r="ER51" i="2"/>
  <c r="ES51" i="2"/>
  <c r="EK52" i="2"/>
  <c r="EL52" i="2"/>
  <c r="EM52" i="2"/>
  <c r="EN52" i="2"/>
  <c r="EO52" i="2"/>
  <c r="EP52" i="2"/>
  <c r="EQ52" i="2"/>
  <c r="ER52" i="2"/>
  <c r="ES52" i="2"/>
  <c r="EK53" i="2"/>
  <c r="EL53" i="2"/>
  <c r="EM53" i="2"/>
  <c r="EN53" i="2"/>
  <c r="EO53" i="2"/>
  <c r="EP53" i="2"/>
  <c r="EQ53" i="2"/>
  <c r="ER53" i="2"/>
  <c r="ES53" i="2"/>
  <c r="EK54" i="2"/>
  <c r="EL54" i="2"/>
  <c r="EM54" i="2"/>
  <c r="EN54" i="2"/>
  <c r="EO54" i="2"/>
  <c r="EP54" i="2"/>
  <c r="EQ54" i="2"/>
  <c r="ER54" i="2"/>
  <c r="ES54" i="2"/>
  <c r="EK55" i="2"/>
  <c r="EL55" i="2"/>
  <c r="EM55" i="2"/>
  <c r="EN55" i="2"/>
  <c r="EO55" i="2"/>
  <c r="EP55" i="2"/>
  <c r="EQ55" i="2"/>
  <c r="ER55" i="2"/>
  <c r="ES55" i="2"/>
  <c r="EK56" i="2"/>
  <c r="EL56" i="2"/>
  <c r="EM56" i="2"/>
  <c r="EN56" i="2"/>
  <c r="EO56" i="2"/>
  <c r="EP56" i="2"/>
  <c r="EQ56" i="2"/>
  <c r="ER56" i="2"/>
  <c r="ES56" i="2"/>
  <c r="EK57" i="2"/>
  <c r="EL57" i="2"/>
  <c r="EM57" i="2"/>
  <c r="EN57" i="2"/>
  <c r="EO57" i="2"/>
  <c r="EP57" i="2"/>
  <c r="EQ57" i="2"/>
  <c r="ER57" i="2"/>
  <c r="ES57" i="2"/>
  <c r="EK58" i="2"/>
  <c r="EL58" i="2"/>
  <c r="EM58" i="2"/>
  <c r="EN58" i="2"/>
  <c r="EO58" i="2"/>
  <c r="EP58" i="2"/>
  <c r="EQ58" i="2"/>
  <c r="ER58" i="2"/>
  <c r="ES58" i="2"/>
  <c r="EK59" i="2"/>
  <c r="EL59" i="2"/>
  <c r="EM59" i="2"/>
  <c r="EN59" i="2"/>
  <c r="EO59" i="2"/>
  <c r="EP59" i="2"/>
  <c r="EQ59" i="2"/>
  <c r="ER59" i="2"/>
  <c r="ES59" i="2"/>
  <c r="EK60" i="2"/>
  <c r="EL60" i="2"/>
  <c r="EM60" i="2"/>
  <c r="EN60" i="2"/>
  <c r="EO60" i="2"/>
  <c r="EP60" i="2"/>
  <c r="EQ60" i="2"/>
  <c r="ER60" i="2"/>
  <c r="ES60" i="2"/>
  <c r="EK61" i="2"/>
  <c r="EL61" i="2"/>
  <c r="EM61" i="2"/>
  <c r="EN61" i="2"/>
  <c r="EO61" i="2"/>
  <c r="EP61" i="2"/>
  <c r="EQ61" i="2"/>
  <c r="ER61" i="2"/>
  <c r="ES61" i="2"/>
  <c r="EK62" i="2"/>
  <c r="EL62" i="2"/>
  <c r="EM62" i="2"/>
  <c r="EN62" i="2"/>
  <c r="EO62" i="2"/>
  <c r="EP62" i="2"/>
  <c r="EQ62" i="2"/>
  <c r="ER62" i="2"/>
  <c r="ES62" i="2"/>
  <c r="EK63" i="2"/>
  <c r="EL63" i="2"/>
  <c r="EM63" i="2"/>
  <c r="EN63" i="2"/>
  <c r="EO63" i="2"/>
  <c r="EP63" i="2"/>
  <c r="EQ63" i="2"/>
  <c r="ER63" i="2"/>
  <c r="ES63" i="2"/>
  <c r="EK64" i="2"/>
  <c r="EL64" i="2"/>
  <c r="EM64" i="2"/>
  <c r="EN64" i="2"/>
  <c r="EO64" i="2"/>
  <c r="EP64" i="2"/>
  <c r="EQ64" i="2"/>
  <c r="ER64" i="2"/>
  <c r="ES64" i="2"/>
  <c r="EK65" i="2"/>
  <c r="EL65" i="2"/>
  <c r="EM65" i="2"/>
  <c r="EN65" i="2"/>
  <c r="EO65" i="2"/>
  <c r="EP65" i="2"/>
  <c r="EQ65" i="2"/>
  <c r="ER65" i="2"/>
  <c r="ES65" i="2"/>
  <c r="EK66" i="2"/>
  <c r="EL66" i="2"/>
  <c r="EM66" i="2"/>
  <c r="EN66" i="2"/>
  <c r="EO66" i="2"/>
  <c r="EP66" i="2"/>
  <c r="EQ66" i="2"/>
  <c r="ER66" i="2"/>
  <c r="ES66" i="2"/>
  <c r="EL7" i="2"/>
  <c r="EM7" i="2"/>
  <c r="EN7" i="2"/>
  <c r="EO7" i="2"/>
  <c r="EP7" i="2"/>
  <c r="EQ7" i="2"/>
  <c r="ER7" i="2"/>
  <c r="ES7" i="2"/>
  <c r="EK7" i="2"/>
  <c r="R61" i="6"/>
  <c r="R62" i="6"/>
  <c r="R63" i="6"/>
  <c r="R60" i="6"/>
  <c r="R57" i="6"/>
  <c r="R58" i="6"/>
  <c r="R59" i="6"/>
  <c r="R56" i="6"/>
  <c r="R53" i="6"/>
  <c r="R54" i="6"/>
  <c r="R55" i="6"/>
  <c r="R52" i="6"/>
  <c r="Q61" i="6"/>
  <c r="Q62" i="6"/>
  <c r="Q63" i="6"/>
  <c r="Q60" i="6"/>
  <c r="Q57" i="6"/>
  <c r="Q58" i="6"/>
  <c r="Q59" i="6"/>
  <c r="Q56" i="6"/>
  <c r="Q53" i="6"/>
  <c r="Q54" i="6"/>
  <c r="Q55" i="6"/>
  <c r="Q52" i="6"/>
  <c r="P61" i="6"/>
  <c r="P62" i="6"/>
  <c r="P63" i="6"/>
  <c r="P60" i="6"/>
  <c r="P57" i="6"/>
  <c r="P58" i="6"/>
  <c r="P59" i="6"/>
  <c r="P56" i="6"/>
  <c r="P53" i="6"/>
  <c r="P54" i="6"/>
  <c r="P55" i="6"/>
  <c r="P52" i="6"/>
  <c r="O61" i="6"/>
  <c r="O62" i="6"/>
  <c r="O63" i="6"/>
  <c r="O60" i="6"/>
  <c r="O57" i="6"/>
  <c r="O58" i="6"/>
  <c r="O59" i="6"/>
  <c r="O56" i="6"/>
  <c r="O53" i="6"/>
  <c r="O54" i="6"/>
  <c r="O55" i="6"/>
  <c r="O52" i="6"/>
  <c r="N61" i="6"/>
  <c r="N62" i="6"/>
  <c r="N63" i="6"/>
  <c r="N60" i="6"/>
  <c r="N57" i="6"/>
  <c r="N58" i="6"/>
  <c r="N59" i="6"/>
  <c r="N56" i="6"/>
  <c r="N53" i="6"/>
  <c r="N54" i="6"/>
  <c r="N55" i="6"/>
  <c r="N52" i="6"/>
  <c r="M61" i="6"/>
  <c r="M62" i="6"/>
  <c r="M63" i="6"/>
  <c r="M60" i="6"/>
  <c r="M57" i="6"/>
  <c r="M58" i="6"/>
  <c r="M59" i="6"/>
  <c r="M56" i="6"/>
  <c r="M53" i="6"/>
  <c r="M54" i="6"/>
  <c r="M55" i="6"/>
  <c r="M52" i="6"/>
  <c r="L61" i="6"/>
  <c r="L62" i="6"/>
  <c r="L63" i="6"/>
  <c r="L60" i="6"/>
  <c r="L57" i="6"/>
  <c r="L58" i="6"/>
  <c r="L59" i="6"/>
  <c r="L56" i="6"/>
  <c r="L53" i="6"/>
  <c r="L54" i="6"/>
  <c r="L55" i="6"/>
  <c r="L52" i="6"/>
  <c r="K61" i="6"/>
  <c r="K62" i="6"/>
  <c r="K63" i="6"/>
  <c r="K60" i="6"/>
  <c r="K57" i="6"/>
  <c r="K58" i="6"/>
  <c r="K59" i="6"/>
  <c r="K56" i="6"/>
  <c r="K53" i="6"/>
  <c r="K54" i="6"/>
  <c r="K55" i="6"/>
  <c r="K52" i="6"/>
  <c r="J61" i="6"/>
  <c r="J62" i="6"/>
  <c r="J63" i="6"/>
  <c r="J60" i="6"/>
  <c r="J57" i="6"/>
  <c r="J58" i="6"/>
  <c r="J59" i="6"/>
  <c r="J56" i="6"/>
  <c r="J53" i="6"/>
  <c r="J54" i="6"/>
  <c r="J55" i="6"/>
  <c r="J52" i="6"/>
  <c r="I61" i="6"/>
  <c r="I62" i="6"/>
  <c r="I63" i="6"/>
  <c r="I60" i="6"/>
  <c r="I57" i="6"/>
  <c r="I58" i="6"/>
  <c r="I59" i="6"/>
  <c r="I56" i="6"/>
  <c r="I53" i="6"/>
  <c r="I54" i="6"/>
  <c r="I55" i="6"/>
  <c r="I52" i="6"/>
  <c r="H61" i="6"/>
  <c r="H62" i="6"/>
  <c r="H63" i="6"/>
  <c r="H60" i="6"/>
  <c r="H57" i="6"/>
  <c r="H58" i="6"/>
  <c r="H59" i="6"/>
  <c r="H56" i="6"/>
  <c r="H53" i="6"/>
  <c r="H54" i="6"/>
  <c r="H55" i="6"/>
  <c r="H52" i="6"/>
  <c r="G61" i="6"/>
  <c r="G62" i="6"/>
  <c r="G63" i="6"/>
  <c r="G60" i="6"/>
  <c r="G57" i="6"/>
  <c r="G58" i="6"/>
  <c r="G59" i="6"/>
  <c r="G56" i="6"/>
  <c r="G53" i="6"/>
  <c r="G54" i="6"/>
  <c r="G55" i="6"/>
  <c r="G52" i="6"/>
  <c r="F61" i="6"/>
  <c r="F62" i="6"/>
  <c r="F63" i="6"/>
  <c r="F60" i="6"/>
  <c r="F57" i="6"/>
  <c r="F58" i="6"/>
  <c r="F59" i="6"/>
  <c r="F56" i="6"/>
  <c r="F53" i="6"/>
  <c r="F54" i="6"/>
  <c r="F55" i="6"/>
  <c r="F52" i="6"/>
  <c r="E61" i="6"/>
  <c r="E62" i="6"/>
  <c r="E63" i="6"/>
  <c r="E60" i="6"/>
  <c r="E57" i="6"/>
  <c r="E58" i="6"/>
  <c r="E59" i="6"/>
  <c r="E56" i="6"/>
  <c r="E53" i="6"/>
  <c r="E54" i="6"/>
  <c r="E55" i="6"/>
  <c r="E52" i="6"/>
  <c r="D61" i="6"/>
  <c r="D62" i="6"/>
  <c r="D63" i="6"/>
  <c r="D60" i="6"/>
  <c r="D57" i="6"/>
  <c r="D58" i="6"/>
  <c r="D59" i="6"/>
  <c r="D56" i="6"/>
  <c r="D53" i="6"/>
  <c r="D54" i="6"/>
  <c r="D55" i="6"/>
  <c r="D52" i="6"/>
  <c r="R49" i="6"/>
  <c r="R50" i="6"/>
  <c r="R51" i="6"/>
  <c r="R48" i="6"/>
  <c r="R45" i="6"/>
  <c r="R46" i="6"/>
  <c r="R47" i="6"/>
  <c r="R44" i="6"/>
  <c r="R41" i="6"/>
  <c r="R42" i="6"/>
  <c r="R43" i="6"/>
  <c r="R40" i="6"/>
  <c r="Q49" i="6"/>
  <c r="Q50" i="6"/>
  <c r="Q51" i="6"/>
  <c r="Q48" i="6"/>
  <c r="Q45" i="6"/>
  <c r="Q46" i="6"/>
  <c r="Q47" i="6"/>
  <c r="Q44" i="6"/>
  <c r="Q41" i="6"/>
  <c r="Q42" i="6"/>
  <c r="Q43" i="6"/>
  <c r="Q40" i="6"/>
  <c r="P49" i="6"/>
  <c r="P50" i="6"/>
  <c r="P51" i="6"/>
  <c r="P48" i="6"/>
  <c r="P45" i="6"/>
  <c r="P46" i="6"/>
  <c r="P47" i="6"/>
  <c r="P44" i="6"/>
  <c r="P41" i="6"/>
  <c r="P42" i="6"/>
  <c r="P43" i="6"/>
  <c r="P40" i="6"/>
  <c r="O49" i="6"/>
  <c r="O50" i="6"/>
  <c r="O51" i="6"/>
  <c r="O48" i="6"/>
  <c r="O45" i="6"/>
  <c r="O46" i="6"/>
  <c r="O47" i="6"/>
  <c r="O44" i="6"/>
  <c r="O41" i="6"/>
  <c r="O42" i="6"/>
  <c r="O43" i="6"/>
  <c r="O40" i="6"/>
  <c r="N49" i="6"/>
  <c r="N50" i="6"/>
  <c r="N51" i="6"/>
  <c r="N48" i="6"/>
  <c r="N45" i="6"/>
  <c r="N46" i="6"/>
  <c r="N47" i="6"/>
  <c r="N44" i="6"/>
  <c r="N41" i="6"/>
  <c r="N42" i="6"/>
  <c r="N43" i="6"/>
  <c r="N40" i="6"/>
  <c r="M49" i="6"/>
  <c r="M50" i="6"/>
  <c r="M51" i="6"/>
  <c r="M48" i="6"/>
  <c r="M45" i="6"/>
  <c r="M46" i="6"/>
  <c r="M47" i="6"/>
  <c r="M44" i="6"/>
  <c r="M41" i="6"/>
  <c r="M42" i="6"/>
  <c r="M43" i="6"/>
  <c r="M40" i="6"/>
  <c r="L49" i="6"/>
  <c r="L50" i="6"/>
  <c r="L51" i="6"/>
  <c r="L48" i="6"/>
  <c r="L45" i="6"/>
  <c r="L46" i="6"/>
  <c r="L47" i="6"/>
  <c r="L44" i="6"/>
  <c r="L41" i="6"/>
  <c r="L42" i="6"/>
  <c r="L43" i="6"/>
  <c r="L40" i="6"/>
  <c r="K49" i="6"/>
  <c r="K50" i="6"/>
  <c r="K51" i="6"/>
  <c r="K48" i="6"/>
  <c r="K45" i="6"/>
  <c r="K46" i="6"/>
  <c r="K47" i="6"/>
  <c r="K44" i="6"/>
  <c r="K41" i="6"/>
  <c r="K42" i="6"/>
  <c r="K43" i="6"/>
  <c r="K40" i="6"/>
  <c r="J49" i="6"/>
  <c r="J50" i="6"/>
  <c r="J51" i="6"/>
  <c r="J48" i="6"/>
  <c r="J45" i="6"/>
  <c r="J46" i="6"/>
  <c r="J47" i="6"/>
  <c r="J44" i="6"/>
  <c r="J41" i="6"/>
  <c r="J42" i="6"/>
  <c r="J43" i="6"/>
  <c r="J40" i="6"/>
  <c r="I49" i="6"/>
  <c r="I50" i="6"/>
  <c r="I51" i="6"/>
  <c r="I48" i="6"/>
  <c r="I45" i="6"/>
  <c r="I46" i="6"/>
  <c r="I47" i="6"/>
  <c r="I44" i="6"/>
  <c r="I41" i="6"/>
  <c r="I42" i="6"/>
  <c r="I43" i="6"/>
  <c r="I40" i="6"/>
  <c r="H49" i="6"/>
  <c r="H50" i="6"/>
  <c r="H51" i="6"/>
  <c r="H48" i="6"/>
  <c r="H45" i="6"/>
  <c r="H46" i="6"/>
  <c r="H47" i="6"/>
  <c r="H44" i="6"/>
  <c r="H41" i="6"/>
  <c r="H42" i="6"/>
  <c r="H43" i="6"/>
  <c r="H40" i="6"/>
  <c r="G49" i="6"/>
  <c r="G50" i="6"/>
  <c r="G51" i="6"/>
  <c r="G48" i="6"/>
  <c r="G45" i="6"/>
  <c r="G46" i="6"/>
  <c r="G47" i="6"/>
  <c r="G44" i="6"/>
  <c r="G41" i="6"/>
  <c r="G42" i="6"/>
  <c r="G43" i="6"/>
  <c r="G40" i="6"/>
  <c r="F49" i="6"/>
  <c r="F50" i="6"/>
  <c r="F51" i="6"/>
  <c r="F48" i="6"/>
  <c r="F45" i="6"/>
  <c r="F46" i="6"/>
  <c r="F47" i="6"/>
  <c r="F44" i="6"/>
  <c r="F41" i="6"/>
  <c r="F42" i="6"/>
  <c r="F43" i="6"/>
  <c r="F40" i="6"/>
  <c r="E49" i="6"/>
  <c r="E50" i="6"/>
  <c r="E51" i="6"/>
  <c r="E48" i="6"/>
  <c r="E45" i="6"/>
  <c r="E46" i="6"/>
  <c r="E47" i="6"/>
  <c r="E44" i="6"/>
  <c r="E41" i="6"/>
  <c r="E42" i="6"/>
  <c r="E43" i="6"/>
  <c r="E40" i="6"/>
  <c r="D49" i="6"/>
  <c r="D50" i="6"/>
  <c r="D51" i="6"/>
  <c r="D48" i="6"/>
  <c r="D45" i="6"/>
  <c r="D46" i="6"/>
  <c r="D47" i="6"/>
  <c r="D44" i="6"/>
  <c r="D41" i="6"/>
  <c r="D42" i="6"/>
  <c r="D43" i="6"/>
  <c r="D40" i="6"/>
  <c r="R37" i="6"/>
  <c r="R38" i="6"/>
  <c r="R39" i="6"/>
  <c r="R36" i="6"/>
  <c r="R33" i="6"/>
  <c r="R34" i="6"/>
  <c r="R35" i="6"/>
  <c r="R32" i="6"/>
  <c r="R29" i="6"/>
  <c r="R30" i="6"/>
  <c r="R31" i="6"/>
  <c r="R28" i="6"/>
  <c r="Q37" i="6"/>
  <c r="Q38" i="6"/>
  <c r="Q39" i="6"/>
  <c r="Q36" i="6"/>
  <c r="Q33" i="6"/>
  <c r="Q34" i="6"/>
  <c r="Q35" i="6"/>
  <c r="Q32" i="6"/>
  <c r="Q29" i="6"/>
  <c r="Q30" i="6"/>
  <c r="Q31" i="6"/>
  <c r="Q28" i="6"/>
  <c r="P37" i="6"/>
  <c r="P38" i="6"/>
  <c r="P39" i="6"/>
  <c r="P36" i="6"/>
  <c r="P33" i="6"/>
  <c r="P34" i="6"/>
  <c r="P35" i="6"/>
  <c r="P32" i="6"/>
  <c r="P29" i="6"/>
  <c r="P30" i="6"/>
  <c r="P31" i="6"/>
  <c r="P28" i="6"/>
  <c r="O37" i="6"/>
  <c r="O38" i="6"/>
  <c r="O39" i="6"/>
  <c r="O36" i="6"/>
  <c r="O33" i="6"/>
  <c r="O34" i="6"/>
  <c r="O35" i="6"/>
  <c r="O32" i="6"/>
  <c r="O29" i="6"/>
  <c r="O30" i="6"/>
  <c r="O31" i="6"/>
  <c r="O28" i="6"/>
  <c r="N37" i="6"/>
  <c r="N38" i="6"/>
  <c r="N39" i="6"/>
  <c r="N36" i="6"/>
  <c r="N33" i="6"/>
  <c r="N34" i="6"/>
  <c r="N35" i="6"/>
  <c r="N32" i="6"/>
  <c r="N29" i="6"/>
  <c r="N30" i="6"/>
  <c r="N31" i="6"/>
  <c r="N28" i="6"/>
  <c r="M37" i="6"/>
  <c r="M38" i="6"/>
  <c r="M39" i="6"/>
  <c r="M36" i="6"/>
  <c r="M33" i="6"/>
  <c r="M34" i="6"/>
  <c r="M35" i="6"/>
  <c r="M32" i="6"/>
  <c r="M29" i="6"/>
  <c r="M30" i="6"/>
  <c r="M31" i="6"/>
  <c r="M28" i="6"/>
  <c r="L37" i="6"/>
  <c r="L38" i="6"/>
  <c r="L39" i="6"/>
  <c r="L36" i="6"/>
  <c r="L33" i="6"/>
  <c r="L34" i="6"/>
  <c r="L35" i="6"/>
  <c r="L32" i="6"/>
  <c r="L29" i="6"/>
  <c r="L30" i="6"/>
  <c r="L31" i="6"/>
  <c r="L28" i="6"/>
  <c r="K37" i="6"/>
  <c r="K38" i="6"/>
  <c r="K39" i="6"/>
  <c r="K36" i="6"/>
  <c r="K33" i="6"/>
  <c r="K34" i="6"/>
  <c r="K35" i="6"/>
  <c r="K32" i="6"/>
  <c r="K29" i="6"/>
  <c r="K30" i="6"/>
  <c r="K31" i="6"/>
  <c r="K28" i="6"/>
  <c r="J37" i="6"/>
  <c r="J38" i="6"/>
  <c r="J39" i="6"/>
  <c r="J36" i="6"/>
  <c r="J33" i="6"/>
  <c r="J34" i="6"/>
  <c r="J35" i="6"/>
  <c r="J32" i="6"/>
  <c r="J29" i="6"/>
  <c r="J30" i="6"/>
  <c r="J31" i="6"/>
  <c r="J28" i="6"/>
  <c r="I37" i="6"/>
  <c r="I38" i="6"/>
  <c r="I39" i="6"/>
  <c r="I36" i="6"/>
  <c r="I33" i="6"/>
  <c r="I34" i="6"/>
  <c r="I35" i="6"/>
  <c r="I32" i="6"/>
  <c r="I29" i="6"/>
  <c r="I30" i="6"/>
  <c r="I31" i="6"/>
  <c r="I28" i="6"/>
  <c r="H37" i="6"/>
  <c r="H38" i="6"/>
  <c r="H39" i="6"/>
  <c r="H36" i="6"/>
  <c r="H33" i="6"/>
  <c r="H34" i="6"/>
  <c r="H35" i="6"/>
  <c r="H32" i="6"/>
  <c r="H29" i="6"/>
  <c r="H30" i="6"/>
  <c r="H31" i="6"/>
  <c r="H28" i="6"/>
  <c r="G37" i="6"/>
  <c r="G38" i="6"/>
  <c r="G39" i="6"/>
  <c r="G36" i="6"/>
  <c r="G33" i="6"/>
  <c r="G34" i="6"/>
  <c r="G35" i="6"/>
  <c r="G32" i="6"/>
  <c r="G29" i="6"/>
  <c r="G30" i="6"/>
  <c r="G31" i="6"/>
  <c r="G28" i="6"/>
  <c r="F37" i="6"/>
  <c r="F38" i="6"/>
  <c r="F39" i="6"/>
  <c r="F36" i="6"/>
  <c r="F33" i="6"/>
  <c r="F34" i="6"/>
  <c r="F35" i="6"/>
  <c r="F32" i="6"/>
  <c r="F29" i="6"/>
  <c r="F30" i="6"/>
  <c r="F31" i="6"/>
  <c r="F28" i="6"/>
  <c r="E37" i="6"/>
  <c r="E38" i="6"/>
  <c r="E39" i="6"/>
  <c r="E36" i="6"/>
  <c r="E33" i="6"/>
  <c r="E34" i="6"/>
  <c r="E35" i="6"/>
  <c r="E32" i="6"/>
  <c r="E29" i="6"/>
  <c r="E30" i="6"/>
  <c r="E31" i="6"/>
  <c r="E28" i="6"/>
  <c r="D37" i="6"/>
  <c r="D38" i="6"/>
  <c r="D39" i="6"/>
  <c r="D36" i="6"/>
  <c r="D33" i="6"/>
  <c r="D34" i="6"/>
  <c r="D35" i="6"/>
  <c r="D32" i="6"/>
  <c r="D29" i="6"/>
  <c r="D30" i="6"/>
  <c r="D31" i="6"/>
  <c r="D28" i="6"/>
  <c r="R25" i="6"/>
  <c r="R26" i="6"/>
  <c r="R27" i="6"/>
  <c r="R24" i="6"/>
  <c r="R21" i="6"/>
  <c r="R22" i="6"/>
  <c r="R23" i="6"/>
  <c r="R20" i="6"/>
  <c r="R17" i="6"/>
  <c r="R18" i="6"/>
  <c r="R19" i="6"/>
  <c r="R16" i="6"/>
  <c r="Q25" i="6"/>
  <c r="Q26" i="6"/>
  <c r="Q27" i="6"/>
  <c r="Q24" i="6"/>
  <c r="Q21" i="6"/>
  <c r="Q22" i="6"/>
  <c r="Q23" i="6"/>
  <c r="Q20" i="6"/>
  <c r="Q17" i="6"/>
  <c r="Q18" i="6"/>
  <c r="Q19" i="6"/>
  <c r="Q16" i="6"/>
  <c r="P25" i="6"/>
  <c r="P26" i="6"/>
  <c r="P27" i="6"/>
  <c r="P24" i="6"/>
  <c r="P21" i="6"/>
  <c r="P22" i="6"/>
  <c r="P23" i="6"/>
  <c r="P20" i="6"/>
  <c r="P17" i="6"/>
  <c r="P18" i="6"/>
  <c r="P19" i="6"/>
  <c r="P16" i="6"/>
  <c r="O25" i="6"/>
  <c r="O26" i="6"/>
  <c r="O27" i="6"/>
  <c r="O24" i="6"/>
  <c r="O21" i="6"/>
  <c r="O22" i="6"/>
  <c r="O23" i="6"/>
  <c r="O20" i="6"/>
  <c r="O17" i="6"/>
  <c r="O18" i="6"/>
  <c r="O19" i="6"/>
  <c r="O16" i="6"/>
  <c r="N25" i="6"/>
  <c r="N26" i="6"/>
  <c r="N27" i="6"/>
  <c r="N24" i="6"/>
  <c r="N21" i="6"/>
  <c r="N22" i="6"/>
  <c r="N23" i="6"/>
  <c r="N20" i="6"/>
  <c r="N17" i="6"/>
  <c r="N18" i="6"/>
  <c r="N19" i="6"/>
  <c r="N16" i="6"/>
  <c r="M25" i="6"/>
  <c r="M26" i="6"/>
  <c r="M27" i="6"/>
  <c r="M24" i="6"/>
  <c r="M21" i="6"/>
  <c r="M22" i="6"/>
  <c r="M23" i="6"/>
  <c r="M20" i="6"/>
  <c r="M17" i="6"/>
  <c r="M18" i="6"/>
  <c r="M19" i="6"/>
  <c r="M16" i="6"/>
  <c r="L25" i="6"/>
  <c r="L26" i="6"/>
  <c r="L27" i="6"/>
  <c r="L24" i="6"/>
  <c r="L21" i="6"/>
  <c r="L22" i="6"/>
  <c r="L23" i="6"/>
  <c r="L20" i="6"/>
  <c r="L17" i="6"/>
  <c r="L18" i="6"/>
  <c r="L19" i="6"/>
  <c r="L16" i="6"/>
  <c r="K25" i="6"/>
  <c r="K26" i="6"/>
  <c r="K27" i="6"/>
  <c r="K24" i="6"/>
  <c r="K21" i="6"/>
  <c r="K22" i="6"/>
  <c r="K23" i="6"/>
  <c r="K20" i="6"/>
  <c r="K17" i="6"/>
  <c r="K18" i="6"/>
  <c r="K19" i="6"/>
  <c r="K16" i="6"/>
  <c r="J25" i="6"/>
  <c r="J26" i="6"/>
  <c r="J27" i="6"/>
  <c r="J24" i="6"/>
  <c r="J21" i="6"/>
  <c r="J22" i="6"/>
  <c r="J23" i="6"/>
  <c r="J20" i="6"/>
  <c r="J17" i="6"/>
  <c r="J18" i="6"/>
  <c r="J19" i="6"/>
  <c r="J16" i="6"/>
  <c r="I25" i="6"/>
  <c r="I26" i="6"/>
  <c r="I27" i="6"/>
  <c r="I24" i="6"/>
  <c r="I21" i="6"/>
  <c r="I22" i="6"/>
  <c r="I23" i="6"/>
  <c r="I20" i="6"/>
  <c r="I17" i="6"/>
  <c r="I18" i="6"/>
  <c r="I19" i="6"/>
  <c r="I16" i="6"/>
  <c r="H25" i="6"/>
  <c r="H26" i="6"/>
  <c r="H27" i="6"/>
  <c r="H24" i="6"/>
  <c r="H21" i="6"/>
  <c r="H22" i="6"/>
  <c r="H23" i="6"/>
  <c r="H20" i="6"/>
  <c r="H17" i="6"/>
  <c r="H18" i="6"/>
  <c r="H19" i="6"/>
  <c r="H16" i="6"/>
  <c r="G25" i="6"/>
  <c r="G26" i="6"/>
  <c r="G27" i="6"/>
  <c r="G24" i="6"/>
  <c r="G21" i="6"/>
  <c r="G22" i="6"/>
  <c r="G23" i="6"/>
  <c r="G20" i="6"/>
  <c r="G17" i="6"/>
  <c r="G18" i="6"/>
  <c r="G19" i="6"/>
  <c r="G16" i="6"/>
  <c r="F25" i="6"/>
  <c r="F26" i="6"/>
  <c r="F27" i="6"/>
  <c r="F24" i="6"/>
  <c r="F21" i="6"/>
  <c r="F22" i="6"/>
  <c r="F23" i="6"/>
  <c r="F20" i="6"/>
  <c r="F17" i="6"/>
  <c r="F18" i="6"/>
  <c r="F19" i="6"/>
  <c r="F16" i="6"/>
  <c r="E25" i="6"/>
  <c r="E26" i="6"/>
  <c r="E27" i="6"/>
  <c r="E24" i="6"/>
  <c r="E21" i="6"/>
  <c r="E22" i="6"/>
  <c r="E23" i="6"/>
  <c r="E20" i="6"/>
  <c r="E17" i="6"/>
  <c r="E18" i="6"/>
  <c r="E19" i="6"/>
  <c r="E16" i="6"/>
  <c r="D25" i="6"/>
  <c r="D26" i="6"/>
  <c r="D27" i="6"/>
  <c r="D24" i="6"/>
  <c r="D21" i="6"/>
  <c r="D22" i="6"/>
  <c r="D23" i="6"/>
  <c r="D20" i="6"/>
  <c r="D17" i="6"/>
  <c r="D18" i="6"/>
  <c r="D19" i="6"/>
  <c r="D16" i="6"/>
  <c r="R13" i="6"/>
  <c r="R14" i="6"/>
  <c r="R15" i="6"/>
  <c r="R12" i="6"/>
  <c r="R9" i="6"/>
  <c r="R10" i="6"/>
  <c r="R11" i="6"/>
  <c r="R8" i="6"/>
  <c r="R5" i="6"/>
  <c r="R6" i="6"/>
  <c r="R7" i="6"/>
  <c r="R4" i="6"/>
  <c r="Q13" i="6"/>
  <c r="Q14" i="6"/>
  <c r="Q15" i="6"/>
  <c r="Q12" i="6"/>
  <c r="Q9" i="6"/>
  <c r="Q10" i="6"/>
  <c r="Q11" i="6"/>
  <c r="Q8" i="6"/>
  <c r="Q5" i="6"/>
  <c r="Q6" i="6"/>
  <c r="Q7" i="6"/>
  <c r="Q4" i="6"/>
  <c r="P13" i="6"/>
  <c r="P14" i="6"/>
  <c r="P15" i="6"/>
  <c r="P12" i="6"/>
  <c r="P9" i="6"/>
  <c r="P10" i="6"/>
  <c r="P11" i="6"/>
  <c r="P8" i="6"/>
  <c r="P5" i="6"/>
  <c r="P6" i="6"/>
  <c r="P7" i="6"/>
  <c r="P4" i="6"/>
  <c r="O13" i="6"/>
  <c r="O14" i="6"/>
  <c r="O15" i="6"/>
  <c r="O12" i="6"/>
  <c r="O9" i="6"/>
  <c r="O10" i="6"/>
  <c r="O11" i="6"/>
  <c r="O8" i="6"/>
  <c r="O5" i="6"/>
  <c r="O6" i="6"/>
  <c r="O7" i="6"/>
  <c r="O4" i="6"/>
  <c r="N13" i="6"/>
  <c r="N14" i="6"/>
  <c r="N15" i="6"/>
  <c r="N12" i="6"/>
  <c r="N9" i="6"/>
  <c r="N10" i="6"/>
  <c r="N11" i="6"/>
  <c r="N8" i="6"/>
  <c r="N5" i="6"/>
  <c r="N6" i="6"/>
  <c r="N7" i="6"/>
  <c r="N4" i="6"/>
  <c r="M13" i="6"/>
  <c r="M14" i="6"/>
  <c r="M15" i="6"/>
  <c r="M12" i="6"/>
  <c r="M9" i="6"/>
  <c r="M10" i="6"/>
  <c r="M11" i="6"/>
  <c r="M8" i="6"/>
  <c r="M5" i="6"/>
  <c r="M6" i="6"/>
  <c r="M7" i="6"/>
  <c r="M4" i="6"/>
  <c r="L13" i="6"/>
  <c r="L14" i="6"/>
  <c r="L15" i="6"/>
  <c r="L12" i="6"/>
  <c r="L9" i="6"/>
  <c r="L10" i="6"/>
  <c r="L11" i="6"/>
  <c r="L8" i="6"/>
  <c r="L5" i="6"/>
  <c r="L6" i="6"/>
  <c r="L7" i="6"/>
  <c r="L4" i="6"/>
  <c r="K13" i="6"/>
  <c r="K14" i="6"/>
  <c r="K15" i="6"/>
  <c r="K12" i="6"/>
  <c r="K9" i="6"/>
  <c r="K10" i="6"/>
  <c r="K11" i="6"/>
  <c r="K8" i="6"/>
  <c r="K5" i="6"/>
  <c r="K6" i="6"/>
  <c r="K7" i="6"/>
  <c r="K4" i="6"/>
  <c r="J13" i="6"/>
  <c r="J14" i="6"/>
  <c r="J15" i="6"/>
  <c r="J12" i="6"/>
  <c r="J9" i="6"/>
  <c r="J10" i="6"/>
  <c r="J11" i="6"/>
  <c r="J8" i="6"/>
  <c r="J5" i="6"/>
  <c r="J6" i="6"/>
  <c r="J7" i="6"/>
  <c r="J4" i="6"/>
  <c r="I13" i="6"/>
  <c r="I14" i="6"/>
  <c r="I15" i="6"/>
  <c r="I12" i="6"/>
  <c r="I9" i="6"/>
  <c r="I10" i="6"/>
  <c r="I11" i="6"/>
  <c r="I8" i="6"/>
  <c r="I5" i="6"/>
  <c r="I6" i="6"/>
  <c r="I7" i="6"/>
  <c r="I4" i="6"/>
  <c r="H13" i="6"/>
  <c r="H14" i="6"/>
  <c r="H15" i="6"/>
  <c r="H12" i="6"/>
  <c r="H9" i="6"/>
  <c r="H10" i="6"/>
  <c r="H11" i="6"/>
  <c r="H8" i="6"/>
  <c r="H5" i="6"/>
  <c r="H6" i="6"/>
  <c r="H7" i="6"/>
  <c r="H4" i="6"/>
  <c r="G13" i="6"/>
  <c r="G14" i="6"/>
  <c r="G15" i="6"/>
  <c r="G12" i="6"/>
  <c r="G9" i="6"/>
  <c r="G10" i="6"/>
  <c r="G11" i="6"/>
  <c r="G8" i="6"/>
  <c r="G5" i="6"/>
  <c r="G6" i="6"/>
  <c r="G7" i="6"/>
  <c r="G4" i="6"/>
  <c r="F13" i="6"/>
  <c r="F14" i="6"/>
  <c r="F15" i="6"/>
  <c r="F12" i="6"/>
  <c r="F9" i="6"/>
  <c r="F10" i="6"/>
  <c r="F11" i="6"/>
  <c r="F8" i="6"/>
  <c r="F5" i="6"/>
  <c r="F6" i="6"/>
  <c r="F7" i="6"/>
  <c r="F4" i="6"/>
  <c r="E13" i="6"/>
  <c r="E14" i="6"/>
  <c r="E15" i="6"/>
  <c r="E12" i="6"/>
  <c r="E9" i="6"/>
  <c r="E10" i="6"/>
  <c r="E11" i="6"/>
  <c r="E8" i="6"/>
  <c r="E5" i="6"/>
  <c r="E6" i="6"/>
  <c r="E7" i="6"/>
  <c r="E4" i="6"/>
  <c r="D13" i="6"/>
  <c r="D14" i="6"/>
  <c r="D15" i="6"/>
  <c r="D12" i="6"/>
  <c r="D9" i="6"/>
  <c r="D10" i="6"/>
  <c r="D11" i="6"/>
  <c r="D8" i="6"/>
  <c r="D5" i="6"/>
  <c r="D6" i="6"/>
  <c r="D7" i="6"/>
  <c r="D4" i="6"/>
  <c r="Q14" i="2"/>
  <c r="R40" i="2"/>
  <c r="R39" i="2"/>
  <c r="Q39" i="2"/>
  <c r="BD9" i="4" l="1"/>
  <c r="BA9" i="4"/>
  <c r="G8" i="3" l="1"/>
  <c r="FL8" i="2"/>
  <c r="FM8" i="2"/>
  <c r="FN8" i="2"/>
  <c r="FO8" i="2"/>
  <c r="FP8" i="2"/>
  <c r="FQ8" i="2"/>
  <c r="FR8" i="2"/>
  <c r="FS8" i="2"/>
  <c r="FT8" i="2"/>
  <c r="FL9" i="2"/>
  <c r="FM9" i="2"/>
  <c r="FN9" i="2"/>
  <c r="FO9" i="2"/>
  <c r="FP9" i="2"/>
  <c r="FQ9" i="2"/>
  <c r="FR9" i="2"/>
  <c r="FS9" i="2"/>
  <c r="FT9" i="2"/>
  <c r="FL10" i="2"/>
  <c r="FM10" i="2"/>
  <c r="FN10" i="2"/>
  <c r="FO10" i="2"/>
  <c r="FP10" i="2"/>
  <c r="FQ10" i="2"/>
  <c r="FR10" i="2"/>
  <c r="FS10" i="2"/>
  <c r="FT10" i="2"/>
  <c r="FL11" i="2"/>
  <c r="FM11" i="2"/>
  <c r="FN11" i="2"/>
  <c r="FO11" i="2"/>
  <c r="FP11" i="2"/>
  <c r="FQ11" i="2"/>
  <c r="FR11" i="2"/>
  <c r="FS11" i="2"/>
  <c r="FT11" i="2"/>
  <c r="FL12" i="2"/>
  <c r="FM12" i="2"/>
  <c r="FN12" i="2"/>
  <c r="FO12" i="2"/>
  <c r="FP12" i="2"/>
  <c r="FQ12" i="2"/>
  <c r="FR12" i="2"/>
  <c r="FS12" i="2"/>
  <c r="FT12" i="2"/>
  <c r="FL13" i="2"/>
  <c r="FM13" i="2"/>
  <c r="FN13" i="2"/>
  <c r="FO13" i="2"/>
  <c r="FP13" i="2"/>
  <c r="FQ13" i="2"/>
  <c r="FR13" i="2"/>
  <c r="FS13" i="2"/>
  <c r="FT13" i="2"/>
  <c r="FL14" i="2"/>
  <c r="FM14" i="2"/>
  <c r="FN14" i="2"/>
  <c r="FO14" i="2"/>
  <c r="FP14" i="2"/>
  <c r="FQ14" i="2"/>
  <c r="FR14" i="2"/>
  <c r="FS14" i="2"/>
  <c r="FT14" i="2"/>
  <c r="FL15" i="2"/>
  <c r="FM15" i="2"/>
  <c r="FN15" i="2"/>
  <c r="FO15" i="2"/>
  <c r="FP15" i="2"/>
  <c r="FQ15" i="2"/>
  <c r="FR15" i="2"/>
  <c r="FW15" i="2" s="1"/>
  <c r="F47" i="5" s="1"/>
  <c r="FS15" i="2"/>
  <c r="FT15" i="2"/>
  <c r="FL16" i="2"/>
  <c r="FM16" i="2"/>
  <c r="FN16" i="2"/>
  <c r="FO16" i="2"/>
  <c r="FP16" i="2"/>
  <c r="FQ16" i="2"/>
  <c r="FR16" i="2"/>
  <c r="FS16" i="2"/>
  <c r="FT16" i="2"/>
  <c r="FL17" i="2"/>
  <c r="FM17" i="2"/>
  <c r="FN17" i="2"/>
  <c r="FO17" i="2"/>
  <c r="FP17" i="2"/>
  <c r="FQ17" i="2"/>
  <c r="FR17" i="2"/>
  <c r="FS17" i="2"/>
  <c r="FT17" i="2"/>
  <c r="FL18" i="2"/>
  <c r="FM18" i="2"/>
  <c r="FN18" i="2"/>
  <c r="FO18" i="2"/>
  <c r="FV18" i="2" s="1"/>
  <c r="F46" i="5" s="1"/>
  <c r="FP18" i="2"/>
  <c r="FQ18" i="2"/>
  <c r="FR18" i="2"/>
  <c r="FS18" i="2"/>
  <c r="FT18" i="2"/>
  <c r="FL19" i="2"/>
  <c r="FM19" i="2"/>
  <c r="FN19" i="2"/>
  <c r="FO19" i="2"/>
  <c r="FP19" i="2"/>
  <c r="FQ19" i="2"/>
  <c r="FR19" i="2"/>
  <c r="FS19" i="2"/>
  <c r="FT19" i="2"/>
  <c r="FL20" i="2"/>
  <c r="FM20" i="2"/>
  <c r="FN20" i="2"/>
  <c r="FO20" i="2"/>
  <c r="FP20" i="2"/>
  <c r="FQ20" i="2"/>
  <c r="FR20" i="2"/>
  <c r="FS20" i="2"/>
  <c r="FT20" i="2"/>
  <c r="FL21" i="2"/>
  <c r="FU21" i="2" s="1"/>
  <c r="G41" i="5" s="1"/>
  <c r="FM21" i="2"/>
  <c r="FN21" i="2"/>
  <c r="FO21" i="2"/>
  <c r="FP21" i="2"/>
  <c r="FQ21" i="2"/>
  <c r="FR21" i="2"/>
  <c r="FS21" i="2"/>
  <c r="FT21" i="2"/>
  <c r="FL22" i="2"/>
  <c r="FM22" i="2"/>
  <c r="FN22" i="2"/>
  <c r="FO22" i="2"/>
  <c r="FP22" i="2"/>
  <c r="FQ22" i="2"/>
  <c r="FR22" i="2"/>
  <c r="FS22" i="2"/>
  <c r="FT22" i="2"/>
  <c r="FL23" i="2"/>
  <c r="FM23" i="2"/>
  <c r="FN23" i="2"/>
  <c r="FO23" i="2"/>
  <c r="FP23" i="2"/>
  <c r="FQ23" i="2"/>
  <c r="FR23" i="2"/>
  <c r="FW23" i="2" s="1"/>
  <c r="H47" i="5" s="1"/>
  <c r="FS23" i="2"/>
  <c r="FT23" i="2"/>
  <c r="FL24" i="2"/>
  <c r="FM24" i="2"/>
  <c r="FN24" i="2"/>
  <c r="FO24" i="2"/>
  <c r="FP24" i="2"/>
  <c r="FQ24" i="2"/>
  <c r="FR24" i="2"/>
  <c r="FS24" i="2"/>
  <c r="FT24" i="2"/>
  <c r="FL25" i="2"/>
  <c r="FM25" i="2"/>
  <c r="FN25" i="2"/>
  <c r="FO25" i="2"/>
  <c r="FP25" i="2"/>
  <c r="FQ25" i="2"/>
  <c r="FR25" i="2"/>
  <c r="FS25" i="2"/>
  <c r="FT25" i="2"/>
  <c r="FL26" i="2"/>
  <c r="FM26" i="2"/>
  <c r="FN26" i="2"/>
  <c r="FO26" i="2"/>
  <c r="FV26" i="2" s="1"/>
  <c r="H46" i="5" s="1"/>
  <c r="FP26" i="2"/>
  <c r="FQ26" i="2"/>
  <c r="FR26" i="2"/>
  <c r="FS26" i="2"/>
  <c r="FT26" i="2"/>
  <c r="FL27" i="2"/>
  <c r="FM27" i="2"/>
  <c r="FN27" i="2"/>
  <c r="FO27" i="2"/>
  <c r="FP27" i="2"/>
  <c r="FQ27" i="2"/>
  <c r="FR27" i="2"/>
  <c r="FS27" i="2"/>
  <c r="FT27" i="2"/>
  <c r="FL28" i="2"/>
  <c r="FM28" i="2"/>
  <c r="FN28" i="2"/>
  <c r="FO28" i="2"/>
  <c r="FP28" i="2"/>
  <c r="FQ28" i="2"/>
  <c r="FR28" i="2"/>
  <c r="FS28" i="2"/>
  <c r="FT28" i="2"/>
  <c r="FL29" i="2"/>
  <c r="FU29" i="2" s="1"/>
  <c r="I41" i="5" s="1"/>
  <c r="FM29" i="2"/>
  <c r="FN29" i="2"/>
  <c r="FO29" i="2"/>
  <c r="FP29" i="2"/>
  <c r="FQ29" i="2"/>
  <c r="FR29" i="2"/>
  <c r="FS29" i="2"/>
  <c r="FT29" i="2"/>
  <c r="FL30" i="2"/>
  <c r="FM30" i="2"/>
  <c r="FN30" i="2"/>
  <c r="FO30" i="2"/>
  <c r="FP30" i="2"/>
  <c r="FQ30" i="2"/>
  <c r="FR30" i="2"/>
  <c r="FS30" i="2"/>
  <c r="FT30" i="2"/>
  <c r="FL31" i="2"/>
  <c r="FM31" i="2"/>
  <c r="FN31" i="2"/>
  <c r="FO31" i="2"/>
  <c r="FP31" i="2"/>
  <c r="FQ31" i="2"/>
  <c r="FR31" i="2"/>
  <c r="FW31" i="2" s="1"/>
  <c r="J47" i="5" s="1"/>
  <c r="FS31" i="2"/>
  <c r="FT31" i="2"/>
  <c r="FL32" i="2"/>
  <c r="FM32" i="2"/>
  <c r="FN32" i="2"/>
  <c r="FO32" i="2"/>
  <c r="FP32" i="2"/>
  <c r="FQ32" i="2"/>
  <c r="FR32" i="2"/>
  <c r="FS32" i="2"/>
  <c r="FT32" i="2"/>
  <c r="FL33" i="2"/>
  <c r="FM33" i="2"/>
  <c r="FN33" i="2"/>
  <c r="FO33" i="2"/>
  <c r="FP33" i="2"/>
  <c r="FQ33" i="2"/>
  <c r="FR33" i="2"/>
  <c r="FS33" i="2"/>
  <c r="FT33" i="2"/>
  <c r="FL34" i="2"/>
  <c r="FM34" i="2"/>
  <c r="FN34" i="2"/>
  <c r="FO34" i="2"/>
  <c r="FP34" i="2"/>
  <c r="FQ34" i="2"/>
  <c r="FR34" i="2"/>
  <c r="FS34" i="2"/>
  <c r="FT34" i="2"/>
  <c r="FL35" i="2"/>
  <c r="FM35" i="2"/>
  <c r="FN35" i="2"/>
  <c r="FO35" i="2"/>
  <c r="FP35" i="2"/>
  <c r="FQ35" i="2"/>
  <c r="FR35" i="2"/>
  <c r="FS35" i="2"/>
  <c r="FT35" i="2"/>
  <c r="FL36" i="2"/>
  <c r="FM36" i="2"/>
  <c r="FN36" i="2"/>
  <c r="FO36" i="2"/>
  <c r="FP36" i="2"/>
  <c r="FQ36" i="2"/>
  <c r="FR36" i="2"/>
  <c r="FS36" i="2"/>
  <c r="FT36" i="2"/>
  <c r="FL37" i="2"/>
  <c r="FM37" i="2"/>
  <c r="FN37" i="2"/>
  <c r="FO37" i="2"/>
  <c r="FP37" i="2"/>
  <c r="FQ37" i="2"/>
  <c r="FR37" i="2"/>
  <c r="FS37" i="2"/>
  <c r="FT37" i="2"/>
  <c r="FL38" i="2"/>
  <c r="FM38" i="2"/>
  <c r="FN38" i="2"/>
  <c r="FO38" i="2"/>
  <c r="FP38" i="2"/>
  <c r="FQ38" i="2"/>
  <c r="FR38" i="2"/>
  <c r="FS38" i="2"/>
  <c r="FT38" i="2"/>
  <c r="FL39" i="2"/>
  <c r="FM39" i="2"/>
  <c r="FN39" i="2"/>
  <c r="FO39" i="2"/>
  <c r="FP39" i="2"/>
  <c r="FQ39" i="2"/>
  <c r="FR39" i="2"/>
  <c r="FS39" i="2"/>
  <c r="FT39" i="2"/>
  <c r="FL40" i="2"/>
  <c r="FM40" i="2"/>
  <c r="FN40" i="2"/>
  <c r="FO40" i="2"/>
  <c r="FP40" i="2"/>
  <c r="FQ40" i="2"/>
  <c r="FR40" i="2"/>
  <c r="FS40" i="2"/>
  <c r="FT40" i="2"/>
  <c r="FL41" i="2"/>
  <c r="FM41" i="2"/>
  <c r="FN41" i="2"/>
  <c r="FO41" i="2"/>
  <c r="FP41" i="2"/>
  <c r="FQ41" i="2"/>
  <c r="FR41" i="2"/>
  <c r="FS41" i="2"/>
  <c r="FT41" i="2"/>
  <c r="FL42" i="2"/>
  <c r="FM42" i="2"/>
  <c r="FN42" i="2"/>
  <c r="FO42" i="2"/>
  <c r="FP42" i="2"/>
  <c r="FQ42" i="2"/>
  <c r="FR42" i="2"/>
  <c r="FS42" i="2"/>
  <c r="FT42" i="2"/>
  <c r="FL43" i="2"/>
  <c r="FM43" i="2"/>
  <c r="FN43" i="2"/>
  <c r="FO43" i="2"/>
  <c r="FP43" i="2"/>
  <c r="FQ43" i="2"/>
  <c r="FR43" i="2"/>
  <c r="FS43" i="2"/>
  <c r="FT43" i="2"/>
  <c r="FL44" i="2"/>
  <c r="FM44" i="2"/>
  <c r="FN44" i="2"/>
  <c r="FO44" i="2"/>
  <c r="FP44" i="2"/>
  <c r="FQ44" i="2"/>
  <c r="FR44" i="2"/>
  <c r="FS44" i="2"/>
  <c r="FT44" i="2"/>
  <c r="FL45" i="2"/>
  <c r="FM45" i="2"/>
  <c r="FN45" i="2"/>
  <c r="FO45" i="2"/>
  <c r="FP45" i="2"/>
  <c r="FQ45" i="2"/>
  <c r="FR45" i="2"/>
  <c r="FS45" i="2"/>
  <c r="FT45" i="2"/>
  <c r="FL46" i="2"/>
  <c r="FM46" i="2"/>
  <c r="FN46" i="2"/>
  <c r="FO46" i="2"/>
  <c r="FP46" i="2"/>
  <c r="FQ46" i="2"/>
  <c r="FR46" i="2"/>
  <c r="FS46" i="2"/>
  <c r="FT46" i="2"/>
  <c r="FL47" i="2"/>
  <c r="FM47" i="2"/>
  <c r="FN47" i="2"/>
  <c r="FO47" i="2"/>
  <c r="FP47" i="2"/>
  <c r="FQ47" i="2"/>
  <c r="FR47" i="2"/>
  <c r="FS47" i="2"/>
  <c r="FT47" i="2"/>
  <c r="FL48" i="2"/>
  <c r="FM48" i="2"/>
  <c r="FN48" i="2"/>
  <c r="FO48" i="2"/>
  <c r="FP48" i="2"/>
  <c r="FQ48" i="2"/>
  <c r="FR48" i="2"/>
  <c r="FS48" i="2"/>
  <c r="FT48" i="2"/>
  <c r="FL49" i="2"/>
  <c r="FM49" i="2"/>
  <c r="FN49" i="2"/>
  <c r="FO49" i="2"/>
  <c r="FP49" i="2"/>
  <c r="FQ49" i="2"/>
  <c r="FR49" i="2"/>
  <c r="FS49" i="2"/>
  <c r="FT49" i="2"/>
  <c r="FL50" i="2"/>
  <c r="FM50" i="2"/>
  <c r="FN50" i="2"/>
  <c r="FO50" i="2"/>
  <c r="FV50" i="2" s="1"/>
  <c r="N46" i="5" s="1"/>
  <c r="FP50" i="2"/>
  <c r="FQ50" i="2"/>
  <c r="FR50" i="2"/>
  <c r="FS50" i="2"/>
  <c r="FT50" i="2"/>
  <c r="FL51" i="2"/>
  <c r="FM51" i="2"/>
  <c r="FN51" i="2"/>
  <c r="FO51" i="2"/>
  <c r="FP51" i="2"/>
  <c r="FQ51" i="2"/>
  <c r="FR51" i="2"/>
  <c r="FS51" i="2"/>
  <c r="FT51" i="2"/>
  <c r="FL52" i="2"/>
  <c r="FM52" i="2"/>
  <c r="FN52" i="2"/>
  <c r="FO52" i="2"/>
  <c r="FP52" i="2"/>
  <c r="FQ52" i="2"/>
  <c r="FR52" i="2"/>
  <c r="FS52" i="2"/>
  <c r="FT52" i="2"/>
  <c r="FL53" i="2"/>
  <c r="FU53" i="2" s="1"/>
  <c r="O41" i="5" s="1"/>
  <c r="FM53" i="2"/>
  <c r="FN53" i="2"/>
  <c r="FO53" i="2"/>
  <c r="FP53" i="2"/>
  <c r="FQ53" i="2"/>
  <c r="FR53" i="2"/>
  <c r="FS53" i="2"/>
  <c r="FT53" i="2"/>
  <c r="FL54" i="2"/>
  <c r="FM54" i="2"/>
  <c r="FN54" i="2"/>
  <c r="FO54" i="2"/>
  <c r="FP54" i="2"/>
  <c r="FQ54" i="2"/>
  <c r="FR54" i="2"/>
  <c r="FS54" i="2"/>
  <c r="FT54" i="2"/>
  <c r="FL55" i="2"/>
  <c r="FM55" i="2"/>
  <c r="FN55" i="2"/>
  <c r="FO55" i="2"/>
  <c r="FP55" i="2"/>
  <c r="FQ55" i="2"/>
  <c r="FR55" i="2"/>
  <c r="FW55" i="2" s="1"/>
  <c r="P47" i="5" s="1"/>
  <c r="FS55" i="2"/>
  <c r="FT55" i="2"/>
  <c r="FL56" i="2"/>
  <c r="FM56" i="2"/>
  <c r="FN56" i="2"/>
  <c r="FO56" i="2"/>
  <c r="FP56" i="2"/>
  <c r="FQ56" i="2"/>
  <c r="FR56" i="2"/>
  <c r="FS56" i="2"/>
  <c r="FT56" i="2"/>
  <c r="FL57" i="2"/>
  <c r="FM57" i="2"/>
  <c r="FN57" i="2"/>
  <c r="FO57" i="2"/>
  <c r="FP57" i="2"/>
  <c r="FQ57" i="2"/>
  <c r="FR57" i="2"/>
  <c r="FS57" i="2"/>
  <c r="FT57" i="2"/>
  <c r="FL58" i="2"/>
  <c r="FM58" i="2"/>
  <c r="FN58" i="2"/>
  <c r="FO58" i="2"/>
  <c r="FV58" i="2" s="1"/>
  <c r="P46" i="5" s="1"/>
  <c r="FP58" i="2"/>
  <c r="FQ58" i="2"/>
  <c r="FR58" i="2"/>
  <c r="FS58" i="2"/>
  <c r="FT58" i="2"/>
  <c r="FL59" i="2"/>
  <c r="FM59" i="2"/>
  <c r="FN59" i="2"/>
  <c r="FO59" i="2"/>
  <c r="FP59" i="2"/>
  <c r="FQ59" i="2"/>
  <c r="FR59" i="2"/>
  <c r="FS59" i="2"/>
  <c r="FT59" i="2"/>
  <c r="FL60" i="2"/>
  <c r="FM60" i="2"/>
  <c r="FN60" i="2"/>
  <c r="FO60" i="2"/>
  <c r="FP60" i="2"/>
  <c r="FQ60" i="2"/>
  <c r="FR60" i="2"/>
  <c r="FS60" i="2"/>
  <c r="FT60" i="2"/>
  <c r="FL61" i="2"/>
  <c r="FU61" i="2" s="1"/>
  <c r="Q41" i="5" s="1"/>
  <c r="FM61" i="2"/>
  <c r="FN61" i="2"/>
  <c r="FO61" i="2"/>
  <c r="FP61" i="2"/>
  <c r="FQ61" i="2"/>
  <c r="FR61" i="2"/>
  <c r="FS61" i="2"/>
  <c r="FT61" i="2"/>
  <c r="FL62" i="2"/>
  <c r="FM62" i="2"/>
  <c r="FN62" i="2"/>
  <c r="FO62" i="2"/>
  <c r="FP62" i="2"/>
  <c r="FQ62" i="2"/>
  <c r="FR62" i="2"/>
  <c r="FS62" i="2"/>
  <c r="FT62" i="2"/>
  <c r="FL63" i="2"/>
  <c r="FM63" i="2"/>
  <c r="FN63" i="2"/>
  <c r="FO63" i="2"/>
  <c r="FP63" i="2"/>
  <c r="FQ63" i="2"/>
  <c r="FR63" i="2"/>
  <c r="FW63" i="2" s="1"/>
  <c r="R47" i="5" s="1"/>
  <c r="FS63" i="2"/>
  <c r="FT63" i="2"/>
  <c r="FL64" i="2"/>
  <c r="FM64" i="2"/>
  <c r="FN64" i="2"/>
  <c r="FO64" i="2"/>
  <c r="FP64" i="2"/>
  <c r="FQ64" i="2"/>
  <c r="FR64" i="2"/>
  <c r="FS64" i="2"/>
  <c r="FT64" i="2"/>
  <c r="FL65" i="2"/>
  <c r="FM65" i="2"/>
  <c r="FN65" i="2"/>
  <c r="FO65" i="2"/>
  <c r="FP65" i="2"/>
  <c r="FQ65" i="2"/>
  <c r="FR65" i="2"/>
  <c r="FS65" i="2"/>
  <c r="FT65" i="2"/>
  <c r="FL66" i="2"/>
  <c r="FM66" i="2"/>
  <c r="FN66" i="2"/>
  <c r="FO66" i="2"/>
  <c r="FV66" i="2" s="1"/>
  <c r="R46" i="5" s="1"/>
  <c r="FP66" i="2"/>
  <c r="FQ66" i="2"/>
  <c r="FR66" i="2"/>
  <c r="FS66" i="2"/>
  <c r="FT66" i="2"/>
  <c r="FM7" i="2"/>
  <c r="FN7" i="2"/>
  <c r="FO7" i="2"/>
  <c r="FV7" i="2" s="1"/>
  <c r="D43" i="5" s="1"/>
  <c r="FP7" i="2"/>
  <c r="FQ7" i="2"/>
  <c r="FR7" i="2"/>
  <c r="FS7" i="2"/>
  <c r="FT7" i="2"/>
  <c r="FL7" i="2"/>
  <c r="ET17" i="2"/>
  <c r="EV19" i="2"/>
  <c r="EU22" i="2"/>
  <c r="ET25" i="2"/>
  <c r="EV27" i="2"/>
  <c r="EU30" i="2"/>
  <c r="ET33" i="2"/>
  <c r="EU33" i="2"/>
  <c r="EV35" i="2"/>
  <c r="ET36" i="2"/>
  <c r="EU38" i="2"/>
  <c r="EV38" i="2"/>
  <c r="ET41" i="2"/>
  <c r="EU41" i="2"/>
  <c r="EV43" i="2"/>
  <c r="ET44" i="2"/>
  <c r="EU46" i="2"/>
  <c r="EV46" i="2"/>
  <c r="ET49" i="2"/>
  <c r="EU49" i="2"/>
  <c r="EV51" i="2"/>
  <c r="ET52" i="2"/>
  <c r="EU54" i="2"/>
  <c r="EV54" i="2"/>
  <c r="ET57" i="2"/>
  <c r="EU57" i="2"/>
  <c r="EV59" i="2"/>
  <c r="ET60" i="2"/>
  <c r="EU62" i="2"/>
  <c r="EV62" i="2"/>
  <c r="ET65" i="2"/>
  <c r="EU65" i="2"/>
  <c r="DJ8" i="2"/>
  <c r="DK8" i="2"/>
  <c r="DL8" i="2"/>
  <c r="DM8" i="2"/>
  <c r="DN8" i="2"/>
  <c r="DO8" i="2"/>
  <c r="DP8" i="2"/>
  <c r="DQ8" i="2"/>
  <c r="DR8" i="2"/>
  <c r="DJ9" i="2"/>
  <c r="DK9" i="2"/>
  <c r="DL9" i="2"/>
  <c r="DM9" i="2"/>
  <c r="DN9" i="2"/>
  <c r="DO9" i="2"/>
  <c r="DP9" i="2"/>
  <c r="DQ9" i="2"/>
  <c r="DR9" i="2"/>
  <c r="DJ10" i="2"/>
  <c r="DK10" i="2"/>
  <c r="DL10" i="2"/>
  <c r="DM10" i="2"/>
  <c r="DN10" i="2"/>
  <c r="DO10" i="2"/>
  <c r="DP10" i="2"/>
  <c r="DQ10" i="2"/>
  <c r="DR10" i="2"/>
  <c r="DJ11" i="2"/>
  <c r="DK11" i="2"/>
  <c r="DL11" i="2"/>
  <c r="DM11" i="2"/>
  <c r="DN11" i="2"/>
  <c r="DO11" i="2"/>
  <c r="DP11" i="2"/>
  <c r="DQ11" i="2"/>
  <c r="DR11" i="2"/>
  <c r="DJ12" i="2"/>
  <c r="DK12" i="2"/>
  <c r="DL12" i="2"/>
  <c r="DM12" i="2"/>
  <c r="DN12" i="2"/>
  <c r="DO12" i="2"/>
  <c r="DP12" i="2"/>
  <c r="DQ12" i="2"/>
  <c r="DR12" i="2"/>
  <c r="DJ13" i="2"/>
  <c r="DK13" i="2"/>
  <c r="DL13" i="2"/>
  <c r="DM13" i="2"/>
  <c r="DN13" i="2"/>
  <c r="DO13" i="2"/>
  <c r="DP13" i="2"/>
  <c r="DQ13" i="2"/>
  <c r="DR13" i="2"/>
  <c r="DJ14" i="2"/>
  <c r="DK14" i="2"/>
  <c r="DL14" i="2"/>
  <c r="DM14" i="2"/>
  <c r="DN14" i="2"/>
  <c r="DO14" i="2"/>
  <c r="DP14" i="2"/>
  <c r="DQ14" i="2"/>
  <c r="DR14" i="2"/>
  <c r="DJ15" i="2"/>
  <c r="DK15" i="2"/>
  <c r="DL15" i="2"/>
  <c r="DM15" i="2"/>
  <c r="DN15" i="2"/>
  <c r="DO15" i="2"/>
  <c r="DP15" i="2"/>
  <c r="DQ15" i="2"/>
  <c r="DR15" i="2"/>
  <c r="DJ16" i="2"/>
  <c r="DK16" i="2"/>
  <c r="DL16" i="2"/>
  <c r="DM16" i="2"/>
  <c r="DN16" i="2"/>
  <c r="DO16" i="2"/>
  <c r="DP16" i="2"/>
  <c r="DQ16" i="2"/>
  <c r="DR16" i="2"/>
  <c r="DJ17" i="2"/>
  <c r="DK17" i="2"/>
  <c r="DL17" i="2"/>
  <c r="DM17" i="2"/>
  <c r="DN17" i="2"/>
  <c r="DO17" i="2"/>
  <c r="DP17" i="2"/>
  <c r="DQ17" i="2"/>
  <c r="DR17" i="2"/>
  <c r="DJ18" i="2"/>
  <c r="DK18" i="2"/>
  <c r="DL18" i="2"/>
  <c r="DM18" i="2"/>
  <c r="DN18" i="2"/>
  <c r="DO18" i="2"/>
  <c r="DP18" i="2"/>
  <c r="DQ18" i="2"/>
  <c r="DR18" i="2"/>
  <c r="DJ19" i="2"/>
  <c r="DK19" i="2"/>
  <c r="DL19" i="2"/>
  <c r="DM19" i="2"/>
  <c r="DN19" i="2"/>
  <c r="DO19" i="2"/>
  <c r="DP19" i="2"/>
  <c r="DQ19" i="2"/>
  <c r="DR19" i="2"/>
  <c r="DJ20" i="2"/>
  <c r="DK20" i="2"/>
  <c r="DL20" i="2"/>
  <c r="DM20" i="2"/>
  <c r="DN20" i="2"/>
  <c r="DO20" i="2"/>
  <c r="DP20" i="2"/>
  <c r="DQ20" i="2"/>
  <c r="DR20" i="2"/>
  <c r="DJ21" i="2"/>
  <c r="DK21" i="2"/>
  <c r="DL21" i="2"/>
  <c r="DM21" i="2"/>
  <c r="DN21" i="2"/>
  <c r="DO21" i="2"/>
  <c r="DP21" i="2"/>
  <c r="DQ21" i="2"/>
  <c r="DR21" i="2"/>
  <c r="DJ22" i="2"/>
  <c r="DK22" i="2"/>
  <c r="DL22" i="2"/>
  <c r="DM22" i="2"/>
  <c r="DN22" i="2"/>
  <c r="DO22" i="2"/>
  <c r="DP22" i="2"/>
  <c r="DQ22" i="2"/>
  <c r="DR22" i="2"/>
  <c r="DJ23" i="2"/>
  <c r="DK23" i="2"/>
  <c r="DL23" i="2"/>
  <c r="DM23" i="2"/>
  <c r="DN23" i="2"/>
  <c r="DO23" i="2"/>
  <c r="DP23" i="2"/>
  <c r="DQ23" i="2"/>
  <c r="DR23" i="2"/>
  <c r="DJ24" i="2"/>
  <c r="DK24" i="2"/>
  <c r="DL24" i="2"/>
  <c r="DM24" i="2"/>
  <c r="DN24" i="2"/>
  <c r="DO24" i="2"/>
  <c r="DP24" i="2"/>
  <c r="DQ24" i="2"/>
  <c r="DR24" i="2"/>
  <c r="DJ25" i="2"/>
  <c r="DK25" i="2"/>
  <c r="DL25" i="2"/>
  <c r="DM25" i="2"/>
  <c r="DN25" i="2"/>
  <c r="DO25" i="2"/>
  <c r="DP25" i="2"/>
  <c r="DQ25" i="2"/>
  <c r="DR25" i="2"/>
  <c r="DJ26" i="2"/>
  <c r="DK26" i="2"/>
  <c r="DL26" i="2"/>
  <c r="DM26" i="2"/>
  <c r="DN26" i="2"/>
  <c r="DO26" i="2"/>
  <c r="DP26" i="2"/>
  <c r="DQ26" i="2"/>
  <c r="DR26" i="2"/>
  <c r="DJ27" i="2"/>
  <c r="DK27" i="2"/>
  <c r="DL27" i="2"/>
  <c r="DM27" i="2"/>
  <c r="DN27" i="2"/>
  <c r="DO27" i="2"/>
  <c r="DP27" i="2"/>
  <c r="DQ27" i="2"/>
  <c r="DR27" i="2"/>
  <c r="DJ28" i="2"/>
  <c r="DK28" i="2"/>
  <c r="DL28" i="2"/>
  <c r="DM28" i="2"/>
  <c r="DN28" i="2"/>
  <c r="DO28" i="2"/>
  <c r="DP28" i="2"/>
  <c r="DQ28" i="2"/>
  <c r="DR28" i="2"/>
  <c r="DJ29" i="2"/>
  <c r="DK29" i="2"/>
  <c r="DL29" i="2"/>
  <c r="DM29" i="2"/>
  <c r="DN29" i="2"/>
  <c r="DO29" i="2"/>
  <c r="DP29" i="2"/>
  <c r="DQ29" i="2"/>
  <c r="DR29" i="2"/>
  <c r="DJ30" i="2"/>
  <c r="DK30" i="2"/>
  <c r="DL30" i="2"/>
  <c r="DM30" i="2"/>
  <c r="DN30" i="2"/>
  <c r="DO30" i="2"/>
  <c r="DP30" i="2"/>
  <c r="DQ30" i="2"/>
  <c r="DR30" i="2"/>
  <c r="DJ31" i="2"/>
  <c r="DK31" i="2"/>
  <c r="DL31" i="2"/>
  <c r="DM31" i="2"/>
  <c r="DN31" i="2"/>
  <c r="DO31" i="2"/>
  <c r="DP31" i="2"/>
  <c r="DQ31" i="2"/>
  <c r="DR31" i="2"/>
  <c r="DJ32" i="2"/>
  <c r="DK32" i="2"/>
  <c r="DL32" i="2"/>
  <c r="DM32" i="2"/>
  <c r="DN32" i="2"/>
  <c r="DO32" i="2"/>
  <c r="DP32" i="2"/>
  <c r="DQ32" i="2"/>
  <c r="DR32" i="2"/>
  <c r="DJ33" i="2"/>
  <c r="DK33" i="2"/>
  <c r="DL33" i="2"/>
  <c r="DM33" i="2"/>
  <c r="DN33" i="2"/>
  <c r="DO33" i="2"/>
  <c r="DP33" i="2"/>
  <c r="DQ33" i="2"/>
  <c r="DR33" i="2"/>
  <c r="DJ34" i="2"/>
  <c r="DK34" i="2"/>
  <c r="DL34" i="2"/>
  <c r="DM34" i="2"/>
  <c r="DN34" i="2"/>
  <c r="DO34" i="2"/>
  <c r="DP34" i="2"/>
  <c r="DQ34" i="2"/>
  <c r="DR34" i="2"/>
  <c r="DJ35" i="2"/>
  <c r="DK35" i="2"/>
  <c r="DL35" i="2"/>
  <c r="DM35" i="2"/>
  <c r="DN35" i="2"/>
  <c r="DO35" i="2"/>
  <c r="DP35" i="2"/>
  <c r="DQ35" i="2"/>
  <c r="DR35" i="2"/>
  <c r="DJ36" i="2"/>
  <c r="DK36" i="2"/>
  <c r="DL36" i="2"/>
  <c r="DM36" i="2"/>
  <c r="DN36" i="2"/>
  <c r="DO36" i="2"/>
  <c r="DP36" i="2"/>
  <c r="DQ36" i="2"/>
  <c r="DR36" i="2"/>
  <c r="DJ37" i="2"/>
  <c r="DK37" i="2"/>
  <c r="DL37" i="2"/>
  <c r="DM37" i="2"/>
  <c r="DN37" i="2"/>
  <c r="DO37" i="2"/>
  <c r="DP37" i="2"/>
  <c r="DQ37" i="2"/>
  <c r="DR37" i="2"/>
  <c r="DJ38" i="2"/>
  <c r="DK38" i="2"/>
  <c r="DL38" i="2"/>
  <c r="DM38" i="2"/>
  <c r="DN38" i="2"/>
  <c r="DO38" i="2"/>
  <c r="DP38" i="2"/>
  <c r="DQ38" i="2"/>
  <c r="DR38" i="2"/>
  <c r="DJ39" i="2"/>
  <c r="DK39" i="2"/>
  <c r="DL39" i="2"/>
  <c r="DM39" i="2"/>
  <c r="DN39" i="2"/>
  <c r="DO39" i="2"/>
  <c r="DP39" i="2"/>
  <c r="DQ39" i="2"/>
  <c r="DR39" i="2"/>
  <c r="DJ40" i="2"/>
  <c r="DK40" i="2"/>
  <c r="DL40" i="2"/>
  <c r="DM40" i="2"/>
  <c r="DN40" i="2"/>
  <c r="DO40" i="2"/>
  <c r="DP40" i="2"/>
  <c r="DQ40" i="2"/>
  <c r="DR40" i="2"/>
  <c r="DJ41" i="2"/>
  <c r="DK41" i="2"/>
  <c r="DL41" i="2"/>
  <c r="DM41" i="2"/>
  <c r="DN41" i="2"/>
  <c r="DO41" i="2"/>
  <c r="DP41" i="2"/>
  <c r="DQ41" i="2"/>
  <c r="DR41" i="2"/>
  <c r="DJ42" i="2"/>
  <c r="DK42" i="2"/>
  <c r="DL42" i="2"/>
  <c r="DM42" i="2"/>
  <c r="DN42" i="2"/>
  <c r="DO42" i="2"/>
  <c r="DP42" i="2"/>
  <c r="DQ42" i="2"/>
  <c r="DR42" i="2"/>
  <c r="DJ43" i="2"/>
  <c r="DK43" i="2"/>
  <c r="DL43" i="2"/>
  <c r="DM43" i="2"/>
  <c r="DN43" i="2"/>
  <c r="DO43" i="2"/>
  <c r="DP43" i="2"/>
  <c r="DQ43" i="2"/>
  <c r="DR43" i="2"/>
  <c r="DJ44" i="2"/>
  <c r="DK44" i="2"/>
  <c r="DL44" i="2"/>
  <c r="DM44" i="2"/>
  <c r="DN44" i="2"/>
  <c r="DO44" i="2"/>
  <c r="DP44" i="2"/>
  <c r="DQ44" i="2"/>
  <c r="DR44" i="2"/>
  <c r="DJ45" i="2"/>
  <c r="DK45" i="2"/>
  <c r="DL45" i="2"/>
  <c r="DM45" i="2"/>
  <c r="DN45" i="2"/>
  <c r="DO45" i="2"/>
  <c r="DP45" i="2"/>
  <c r="DQ45" i="2"/>
  <c r="DR45" i="2"/>
  <c r="DJ46" i="2"/>
  <c r="DK46" i="2"/>
  <c r="DL46" i="2"/>
  <c r="DM46" i="2"/>
  <c r="DN46" i="2"/>
  <c r="DO46" i="2"/>
  <c r="DP46" i="2"/>
  <c r="DQ46" i="2"/>
  <c r="DR46" i="2"/>
  <c r="DJ47" i="2"/>
  <c r="DK47" i="2"/>
  <c r="DL47" i="2"/>
  <c r="DM47" i="2"/>
  <c r="DN47" i="2"/>
  <c r="DO47" i="2"/>
  <c r="DP47" i="2"/>
  <c r="DQ47" i="2"/>
  <c r="DR47" i="2"/>
  <c r="DJ48" i="2"/>
  <c r="DK48" i="2"/>
  <c r="DL48" i="2"/>
  <c r="DM48" i="2"/>
  <c r="DN48" i="2"/>
  <c r="DO48" i="2"/>
  <c r="DP48" i="2"/>
  <c r="DQ48" i="2"/>
  <c r="DR48" i="2"/>
  <c r="DJ49" i="2"/>
  <c r="DK49" i="2"/>
  <c r="DL49" i="2"/>
  <c r="DM49" i="2"/>
  <c r="DN49" i="2"/>
  <c r="DO49" i="2"/>
  <c r="DP49" i="2"/>
  <c r="DQ49" i="2"/>
  <c r="DR49" i="2"/>
  <c r="DJ50" i="2"/>
  <c r="DK50" i="2"/>
  <c r="DL50" i="2"/>
  <c r="DM50" i="2"/>
  <c r="DN50" i="2"/>
  <c r="DO50" i="2"/>
  <c r="DP50" i="2"/>
  <c r="DQ50" i="2"/>
  <c r="DR50" i="2"/>
  <c r="DJ51" i="2"/>
  <c r="DK51" i="2"/>
  <c r="DL51" i="2"/>
  <c r="DM51" i="2"/>
  <c r="DN51" i="2"/>
  <c r="DO51" i="2"/>
  <c r="DP51" i="2"/>
  <c r="DQ51" i="2"/>
  <c r="DR51" i="2"/>
  <c r="DJ52" i="2"/>
  <c r="DK52" i="2"/>
  <c r="DL52" i="2"/>
  <c r="DM52" i="2"/>
  <c r="DN52" i="2"/>
  <c r="DO52" i="2"/>
  <c r="DP52" i="2"/>
  <c r="DQ52" i="2"/>
  <c r="DR52" i="2"/>
  <c r="DJ53" i="2"/>
  <c r="DK53" i="2"/>
  <c r="DL53" i="2"/>
  <c r="DM53" i="2"/>
  <c r="DN53" i="2"/>
  <c r="DO53" i="2"/>
  <c r="DP53" i="2"/>
  <c r="DQ53" i="2"/>
  <c r="DR53" i="2"/>
  <c r="DJ54" i="2"/>
  <c r="DK54" i="2"/>
  <c r="DL54" i="2"/>
  <c r="DM54" i="2"/>
  <c r="DN54" i="2"/>
  <c r="DO54" i="2"/>
  <c r="DP54" i="2"/>
  <c r="DQ54" i="2"/>
  <c r="DR54" i="2"/>
  <c r="DJ55" i="2"/>
  <c r="DK55" i="2"/>
  <c r="DL55" i="2"/>
  <c r="DM55" i="2"/>
  <c r="DN55" i="2"/>
  <c r="DO55" i="2"/>
  <c r="DP55" i="2"/>
  <c r="DQ55" i="2"/>
  <c r="DR55" i="2"/>
  <c r="DJ56" i="2"/>
  <c r="DK56" i="2"/>
  <c r="DL56" i="2"/>
  <c r="DM56" i="2"/>
  <c r="DN56" i="2"/>
  <c r="DO56" i="2"/>
  <c r="DP56" i="2"/>
  <c r="DQ56" i="2"/>
  <c r="DR56" i="2"/>
  <c r="DJ57" i="2"/>
  <c r="DK57" i="2"/>
  <c r="DL57" i="2"/>
  <c r="DM57" i="2"/>
  <c r="DN57" i="2"/>
  <c r="DO57" i="2"/>
  <c r="DP57" i="2"/>
  <c r="DQ57" i="2"/>
  <c r="DR57" i="2"/>
  <c r="DJ58" i="2"/>
  <c r="DK58" i="2"/>
  <c r="DL58" i="2"/>
  <c r="DM58" i="2"/>
  <c r="DN58" i="2"/>
  <c r="DO58" i="2"/>
  <c r="DP58" i="2"/>
  <c r="DQ58" i="2"/>
  <c r="DR58" i="2"/>
  <c r="DJ59" i="2"/>
  <c r="DK59" i="2"/>
  <c r="DL59" i="2"/>
  <c r="DM59" i="2"/>
  <c r="DN59" i="2"/>
  <c r="DO59" i="2"/>
  <c r="DP59" i="2"/>
  <c r="DQ59" i="2"/>
  <c r="DR59" i="2"/>
  <c r="DJ60" i="2"/>
  <c r="DK60" i="2"/>
  <c r="DL60" i="2"/>
  <c r="DM60" i="2"/>
  <c r="DN60" i="2"/>
  <c r="DO60" i="2"/>
  <c r="DP60" i="2"/>
  <c r="DQ60" i="2"/>
  <c r="DR60" i="2"/>
  <c r="DJ61" i="2"/>
  <c r="DK61" i="2"/>
  <c r="DL61" i="2"/>
  <c r="DM61" i="2"/>
  <c r="DN61" i="2"/>
  <c r="DO61" i="2"/>
  <c r="DP61" i="2"/>
  <c r="DQ61" i="2"/>
  <c r="DR61" i="2"/>
  <c r="DJ62" i="2"/>
  <c r="DK62" i="2"/>
  <c r="DL62" i="2"/>
  <c r="DM62" i="2"/>
  <c r="DN62" i="2"/>
  <c r="DO62" i="2"/>
  <c r="DP62" i="2"/>
  <c r="DQ62" i="2"/>
  <c r="DR62" i="2"/>
  <c r="DJ63" i="2"/>
  <c r="DK63" i="2"/>
  <c r="DL63" i="2"/>
  <c r="DM63" i="2"/>
  <c r="DN63" i="2"/>
  <c r="DO63" i="2"/>
  <c r="DP63" i="2"/>
  <c r="DQ63" i="2"/>
  <c r="DR63" i="2"/>
  <c r="DJ64" i="2"/>
  <c r="DK64" i="2"/>
  <c r="DL64" i="2"/>
  <c r="DM64" i="2"/>
  <c r="DN64" i="2"/>
  <c r="DO64" i="2"/>
  <c r="DP64" i="2"/>
  <c r="DQ64" i="2"/>
  <c r="DR64" i="2"/>
  <c r="DJ65" i="2"/>
  <c r="DK65" i="2"/>
  <c r="DL65" i="2"/>
  <c r="DM65" i="2"/>
  <c r="DN65" i="2"/>
  <c r="DO65" i="2"/>
  <c r="DP65" i="2"/>
  <c r="DQ65" i="2"/>
  <c r="DR65" i="2"/>
  <c r="DJ66" i="2"/>
  <c r="DK66" i="2"/>
  <c r="DL66" i="2"/>
  <c r="DM66" i="2"/>
  <c r="DN66" i="2"/>
  <c r="DO66" i="2"/>
  <c r="DP66" i="2"/>
  <c r="DQ66" i="2"/>
  <c r="DR66" i="2"/>
  <c r="DK7" i="2"/>
  <c r="DL7" i="2"/>
  <c r="DM7" i="2"/>
  <c r="DN7" i="2"/>
  <c r="DO7" i="2"/>
  <c r="DP7" i="2"/>
  <c r="DQ7" i="2"/>
  <c r="DR7" i="2"/>
  <c r="DJ7" i="2"/>
  <c r="CO7" i="2"/>
  <c r="CI65" i="2"/>
  <c r="CI13" i="2"/>
  <c r="CI8" i="2"/>
  <c r="CJ8" i="2"/>
  <c r="CK8" i="2"/>
  <c r="CL8" i="2"/>
  <c r="CM8" i="2"/>
  <c r="CN8" i="2"/>
  <c r="CO8" i="2"/>
  <c r="CP8" i="2"/>
  <c r="CQ8" i="2"/>
  <c r="CI9" i="2"/>
  <c r="CJ9" i="2"/>
  <c r="CK9" i="2"/>
  <c r="CL9" i="2"/>
  <c r="CM9" i="2"/>
  <c r="CN9" i="2"/>
  <c r="CO9" i="2"/>
  <c r="CP9" i="2"/>
  <c r="CQ9" i="2"/>
  <c r="CI10" i="2"/>
  <c r="CJ10" i="2"/>
  <c r="CK10" i="2"/>
  <c r="CL10" i="2"/>
  <c r="CM10" i="2"/>
  <c r="CN10" i="2"/>
  <c r="CO10" i="2"/>
  <c r="CP10" i="2"/>
  <c r="CQ10" i="2"/>
  <c r="CI11" i="2"/>
  <c r="CJ11" i="2"/>
  <c r="CK11" i="2"/>
  <c r="CL11" i="2"/>
  <c r="CM11" i="2"/>
  <c r="CN11" i="2"/>
  <c r="CO11" i="2"/>
  <c r="CP11" i="2"/>
  <c r="CQ11" i="2"/>
  <c r="CI12" i="2"/>
  <c r="CJ12" i="2"/>
  <c r="CK12" i="2"/>
  <c r="CL12" i="2"/>
  <c r="CM12" i="2"/>
  <c r="CN12" i="2"/>
  <c r="CO12" i="2"/>
  <c r="CP12" i="2"/>
  <c r="CQ12" i="2"/>
  <c r="CJ13" i="2"/>
  <c r="CK13" i="2"/>
  <c r="CL13" i="2"/>
  <c r="CM13" i="2"/>
  <c r="CN13" i="2"/>
  <c r="CO13" i="2"/>
  <c r="CP13" i="2"/>
  <c r="CQ13" i="2"/>
  <c r="CI14" i="2"/>
  <c r="CJ14" i="2"/>
  <c r="CK14" i="2"/>
  <c r="CL14" i="2"/>
  <c r="CM14" i="2"/>
  <c r="CN14" i="2"/>
  <c r="CO14" i="2"/>
  <c r="CP14" i="2"/>
  <c r="CQ14" i="2"/>
  <c r="CI15" i="2"/>
  <c r="CJ15" i="2"/>
  <c r="CK15" i="2"/>
  <c r="CL15" i="2"/>
  <c r="CM15" i="2"/>
  <c r="CN15" i="2"/>
  <c r="CO15" i="2"/>
  <c r="CP15" i="2"/>
  <c r="CQ15" i="2"/>
  <c r="CI16" i="2"/>
  <c r="CJ16" i="2"/>
  <c r="CK16" i="2"/>
  <c r="CL16" i="2"/>
  <c r="CM16" i="2"/>
  <c r="CN16" i="2"/>
  <c r="CO16" i="2"/>
  <c r="CP16" i="2"/>
  <c r="CQ16" i="2"/>
  <c r="CI17" i="2"/>
  <c r="CJ17" i="2"/>
  <c r="CK17" i="2"/>
  <c r="CL17" i="2"/>
  <c r="CM17" i="2"/>
  <c r="CN17" i="2"/>
  <c r="CO17" i="2"/>
  <c r="CP17" i="2"/>
  <c r="CQ17" i="2"/>
  <c r="CI18" i="2"/>
  <c r="CJ18" i="2"/>
  <c r="CK18" i="2"/>
  <c r="CL18" i="2"/>
  <c r="CM18" i="2"/>
  <c r="CN18" i="2"/>
  <c r="CO18" i="2"/>
  <c r="CP18" i="2"/>
  <c r="CQ18" i="2"/>
  <c r="CI19" i="2"/>
  <c r="CJ19" i="2"/>
  <c r="CK19" i="2"/>
  <c r="CL19" i="2"/>
  <c r="CM19" i="2"/>
  <c r="CN19" i="2"/>
  <c r="CO19" i="2"/>
  <c r="CP19" i="2"/>
  <c r="CQ19" i="2"/>
  <c r="CI20" i="2"/>
  <c r="CJ20" i="2"/>
  <c r="CK20" i="2"/>
  <c r="CL20" i="2"/>
  <c r="CM20" i="2"/>
  <c r="CN20" i="2"/>
  <c r="CO20" i="2"/>
  <c r="CP20" i="2"/>
  <c r="CQ20" i="2"/>
  <c r="CI21" i="2"/>
  <c r="CJ21" i="2"/>
  <c r="CK21" i="2"/>
  <c r="CL21" i="2"/>
  <c r="CM21" i="2"/>
  <c r="CN21" i="2"/>
  <c r="CO21" i="2"/>
  <c r="CP21" i="2"/>
  <c r="CQ21" i="2"/>
  <c r="CI22" i="2"/>
  <c r="CJ22" i="2"/>
  <c r="CK22" i="2"/>
  <c r="CL22" i="2"/>
  <c r="CM22" i="2"/>
  <c r="CN22" i="2"/>
  <c r="CO22" i="2"/>
  <c r="CP22" i="2"/>
  <c r="CQ22" i="2"/>
  <c r="CI23" i="2"/>
  <c r="CJ23" i="2"/>
  <c r="CK23" i="2"/>
  <c r="CL23" i="2"/>
  <c r="CM23" i="2"/>
  <c r="CN23" i="2"/>
  <c r="CO23" i="2"/>
  <c r="CP23" i="2"/>
  <c r="CQ23" i="2"/>
  <c r="CI24" i="2"/>
  <c r="CJ24" i="2"/>
  <c r="CK24" i="2"/>
  <c r="CL24" i="2"/>
  <c r="CM24" i="2"/>
  <c r="CN24" i="2"/>
  <c r="CO24" i="2"/>
  <c r="CP24" i="2"/>
  <c r="CQ24" i="2"/>
  <c r="CI25" i="2"/>
  <c r="CJ25" i="2"/>
  <c r="CK25" i="2"/>
  <c r="CL25" i="2"/>
  <c r="CM25" i="2"/>
  <c r="CN25" i="2"/>
  <c r="CO25" i="2"/>
  <c r="CP25" i="2"/>
  <c r="CQ25" i="2"/>
  <c r="CI26" i="2"/>
  <c r="CJ26" i="2"/>
  <c r="CK26" i="2"/>
  <c r="CL26" i="2"/>
  <c r="CM26" i="2"/>
  <c r="CN26" i="2"/>
  <c r="CO26" i="2"/>
  <c r="CP26" i="2"/>
  <c r="CQ26" i="2"/>
  <c r="CI27" i="2"/>
  <c r="CJ27" i="2"/>
  <c r="CK27" i="2"/>
  <c r="CL27" i="2"/>
  <c r="CM27" i="2"/>
  <c r="CN27" i="2"/>
  <c r="CO27" i="2"/>
  <c r="CP27" i="2"/>
  <c r="CQ27" i="2"/>
  <c r="CI28" i="2"/>
  <c r="CJ28" i="2"/>
  <c r="CK28" i="2"/>
  <c r="CL28" i="2"/>
  <c r="CM28" i="2"/>
  <c r="CN28" i="2"/>
  <c r="CO28" i="2"/>
  <c r="CP28" i="2"/>
  <c r="CQ28" i="2"/>
  <c r="CI29" i="2"/>
  <c r="CJ29" i="2"/>
  <c r="CK29" i="2"/>
  <c r="CL29" i="2"/>
  <c r="CM29" i="2"/>
  <c r="CN29" i="2"/>
  <c r="CO29" i="2"/>
  <c r="CP29" i="2"/>
  <c r="CQ29" i="2"/>
  <c r="CI30" i="2"/>
  <c r="CJ30" i="2"/>
  <c r="CK30" i="2"/>
  <c r="CL30" i="2"/>
  <c r="CM30" i="2"/>
  <c r="CN30" i="2"/>
  <c r="CO30" i="2"/>
  <c r="CP30" i="2"/>
  <c r="CQ30" i="2"/>
  <c r="CI31" i="2"/>
  <c r="CJ31" i="2"/>
  <c r="CK31" i="2"/>
  <c r="CL31" i="2"/>
  <c r="CM31" i="2"/>
  <c r="CN31" i="2"/>
  <c r="CO31" i="2"/>
  <c r="CP31" i="2"/>
  <c r="CQ31" i="2"/>
  <c r="CI32" i="2"/>
  <c r="CJ32" i="2"/>
  <c r="CK32" i="2"/>
  <c r="CL32" i="2"/>
  <c r="CM32" i="2"/>
  <c r="CN32" i="2"/>
  <c r="CO32" i="2"/>
  <c r="CP32" i="2"/>
  <c r="CQ32" i="2"/>
  <c r="CI33" i="2"/>
  <c r="CJ33" i="2"/>
  <c r="CK33" i="2"/>
  <c r="CL33" i="2"/>
  <c r="CM33" i="2"/>
  <c r="CN33" i="2"/>
  <c r="CO33" i="2"/>
  <c r="CP33" i="2"/>
  <c r="CQ33" i="2"/>
  <c r="CI34" i="2"/>
  <c r="CJ34" i="2"/>
  <c r="CK34" i="2"/>
  <c r="CL34" i="2"/>
  <c r="CM34" i="2"/>
  <c r="CN34" i="2"/>
  <c r="CO34" i="2"/>
  <c r="CP34" i="2"/>
  <c r="CQ34" i="2"/>
  <c r="CI35" i="2"/>
  <c r="CJ35" i="2"/>
  <c r="CK35" i="2"/>
  <c r="CL35" i="2"/>
  <c r="CM35" i="2"/>
  <c r="CN35" i="2"/>
  <c r="CO35" i="2"/>
  <c r="CP35" i="2"/>
  <c r="CQ35" i="2"/>
  <c r="CI36" i="2"/>
  <c r="CJ36" i="2"/>
  <c r="CK36" i="2"/>
  <c r="CL36" i="2"/>
  <c r="CM36" i="2"/>
  <c r="CN36" i="2"/>
  <c r="CO36" i="2"/>
  <c r="CP36" i="2"/>
  <c r="CQ36" i="2"/>
  <c r="CI37" i="2"/>
  <c r="CJ37" i="2"/>
  <c r="CK37" i="2"/>
  <c r="CL37" i="2"/>
  <c r="CM37" i="2"/>
  <c r="CN37" i="2"/>
  <c r="CO37" i="2"/>
  <c r="CP37" i="2"/>
  <c r="CQ37" i="2"/>
  <c r="CI38" i="2"/>
  <c r="CJ38" i="2"/>
  <c r="CK38" i="2"/>
  <c r="CL38" i="2"/>
  <c r="CM38" i="2"/>
  <c r="CN38" i="2"/>
  <c r="CO38" i="2"/>
  <c r="CP38" i="2"/>
  <c r="CQ38" i="2"/>
  <c r="CI39" i="2"/>
  <c r="CJ39" i="2"/>
  <c r="CK39" i="2"/>
  <c r="CL39" i="2"/>
  <c r="CM39" i="2"/>
  <c r="CN39" i="2"/>
  <c r="CO39" i="2"/>
  <c r="CP39" i="2"/>
  <c r="CQ39" i="2"/>
  <c r="CI40" i="2"/>
  <c r="CJ40" i="2"/>
  <c r="CK40" i="2"/>
  <c r="CL40" i="2"/>
  <c r="CM40" i="2"/>
  <c r="CN40" i="2"/>
  <c r="CO40" i="2"/>
  <c r="CP40" i="2"/>
  <c r="CQ40" i="2"/>
  <c r="CI41" i="2"/>
  <c r="CJ41" i="2"/>
  <c r="CK41" i="2"/>
  <c r="CL41" i="2"/>
  <c r="CM41" i="2"/>
  <c r="CN41" i="2"/>
  <c r="CO41" i="2"/>
  <c r="CP41" i="2"/>
  <c r="CQ41" i="2"/>
  <c r="CI42" i="2"/>
  <c r="CJ42" i="2"/>
  <c r="CK42" i="2"/>
  <c r="CL42" i="2"/>
  <c r="CM42" i="2"/>
  <c r="CN42" i="2"/>
  <c r="CO42" i="2"/>
  <c r="CP42" i="2"/>
  <c r="CQ42" i="2"/>
  <c r="CI43" i="2"/>
  <c r="CJ43" i="2"/>
  <c r="CK43" i="2"/>
  <c r="CL43" i="2"/>
  <c r="CM43" i="2"/>
  <c r="CN43" i="2"/>
  <c r="CO43" i="2"/>
  <c r="CP43" i="2"/>
  <c r="CQ43" i="2"/>
  <c r="CI44" i="2"/>
  <c r="CJ44" i="2"/>
  <c r="CK44" i="2"/>
  <c r="CL44" i="2"/>
  <c r="CM44" i="2"/>
  <c r="CN44" i="2"/>
  <c r="CO44" i="2"/>
  <c r="CP44" i="2"/>
  <c r="CQ44" i="2"/>
  <c r="CI45" i="2"/>
  <c r="CJ45" i="2"/>
  <c r="CK45" i="2"/>
  <c r="CL45" i="2"/>
  <c r="CM45" i="2"/>
  <c r="CN45" i="2"/>
  <c r="CO45" i="2"/>
  <c r="CP45" i="2"/>
  <c r="CQ45" i="2"/>
  <c r="CI46" i="2"/>
  <c r="CJ46" i="2"/>
  <c r="CK46" i="2"/>
  <c r="CL46" i="2"/>
  <c r="CM46" i="2"/>
  <c r="CN46" i="2"/>
  <c r="CO46" i="2"/>
  <c r="CP46" i="2"/>
  <c r="CQ46" i="2"/>
  <c r="CI47" i="2"/>
  <c r="CJ47" i="2"/>
  <c r="CK47" i="2"/>
  <c r="CL47" i="2"/>
  <c r="CM47" i="2"/>
  <c r="CN47" i="2"/>
  <c r="CO47" i="2"/>
  <c r="CP47" i="2"/>
  <c r="CQ47" i="2"/>
  <c r="CI48" i="2"/>
  <c r="CJ48" i="2"/>
  <c r="CK48" i="2"/>
  <c r="CL48" i="2"/>
  <c r="CM48" i="2"/>
  <c r="CN48" i="2"/>
  <c r="CO48" i="2"/>
  <c r="CP48" i="2"/>
  <c r="CQ48" i="2"/>
  <c r="CI49" i="2"/>
  <c r="CJ49" i="2"/>
  <c r="CK49" i="2"/>
  <c r="CL49" i="2"/>
  <c r="CM49" i="2"/>
  <c r="CN49" i="2"/>
  <c r="CO49" i="2"/>
  <c r="CP49" i="2"/>
  <c r="CQ49" i="2"/>
  <c r="CI50" i="2"/>
  <c r="CJ50" i="2"/>
  <c r="CK50" i="2"/>
  <c r="CL50" i="2"/>
  <c r="CM50" i="2"/>
  <c r="CN50" i="2"/>
  <c r="CO50" i="2"/>
  <c r="CP50" i="2"/>
  <c r="CQ50" i="2"/>
  <c r="CI51" i="2"/>
  <c r="CJ51" i="2"/>
  <c r="CK51" i="2"/>
  <c r="CL51" i="2"/>
  <c r="CM51" i="2"/>
  <c r="CN51" i="2"/>
  <c r="CO51" i="2"/>
  <c r="CP51" i="2"/>
  <c r="CQ51" i="2"/>
  <c r="CI52" i="2"/>
  <c r="CJ52" i="2"/>
  <c r="CK52" i="2"/>
  <c r="CL52" i="2"/>
  <c r="CM52" i="2"/>
  <c r="CN52" i="2"/>
  <c r="CO52" i="2"/>
  <c r="CP52" i="2"/>
  <c r="CQ52" i="2"/>
  <c r="CI53" i="2"/>
  <c r="CJ53" i="2"/>
  <c r="CK53" i="2"/>
  <c r="CL53" i="2"/>
  <c r="CM53" i="2"/>
  <c r="CN53" i="2"/>
  <c r="CO53" i="2"/>
  <c r="CP53" i="2"/>
  <c r="CQ53" i="2"/>
  <c r="CI54" i="2"/>
  <c r="CJ54" i="2"/>
  <c r="CK54" i="2"/>
  <c r="CL54" i="2"/>
  <c r="CM54" i="2"/>
  <c r="CN54" i="2"/>
  <c r="CO54" i="2"/>
  <c r="CP54" i="2"/>
  <c r="CQ54" i="2"/>
  <c r="CI55" i="2"/>
  <c r="CJ55" i="2"/>
  <c r="CK55" i="2"/>
  <c r="CL55" i="2"/>
  <c r="CM55" i="2"/>
  <c r="CN55" i="2"/>
  <c r="CO55" i="2"/>
  <c r="CP55" i="2"/>
  <c r="CQ55" i="2"/>
  <c r="CI56" i="2"/>
  <c r="CJ56" i="2"/>
  <c r="CK56" i="2"/>
  <c r="CL56" i="2"/>
  <c r="CM56" i="2"/>
  <c r="CN56" i="2"/>
  <c r="CO56" i="2"/>
  <c r="CP56" i="2"/>
  <c r="CQ56" i="2"/>
  <c r="CI57" i="2"/>
  <c r="CJ57" i="2"/>
  <c r="CK57" i="2"/>
  <c r="CL57" i="2"/>
  <c r="CM57" i="2"/>
  <c r="CN57" i="2"/>
  <c r="CO57" i="2"/>
  <c r="CP57" i="2"/>
  <c r="CQ57" i="2"/>
  <c r="CI58" i="2"/>
  <c r="CJ58" i="2"/>
  <c r="CK58" i="2"/>
  <c r="CL58" i="2"/>
  <c r="CM58" i="2"/>
  <c r="CN58" i="2"/>
  <c r="CO58" i="2"/>
  <c r="CP58" i="2"/>
  <c r="CQ58" i="2"/>
  <c r="CI59" i="2"/>
  <c r="CJ59" i="2"/>
  <c r="CK59" i="2"/>
  <c r="CL59" i="2"/>
  <c r="CM59" i="2"/>
  <c r="CN59" i="2"/>
  <c r="CO59" i="2"/>
  <c r="CP59" i="2"/>
  <c r="CQ59" i="2"/>
  <c r="CI60" i="2"/>
  <c r="CJ60" i="2"/>
  <c r="CK60" i="2"/>
  <c r="CL60" i="2"/>
  <c r="CM60" i="2"/>
  <c r="CN60" i="2"/>
  <c r="CO60" i="2"/>
  <c r="CP60" i="2"/>
  <c r="CQ60" i="2"/>
  <c r="CI61" i="2"/>
  <c r="CJ61" i="2"/>
  <c r="CK61" i="2"/>
  <c r="CL61" i="2"/>
  <c r="CM61" i="2"/>
  <c r="CN61" i="2"/>
  <c r="CO61" i="2"/>
  <c r="CP61" i="2"/>
  <c r="CQ61" i="2"/>
  <c r="CI62" i="2"/>
  <c r="CJ62" i="2"/>
  <c r="CK62" i="2"/>
  <c r="CL62" i="2"/>
  <c r="CM62" i="2"/>
  <c r="CN62" i="2"/>
  <c r="CO62" i="2"/>
  <c r="CP62" i="2"/>
  <c r="CQ62" i="2"/>
  <c r="CI63" i="2"/>
  <c r="CJ63" i="2"/>
  <c r="CK63" i="2"/>
  <c r="CL63" i="2"/>
  <c r="CM63" i="2"/>
  <c r="CN63" i="2"/>
  <c r="CO63" i="2"/>
  <c r="CP63" i="2"/>
  <c r="CQ63" i="2"/>
  <c r="CI64" i="2"/>
  <c r="CJ64" i="2"/>
  <c r="CK64" i="2"/>
  <c r="CL64" i="2"/>
  <c r="CM64" i="2"/>
  <c r="CN64" i="2"/>
  <c r="CO64" i="2"/>
  <c r="CP64" i="2"/>
  <c r="CQ64" i="2"/>
  <c r="CJ65" i="2"/>
  <c r="CK65" i="2"/>
  <c r="CL65" i="2"/>
  <c r="CM65" i="2"/>
  <c r="CN65" i="2"/>
  <c r="CO65" i="2"/>
  <c r="CP65" i="2"/>
  <c r="CQ65" i="2"/>
  <c r="CI66" i="2"/>
  <c r="CJ66" i="2"/>
  <c r="CK66" i="2"/>
  <c r="CL66" i="2"/>
  <c r="CM66" i="2"/>
  <c r="CN66" i="2"/>
  <c r="CO66" i="2"/>
  <c r="CP66" i="2"/>
  <c r="CQ66" i="2"/>
  <c r="CK7" i="2"/>
  <c r="CL7" i="2"/>
  <c r="CM7" i="2"/>
  <c r="CN7" i="2"/>
  <c r="CP7" i="2"/>
  <c r="CQ7" i="2"/>
  <c r="CI7" i="2"/>
  <c r="BG9" i="2"/>
  <c r="BG7" i="2"/>
  <c r="BG8" i="2"/>
  <c r="BH8" i="2"/>
  <c r="BI8" i="2"/>
  <c r="BJ8" i="2"/>
  <c r="BK8" i="2"/>
  <c r="BL8" i="2"/>
  <c r="BM8" i="2"/>
  <c r="BN8" i="2"/>
  <c r="BO8" i="2"/>
  <c r="BH9" i="2"/>
  <c r="BI9" i="2"/>
  <c r="BJ9" i="2"/>
  <c r="BK9" i="2"/>
  <c r="BL9" i="2"/>
  <c r="BM9" i="2"/>
  <c r="BN9" i="2"/>
  <c r="BO9" i="2"/>
  <c r="BG10" i="2"/>
  <c r="BH10" i="2"/>
  <c r="BI10" i="2"/>
  <c r="BJ10" i="2"/>
  <c r="BK10" i="2"/>
  <c r="BL10" i="2"/>
  <c r="BM10" i="2"/>
  <c r="BN10" i="2"/>
  <c r="BO10" i="2"/>
  <c r="BG11" i="2"/>
  <c r="BH11" i="2"/>
  <c r="BI11" i="2"/>
  <c r="BJ11" i="2"/>
  <c r="BK11" i="2"/>
  <c r="BL11" i="2"/>
  <c r="BM11" i="2"/>
  <c r="BN11" i="2"/>
  <c r="BO11" i="2"/>
  <c r="BG12" i="2"/>
  <c r="BH12" i="2"/>
  <c r="BI12" i="2"/>
  <c r="BJ12" i="2"/>
  <c r="BK12" i="2"/>
  <c r="BL12" i="2"/>
  <c r="BM12" i="2"/>
  <c r="BN12" i="2"/>
  <c r="BO12" i="2"/>
  <c r="BG13" i="2"/>
  <c r="BH13" i="2"/>
  <c r="BI13" i="2"/>
  <c r="BJ13" i="2"/>
  <c r="BK13" i="2"/>
  <c r="BL13" i="2"/>
  <c r="BM13" i="2"/>
  <c r="BN13" i="2"/>
  <c r="BO13" i="2"/>
  <c r="BG14" i="2"/>
  <c r="BH14" i="2"/>
  <c r="BI14" i="2"/>
  <c r="BJ14" i="2"/>
  <c r="BK14" i="2"/>
  <c r="BL14" i="2"/>
  <c r="BM14" i="2"/>
  <c r="BN14" i="2"/>
  <c r="BO14" i="2"/>
  <c r="BG15" i="2"/>
  <c r="BH15" i="2"/>
  <c r="BI15" i="2"/>
  <c r="BJ15" i="2"/>
  <c r="BK15" i="2"/>
  <c r="BL15" i="2"/>
  <c r="BM15" i="2"/>
  <c r="BN15" i="2"/>
  <c r="BO15" i="2"/>
  <c r="BG16" i="2"/>
  <c r="BH16" i="2"/>
  <c r="BI16" i="2"/>
  <c r="BJ16" i="2"/>
  <c r="BK16" i="2"/>
  <c r="BL16" i="2"/>
  <c r="BM16" i="2"/>
  <c r="BN16" i="2"/>
  <c r="BO16" i="2"/>
  <c r="BG17" i="2"/>
  <c r="BH17" i="2"/>
  <c r="BI17" i="2"/>
  <c r="BJ17" i="2"/>
  <c r="BK17" i="2"/>
  <c r="BL17" i="2"/>
  <c r="BM17" i="2"/>
  <c r="BN17" i="2"/>
  <c r="BO17" i="2"/>
  <c r="BG18" i="2"/>
  <c r="BH18" i="2"/>
  <c r="BI18" i="2"/>
  <c r="BJ18" i="2"/>
  <c r="BK18" i="2"/>
  <c r="BL18" i="2"/>
  <c r="BM18" i="2"/>
  <c r="BN18" i="2"/>
  <c r="BO18" i="2"/>
  <c r="BG19" i="2"/>
  <c r="BH19" i="2"/>
  <c r="BI19" i="2"/>
  <c r="BJ19" i="2"/>
  <c r="BK19" i="2"/>
  <c r="BL19" i="2"/>
  <c r="BM19" i="2"/>
  <c r="BN19" i="2"/>
  <c r="BO19" i="2"/>
  <c r="BG20" i="2"/>
  <c r="BH20" i="2"/>
  <c r="BI20" i="2"/>
  <c r="BJ20" i="2"/>
  <c r="BK20" i="2"/>
  <c r="BL20" i="2"/>
  <c r="BM20" i="2"/>
  <c r="BN20" i="2"/>
  <c r="BO20" i="2"/>
  <c r="BG21" i="2"/>
  <c r="BH21" i="2"/>
  <c r="BI21" i="2"/>
  <c r="BJ21" i="2"/>
  <c r="BK21" i="2"/>
  <c r="BL21" i="2"/>
  <c r="BM21" i="2"/>
  <c r="BN21" i="2"/>
  <c r="BO21" i="2"/>
  <c r="BG22" i="2"/>
  <c r="BH22" i="2"/>
  <c r="BI22" i="2"/>
  <c r="BJ22" i="2"/>
  <c r="BK22" i="2"/>
  <c r="BL22" i="2"/>
  <c r="BM22" i="2"/>
  <c r="BN22" i="2"/>
  <c r="BO22" i="2"/>
  <c r="BG23" i="2"/>
  <c r="BH23" i="2"/>
  <c r="BI23" i="2"/>
  <c r="BJ23" i="2"/>
  <c r="BK23" i="2"/>
  <c r="BL23" i="2"/>
  <c r="BM23" i="2"/>
  <c r="BN23" i="2"/>
  <c r="BO23" i="2"/>
  <c r="BG24" i="2"/>
  <c r="BH24" i="2"/>
  <c r="BI24" i="2"/>
  <c r="BJ24" i="2"/>
  <c r="BK24" i="2"/>
  <c r="BL24" i="2"/>
  <c r="BM24" i="2"/>
  <c r="BN24" i="2"/>
  <c r="BO24" i="2"/>
  <c r="BG25" i="2"/>
  <c r="BH25" i="2"/>
  <c r="BI25" i="2"/>
  <c r="BJ25" i="2"/>
  <c r="BK25" i="2"/>
  <c r="BL25" i="2"/>
  <c r="BM25" i="2"/>
  <c r="BN25" i="2"/>
  <c r="BO25" i="2"/>
  <c r="BG26" i="2"/>
  <c r="BH26" i="2"/>
  <c r="BI26" i="2"/>
  <c r="BJ26" i="2"/>
  <c r="BK26" i="2"/>
  <c r="BL26" i="2"/>
  <c r="BM26" i="2"/>
  <c r="BN26" i="2"/>
  <c r="BO26" i="2"/>
  <c r="BG27" i="2"/>
  <c r="BH27" i="2"/>
  <c r="BI27" i="2"/>
  <c r="BJ27" i="2"/>
  <c r="BK27" i="2"/>
  <c r="BL27" i="2"/>
  <c r="BM27" i="2"/>
  <c r="BN27" i="2"/>
  <c r="BO27" i="2"/>
  <c r="BG28" i="2"/>
  <c r="BH28" i="2"/>
  <c r="BI28" i="2"/>
  <c r="BJ28" i="2"/>
  <c r="BK28" i="2"/>
  <c r="BL28" i="2"/>
  <c r="BM28" i="2"/>
  <c r="BN28" i="2"/>
  <c r="BO28" i="2"/>
  <c r="BG29" i="2"/>
  <c r="BH29" i="2"/>
  <c r="BI29" i="2"/>
  <c r="BJ29" i="2"/>
  <c r="BK29" i="2"/>
  <c r="BL29" i="2"/>
  <c r="BM29" i="2"/>
  <c r="BN29" i="2"/>
  <c r="BO29" i="2"/>
  <c r="BG30" i="2"/>
  <c r="BH30" i="2"/>
  <c r="BI30" i="2"/>
  <c r="BJ30" i="2"/>
  <c r="BK30" i="2"/>
  <c r="BL30" i="2"/>
  <c r="BM30" i="2"/>
  <c r="BN30" i="2"/>
  <c r="BO30" i="2"/>
  <c r="BG31" i="2"/>
  <c r="BH31" i="2"/>
  <c r="BI31" i="2"/>
  <c r="BJ31" i="2"/>
  <c r="BK31" i="2"/>
  <c r="BL31" i="2"/>
  <c r="BM31" i="2"/>
  <c r="BN31" i="2"/>
  <c r="BO31" i="2"/>
  <c r="BG32" i="2"/>
  <c r="BH32" i="2"/>
  <c r="BI32" i="2"/>
  <c r="BJ32" i="2"/>
  <c r="BK32" i="2"/>
  <c r="BL32" i="2"/>
  <c r="BM32" i="2"/>
  <c r="BN32" i="2"/>
  <c r="BO32" i="2"/>
  <c r="BG33" i="2"/>
  <c r="BH33" i="2"/>
  <c r="BI33" i="2"/>
  <c r="BJ33" i="2"/>
  <c r="BK33" i="2"/>
  <c r="BL33" i="2"/>
  <c r="BM33" i="2"/>
  <c r="BN33" i="2"/>
  <c r="BO33" i="2"/>
  <c r="BG34" i="2"/>
  <c r="BH34" i="2"/>
  <c r="BI34" i="2"/>
  <c r="BJ34" i="2"/>
  <c r="BK34" i="2"/>
  <c r="BL34" i="2"/>
  <c r="BM34" i="2"/>
  <c r="BN34" i="2"/>
  <c r="BO34" i="2"/>
  <c r="BG35" i="2"/>
  <c r="BH35" i="2"/>
  <c r="BI35" i="2"/>
  <c r="BJ35" i="2"/>
  <c r="BK35" i="2"/>
  <c r="BL35" i="2"/>
  <c r="BM35" i="2"/>
  <c r="BN35" i="2"/>
  <c r="BO35" i="2"/>
  <c r="BG36" i="2"/>
  <c r="BH36" i="2"/>
  <c r="BI36" i="2"/>
  <c r="BJ36" i="2"/>
  <c r="BK36" i="2"/>
  <c r="BL36" i="2"/>
  <c r="BM36" i="2"/>
  <c r="BN36" i="2"/>
  <c r="BO36" i="2"/>
  <c r="BG37" i="2"/>
  <c r="BH37" i="2"/>
  <c r="BI37" i="2"/>
  <c r="BJ37" i="2"/>
  <c r="BK37" i="2"/>
  <c r="BL37" i="2"/>
  <c r="BM37" i="2"/>
  <c r="BN37" i="2"/>
  <c r="BO37" i="2"/>
  <c r="BG38" i="2"/>
  <c r="BH38" i="2"/>
  <c r="BI38" i="2"/>
  <c r="BJ38" i="2"/>
  <c r="BK38" i="2"/>
  <c r="BL38" i="2"/>
  <c r="BM38" i="2"/>
  <c r="BN38" i="2"/>
  <c r="BO38" i="2"/>
  <c r="BG39" i="2"/>
  <c r="BH39" i="2"/>
  <c r="BI39" i="2"/>
  <c r="BJ39" i="2"/>
  <c r="BK39" i="2"/>
  <c r="BL39" i="2"/>
  <c r="BM39" i="2"/>
  <c r="BN39" i="2"/>
  <c r="BO39" i="2"/>
  <c r="BG40" i="2"/>
  <c r="BH40" i="2"/>
  <c r="BI40" i="2"/>
  <c r="BJ40" i="2"/>
  <c r="BK40" i="2"/>
  <c r="BL40" i="2"/>
  <c r="BM40" i="2"/>
  <c r="BN40" i="2"/>
  <c r="BO40" i="2"/>
  <c r="BG41" i="2"/>
  <c r="BH41" i="2"/>
  <c r="BI41" i="2"/>
  <c r="BJ41" i="2"/>
  <c r="BK41" i="2"/>
  <c r="BL41" i="2"/>
  <c r="BM41" i="2"/>
  <c r="BN41" i="2"/>
  <c r="BO41" i="2"/>
  <c r="BG42" i="2"/>
  <c r="BH42" i="2"/>
  <c r="BI42" i="2"/>
  <c r="BJ42" i="2"/>
  <c r="BK42" i="2"/>
  <c r="BL42" i="2"/>
  <c r="BM42" i="2"/>
  <c r="BN42" i="2"/>
  <c r="BO42" i="2"/>
  <c r="BG43" i="2"/>
  <c r="BH43" i="2"/>
  <c r="BI43" i="2"/>
  <c r="BJ43" i="2"/>
  <c r="BK43" i="2"/>
  <c r="BL43" i="2"/>
  <c r="BM43" i="2"/>
  <c r="BN43" i="2"/>
  <c r="BO43" i="2"/>
  <c r="BG44" i="2"/>
  <c r="BH44" i="2"/>
  <c r="BI44" i="2"/>
  <c r="BJ44" i="2"/>
  <c r="BK44" i="2"/>
  <c r="BL44" i="2"/>
  <c r="BM44" i="2"/>
  <c r="BN44" i="2"/>
  <c r="BO44" i="2"/>
  <c r="BG45" i="2"/>
  <c r="BH45" i="2"/>
  <c r="BI45" i="2"/>
  <c r="BJ45" i="2"/>
  <c r="BK45" i="2"/>
  <c r="BL45" i="2"/>
  <c r="BM45" i="2"/>
  <c r="BN45" i="2"/>
  <c r="BO45" i="2"/>
  <c r="BG46" i="2"/>
  <c r="BH46" i="2"/>
  <c r="BI46" i="2"/>
  <c r="BJ46" i="2"/>
  <c r="BK46" i="2"/>
  <c r="BL46" i="2"/>
  <c r="BM46" i="2"/>
  <c r="BN46" i="2"/>
  <c r="BO46" i="2"/>
  <c r="BG47" i="2"/>
  <c r="BH47" i="2"/>
  <c r="BI47" i="2"/>
  <c r="BJ47" i="2"/>
  <c r="BK47" i="2"/>
  <c r="BL47" i="2"/>
  <c r="BM47" i="2"/>
  <c r="BN47" i="2"/>
  <c r="BO47" i="2"/>
  <c r="BG48" i="2"/>
  <c r="BH48" i="2"/>
  <c r="BI48" i="2"/>
  <c r="BJ48" i="2"/>
  <c r="BK48" i="2"/>
  <c r="BL48" i="2"/>
  <c r="BM48" i="2"/>
  <c r="BN48" i="2"/>
  <c r="BO48" i="2"/>
  <c r="BG49" i="2"/>
  <c r="BH49" i="2"/>
  <c r="BI49" i="2"/>
  <c r="BJ49" i="2"/>
  <c r="BK49" i="2"/>
  <c r="BL49" i="2"/>
  <c r="BM49" i="2"/>
  <c r="BN49" i="2"/>
  <c r="BO49" i="2"/>
  <c r="BG50" i="2"/>
  <c r="BH50" i="2"/>
  <c r="BI50" i="2"/>
  <c r="BJ50" i="2"/>
  <c r="BK50" i="2"/>
  <c r="BL50" i="2"/>
  <c r="BM50" i="2"/>
  <c r="BN50" i="2"/>
  <c r="BO50" i="2"/>
  <c r="BG51" i="2"/>
  <c r="BH51" i="2"/>
  <c r="BI51" i="2"/>
  <c r="BJ51" i="2"/>
  <c r="BK51" i="2"/>
  <c r="BL51" i="2"/>
  <c r="BM51" i="2"/>
  <c r="BN51" i="2"/>
  <c r="BO51" i="2"/>
  <c r="BG52" i="2"/>
  <c r="BH52" i="2"/>
  <c r="BI52" i="2"/>
  <c r="BJ52" i="2"/>
  <c r="BK52" i="2"/>
  <c r="BL52" i="2"/>
  <c r="BM52" i="2"/>
  <c r="BN52" i="2"/>
  <c r="BO52" i="2"/>
  <c r="BG53" i="2"/>
  <c r="BH53" i="2"/>
  <c r="BI53" i="2"/>
  <c r="BJ53" i="2"/>
  <c r="BK53" i="2"/>
  <c r="BL53" i="2"/>
  <c r="BM53" i="2"/>
  <c r="BN53" i="2"/>
  <c r="BO53" i="2"/>
  <c r="BG54" i="2"/>
  <c r="BH54" i="2"/>
  <c r="BI54" i="2"/>
  <c r="BJ54" i="2"/>
  <c r="BK54" i="2"/>
  <c r="BL54" i="2"/>
  <c r="BM54" i="2"/>
  <c r="BN54" i="2"/>
  <c r="BO54" i="2"/>
  <c r="BG55" i="2"/>
  <c r="BH55" i="2"/>
  <c r="BI55" i="2"/>
  <c r="BJ55" i="2"/>
  <c r="BK55" i="2"/>
  <c r="BL55" i="2"/>
  <c r="BM55" i="2"/>
  <c r="BN55" i="2"/>
  <c r="BO55" i="2"/>
  <c r="BG56" i="2"/>
  <c r="BH56" i="2"/>
  <c r="BI56" i="2"/>
  <c r="BJ56" i="2"/>
  <c r="BK56" i="2"/>
  <c r="BL56" i="2"/>
  <c r="BM56" i="2"/>
  <c r="BN56" i="2"/>
  <c r="BO56" i="2"/>
  <c r="BG57" i="2"/>
  <c r="BH57" i="2"/>
  <c r="BI57" i="2"/>
  <c r="BJ57" i="2"/>
  <c r="BK57" i="2"/>
  <c r="BL57" i="2"/>
  <c r="BM57" i="2"/>
  <c r="BN57" i="2"/>
  <c r="BO57" i="2"/>
  <c r="BG58" i="2"/>
  <c r="BH58" i="2"/>
  <c r="BI58" i="2"/>
  <c r="BJ58" i="2"/>
  <c r="BK58" i="2"/>
  <c r="BL58" i="2"/>
  <c r="BM58" i="2"/>
  <c r="BN58" i="2"/>
  <c r="BO58" i="2"/>
  <c r="BG59" i="2"/>
  <c r="BH59" i="2"/>
  <c r="BI59" i="2"/>
  <c r="BJ59" i="2"/>
  <c r="BK59" i="2"/>
  <c r="BL59" i="2"/>
  <c r="BM59" i="2"/>
  <c r="BN59" i="2"/>
  <c r="BO59" i="2"/>
  <c r="BG60" i="2"/>
  <c r="BH60" i="2"/>
  <c r="BI60" i="2"/>
  <c r="BJ60" i="2"/>
  <c r="BK60" i="2"/>
  <c r="BL60" i="2"/>
  <c r="BM60" i="2"/>
  <c r="BN60" i="2"/>
  <c r="BO60" i="2"/>
  <c r="BG61" i="2"/>
  <c r="BH61" i="2"/>
  <c r="BI61" i="2"/>
  <c r="BJ61" i="2"/>
  <c r="BK61" i="2"/>
  <c r="BL61" i="2"/>
  <c r="BM61" i="2"/>
  <c r="BN61" i="2"/>
  <c r="BO61" i="2"/>
  <c r="BG62" i="2"/>
  <c r="BH62" i="2"/>
  <c r="BI62" i="2"/>
  <c r="BJ62" i="2"/>
  <c r="BK62" i="2"/>
  <c r="BL62" i="2"/>
  <c r="BM62" i="2"/>
  <c r="BN62" i="2"/>
  <c r="BO62" i="2"/>
  <c r="BG63" i="2"/>
  <c r="BH63" i="2"/>
  <c r="BI63" i="2"/>
  <c r="BJ63" i="2"/>
  <c r="BK63" i="2"/>
  <c r="BL63" i="2"/>
  <c r="BM63" i="2"/>
  <c r="BN63" i="2"/>
  <c r="BO63" i="2"/>
  <c r="BG64" i="2"/>
  <c r="BH64" i="2"/>
  <c r="BI64" i="2"/>
  <c r="BJ64" i="2"/>
  <c r="BK64" i="2"/>
  <c r="BL64" i="2"/>
  <c r="BM64" i="2"/>
  <c r="BN64" i="2"/>
  <c r="BO64" i="2"/>
  <c r="BG65" i="2"/>
  <c r="BH65" i="2"/>
  <c r="BI65" i="2"/>
  <c r="BJ65" i="2"/>
  <c r="BK65" i="2"/>
  <c r="BL65" i="2"/>
  <c r="BM65" i="2"/>
  <c r="BN65" i="2"/>
  <c r="BO65" i="2"/>
  <c r="BG66" i="2"/>
  <c r="BH66" i="2"/>
  <c r="BI66" i="2"/>
  <c r="BJ66" i="2"/>
  <c r="BK66" i="2"/>
  <c r="BL66" i="2"/>
  <c r="BM66" i="2"/>
  <c r="BN66" i="2"/>
  <c r="BO66" i="2"/>
  <c r="BH7" i="2"/>
  <c r="BI7" i="2"/>
  <c r="BJ7" i="2"/>
  <c r="BK7" i="2"/>
  <c r="BL7" i="2"/>
  <c r="BM7" i="2"/>
  <c r="BN7" i="2"/>
  <c r="BO7" i="2"/>
  <c r="Q13" i="2"/>
  <c r="Q20" i="2"/>
  <c r="Q12" i="2"/>
  <c r="X19" i="2"/>
  <c r="Y19" i="2"/>
  <c r="Q8" i="2"/>
  <c r="R8" i="2"/>
  <c r="S8" i="2"/>
  <c r="T8" i="2"/>
  <c r="U8" i="2"/>
  <c r="V8" i="2"/>
  <c r="W8" i="2"/>
  <c r="X8" i="2"/>
  <c r="Y8" i="2"/>
  <c r="Q9" i="2"/>
  <c r="R9" i="2"/>
  <c r="S9" i="2"/>
  <c r="T9" i="2"/>
  <c r="U9" i="2"/>
  <c r="V9" i="2"/>
  <c r="W9" i="2"/>
  <c r="X9" i="2"/>
  <c r="Y9" i="2"/>
  <c r="Q10" i="2"/>
  <c r="R10" i="2"/>
  <c r="S10" i="2"/>
  <c r="T10" i="2"/>
  <c r="U10" i="2"/>
  <c r="V10" i="2"/>
  <c r="W10" i="2"/>
  <c r="X10" i="2"/>
  <c r="Y10" i="2"/>
  <c r="Q11" i="2"/>
  <c r="R11" i="2"/>
  <c r="S11" i="2"/>
  <c r="T11" i="2"/>
  <c r="U11" i="2"/>
  <c r="V11" i="2"/>
  <c r="W11" i="2"/>
  <c r="X11" i="2"/>
  <c r="Y11" i="2"/>
  <c r="R12" i="2"/>
  <c r="S12" i="2"/>
  <c r="T12" i="2"/>
  <c r="U12" i="2"/>
  <c r="V12" i="2"/>
  <c r="W12" i="2"/>
  <c r="X12" i="2"/>
  <c r="Y12" i="2"/>
  <c r="R13" i="2"/>
  <c r="S13" i="2"/>
  <c r="T13" i="2"/>
  <c r="U13" i="2"/>
  <c r="V13" i="2"/>
  <c r="W13" i="2"/>
  <c r="X13" i="2"/>
  <c r="Y13" i="2"/>
  <c r="R14" i="2"/>
  <c r="S14" i="2"/>
  <c r="T14" i="2"/>
  <c r="U14" i="2"/>
  <c r="V14" i="2"/>
  <c r="W14" i="2"/>
  <c r="X14" i="2"/>
  <c r="Y14" i="2"/>
  <c r="Q15" i="2"/>
  <c r="R15" i="2"/>
  <c r="S15" i="2"/>
  <c r="T15" i="2"/>
  <c r="U15" i="2"/>
  <c r="V15" i="2"/>
  <c r="W15" i="2"/>
  <c r="X15" i="2"/>
  <c r="Y15" i="2"/>
  <c r="Q16" i="2"/>
  <c r="R16" i="2"/>
  <c r="S16" i="2"/>
  <c r="T16" i="2"/>
  <c r="U16" i="2"/>
  <c r="V16" i="2"/>
  <c r="W16" i="2"/>
  <c r="X16" i="2"/>
  <c r="Y16" i="2"/>
  <c r="Q17" i="2"/>
  <c r="R17" i="2"/>
  <c r="S17" i="2"/>
  <c r="T17" i="2"/>
  <c r="U17" i="2"/>
  <c r="V17" i="2"/>
  <c r="W17" i="2"/>
  <c r="X17" i="2"/>
  <c r="Y17" i="2"/>
  <c r="Q18" i="2"/>
  <c r="R18" i="2"/>
  <c r="S18" i="2"/>
  <c r="T18" i="2"/>
  <c r="U18" i="2"/>
  <c r="V18" i="2"/>
  <c r="W18" i="2"/>
  <c r="X18" i="2"/>
  <c r="Y18" i="2"/>
  <c r="Q19" i="2"/>
  <c r="R19" i="2"/>
  <c r="S19" i="2"/>
  <c r="T19" i="2"/>
  <c r="U19" i="2"/>
  <c r="V19" i="2"/>
  <c r="W19" i="2"/>
  <c r="R20" i="2"/>
  <c r="S20" i="2"/>
  <c r="T20" i="2"/>
  <c r="U20" i="2"/>
  <c r="V20" i="2"/>
  <c r="W20" i="2"/>
  <c r="X20" i="2"/>
  <c r="Y20" i="2"/>
  <c r="Q21" i="2"/>
  <c r="R21" i="2"/>
  <c r="S21" i="2"/>
  <c r="T21" i="2"/>
  <c r="U21" i="2"/>
  <c r="V21" i="2"/>
  <c r="W21" i="2"/>
  <c r="X21" i="2"/>
  <c r="Y21" i="2"/>
  <c r="Q22" i="2"/>
  <c r="R22" i="2"/>
  <c r="S22" i="2"/>
  <c r="T22" i="2"/>
  <c r="U22" i="2"/>
  <c r="V22" i="2"/>
  <c r="W22" i="2"/>
  <c r="X22" i="2"/>
  <c r="Y22" i="2"/>
  <c r="Q23" i="2"/>
  <c r="R23" i="2"/>
  <c r="S23" i="2"/>
  <c r="T23" i="2"/>
  <c r="U23" i="2"/>
  <c r="V23" i="2"/>
  <c r="W23" i="2"/>
  <c r="X23" i="2"/>
  <c r="Y23" i="2"/>
  <c r="Q24" i="2"/>
  <c r="R24" i="2"/>
  <c r="S24" i="2"/>
  <c r="T24" i="2"/>
  <c r="U24" i="2"/>
  <c r="V24" i="2"/>
  <c r="W24" i="2"/>
  <c r="X24" i="2"/>
  <c r="Y24" i="2"/>
  <c r="Q25" i="2"/>
  <c r="R25" i="2"/>
  <c r="S25" i="2"/>
  <c r="T25" i="2"/>
  <c r="U25" i="2"/>
  <c r="V25" i="2"/>
  <c r="W25" i="2"/>
  <c r="X25" i="2"/>
  <c r="Y25" i="2"/>
  <c r="Q26" i="2"/>
  <c r="R26" i="2"/>
  <c r="S26" i="2"/>
  <c r="T26" i="2"/>
  <c r="U26" i="2"/>
  <c r="V26" i="2"/>
  <c r="W26" i="2"/>
  <c r="X26" i="2"/>
  <c r="Y26" i="2"/>
  <c r="Q27" i="2"/>
  <c r="R27" i="2"/>
  <c r="S27" i="2"/>
  <c r="T27" i="2"/>
  <c r="U27" i="2"/>
  <c r="V27" i="2"/>
  <c r="W27" i="2"/>
  <c r="X27" i="2"/>
  <c r="Y27" i="2"/>
  <c r="Q28" i="2"/>
  <c r="R28" i="2"/>
  <c r="S28" i="2"/>
  <c r="T28" i="2"/>
  <c r="U28" i="2"/>
  <c r="V28" i="2"/>
  <c r="W28" i="2"/>
  <c r="X28" i="2"/>
  <c r="Y28" i="2"/>
  <c r="Q29" i="2"/>
  <c r="R29" i="2"/>
  <c r="S29" i="2"/>
  <c r="T29" i="2"/>
  <c r="U29" i="2"/>
  <c r="V29" i="2"/>
  <c r="W29" i="2"/>
  <c r="X29" i="2"/>
  <c r="Y29" i="2"/>
  <c r="Q30" i="2"/>
  <c r="R30" i="2"/>
  <c r="S30" i="2"/>
  <c r="T30" i="2"/>
  <c r="U30" i="2"/>
  <c r="V30" i="2"/>
  <c r="W30" i="2"/>
  <c r="X30" i="2"/>
  <c r="Y30" i="2"/>
  <c r="Q31" i="2"/>
  <c r="R31" i="2"/>
  <c r="S31" i="2"/>
  <c r="T31" i="2"/>
  <c r="U31" i="2"/>
  <c r="V31" i="2"/>
  <c r="W31" i="2"/>
  <c r="X31" i="2"/>
  <c r="Y31" i="2"/>
  <c r="Q32" i="2"/>
  <c r="R32" i="2"/>
  <c r="S32" i="2"/>
  <c r="T32" i="2"/>
  <c r="U32" i="2"/>
  <c r="V32" i="2"/>
  <c r="W32" i="2"/>
  <c r="X32" i="2"/>
  <c r="Y32" i="2"/>
  <c r="Q33" i="2"/>
  <c r="R33" i="2"/>
  <c r="S33" i="2"/>
  <c r="T33" i="2"/>
  <c r="U33" i="2"/>
  <c r="V33" i="2"/>
  <c r="W33" i="2"/>
  <c r="X33" i="2"/>
  <c r="Y33" i="2"/>
  <c r="Q34" i="2"/>
  <c r="R34" i="2"/>
  <c r="S34" i="2"/>
  <c r="T34" i="2"/>
  <c r="U34" i="2"/>
  <c r="V34" i="2"/>
  <c r="W34" i="2"/>
  <c r="X34" i="2"/>
  <c r="Y34" i="2"/>
  <c r="Q35" i="2"/>
  <c r="R35" i="2"/>
  <c r="S35" i="2"/>
  <c r="T35" i="2"/>
  <c r="U35" i="2"/>
  <c r="V35" i="2"/>
  <c r="W35" i="2"/>
  <c r="X35" i="2"/>
  <c r="Y35" i="2"/>
  <c r="Q36" i="2"/>
  <c r="R36" i="2"/>
  <c r="S36" i="2"/>
  <c r="T36" i="2"/>
  <c r="U36" i="2"/>
  <c r="V36" i="2"/>
  <c r="W36" i="2"/>
  <c r="X36" i="2"/>
  <c r="Y36" i="2"/>
  <c r="Q37" i="2"/>
  <c r="R37" i="2"/>
  <c r="S37" i="2"/>
  <c r="T37" i="2"/>
  <c r="U37" i="2"/>
  <c r="V37" i="2"/>
  <c r="W37" i="2"/>
  <c r="X37" i="2"/>
  <c r="Y37" i="2"/>
  <c r="Q38" i="2"/>
  <c r="R38" i="2"/>
  <c r="S38" i="2"/>
  <c r="T38" i="2"/>
  <c r="U38" i="2"/>
  <c r="V38" i="2"/>
  <c r="W38" i="2"/>
  <c r="X38" i="2"/>
  <c r="Y38" i="2"/>
  <c r="S39" i="2"/>
  <c r="Z39" i="2" s="1"/>
  <c r="T39" i="2"/>
  <c r="U39" i="2"/>
  <c r="V39" i="2"/>
  <c r="W39" i="2"/>
  <c r="X39" i="2"/>
  <c r="Y39" i="2"/>
  <c r="Q40" i="2"/>
  <c r="S40" i="2"/>
  <c r="T40" i="2"/>
  <c r="U40" i="2"/>
  <c r="V40" i="2"/>
  <c r="W40" i="2"/>
  <c r="X40" i="2"/>
  <c r="Y40" i="2"/>
  <c r="Q41" i="2"/>
  <c r="R41" i="2"/>
  <c r="S41" i="2"/>
  <c r="T41" i="2"/>
  <c r="U41" i="2"/>
  <c r="V41" i="2"/>
  <c r="W41" i="2"/>
  <c r="X41" i="2"/>
  <c r="Y41" i="2"/>
  <c r="Q42" i="2"/>
  <c r="R42" i="2"/>
  <c r="S42" i="2"/>
  <c r="T42" i="2"/>
  <c r="U42" i="2"/>
  <c r="V42" i="2"/>
  <c r="W42" i="2"/>
  <c r="X42" i="2"/>
  <c r="Y42" i="2"/>
  <c r="Q43" i="2"/>
  <c r="R43" i="2"/>
  <c r="S43" i="2"/>
  <c r="T43" i="2"/>
  <c r="U43" i="2"/>
  <c r="V43" i="2"/>
  <c r="W43" i="2"/>
  <c r="X43" i="2"/>
  <c r="Y43" i="2"/>
  <c r="Q44" i="2"/>
  <c r="R44" i="2"/>
  <c r="S44" i="2"/>
  <c r="T44" i="2"/>
  <c r="U44" i="2"/>
  <c r="V44" i="2"/>
  <c r="W44" i="2"/>
  <c r="X44" i="2"/>
  <c r="Y44" i="2"/>
  <c r="Q45" i="2"/>
  <c r="R45" i="2"/>
  <c r="S45" i="2"/>
  <c r="T45" i="2"/>
  <c r="U45" i="2"/>
  <c r="V45" i="2"/>
  <c r="W45" i="2"/>
  <c r="X45" i="2"/>
  <c r="Y45" i="2"/>
  <c r="Q46" i="2"/>
  <c r="R46" i="2"/>
  <c r="S46" i="2"/>
  <c r="T46" i="2"/>
  <c r="U46" i="2"/>
  <c r="V46" i="2"/>
  <c r="W46" i="2"/>
  <c r="X46" i="2"/>
  <c r="Y46" i="2"/>
  <c r="Q47" i="2"/>
  <c r="R47" i="2"/>
  <c r="S47" i="2"/>
  <c r="T47" i="2"/>
  <c r="U47" i="2"/>
  <c r="V47" i="2"/>
  <c r="W47" i="2"/>
  <c r="X47" i="2"/>
  <c r="Y47" i="2"/>
  <c r="Q48" i="2"/>
  <c r="R48" i="2"/>
  <c r="S48" i="2"/>
  <c r="T48" i="2"/>
  <c r="U48" i="2"/>
  <c r="V48" i="2"/>
  <c r="W48" i="2"/>
  <c r="X48" i="2"/>
  <c r="Y48" i="2"/>
  <c r="Q49" i="2"/>
  <c r="R49" i="2"/>
  <c r="S49" i="2"/>
  <c r="T49" i="2"/>
  <c r="U49" i="2"/>
  <c r="V49" i="2"/>
  <c r="W49" i="2"/>
  <c r="X49" i="2"/>
  <c r="Y49" i="2"/>
  <c r="Q50" i="2"/>
  <c r="R50" i="2"/>
  <c r="S50" i="2"/>
  <c r="T50" i="2"/>
  <c r="U50" i="2"/>
  <c r="V50" i="2"/>
  <c r="W50" i="2"/>
  <c r="X50" i="2"/>
  <c r="Y50" i="2"/>
  <c r="Q51" i="2"/>
  <c r="R51" i="2"/>
  <c r="S51" i="2"/>
  <c r="T51" i="2"/>
  <c r="U51" i="2"/>
  <c r="V51" i="2"/>
  <c r="W51" i="2"/>
  <c r="X51" i="2"/>
  <c r="Y51" i="2"/>
  <c r="Q52" i="2"/>
  <c r="R52" i="2"/>
  <c r="S52" i="2"/>
  <c r="T52" i="2"/>
  <c r="U52" i="2"/>
  <c r="V52" i="2"/>
  <c r="W52" i="2"/>
  <c r="X52" i="2"/>
  <c r="Y52" i="2"/>
  <c r="Q53" i="2"/>
  <c r="R53" i="2"/>
  <c r="S53" i="2"/>
  <c r="T53" i="2"/>
  <c r="U53" i="2"/>
  <c r="V53" i="2"/>
  <c r="W53" i="2"/>
  <c r="X53" i="2"/>
  <c r="Y53" i="2"/>
  <c r="Q54" i="2"/>
  <c r="R54" i="2"/>
  <c r="S54" i="2"/>
  <c r="T54" i="2"/>
  <c r="U54" i="2"/>
  <c r="V54" i="2"/>
  <c r="W54" i="2"/>
  <c r="X54" i="2"/>
  <c r="Y54" i="2"/>
  <c r="Q55" i="2"/>
  <c r="R55" i="2"/>
  <c r="S55" i="2"/>
  <c r="T55" i="2"/>
  <c r="U55" i="2"/>
  <c r="V55" i="2"/>
  <c r="W55" i="2"/>
  <c r="X55" i="2"/>
  <c r="Y55" i="2"/>
  <c r="Q56" i="2"/>
  <c r="R56" i="2"/>
  <c r="S56" i="2"/>
  <c r="T56" i="2"/>
  <c r="U56" i="2"/>
  <c r="V56" i="2"/>
  <c r="W56" i="2"/>
  <c r="X56" i="2"/>
  <c r="Y56" i="2"/>
  <c r="Q57" i="2"/>
  <c r="R57" i="2"/>
  <c r="S57" i="2"/>
  <c r="T57" i="2"/>
  <c r="U57" i="2"/>
  <c r="V57" i="2"/>
  <c r="W57" i="2"/>
  <c r="X57" i="2"/>
  <c r="Y57" i="2"/>
  <c r="Q58" i="2"/>
  <c r="R58" i="2"/>
  <c r="S58" i="2"/>
  <c r="T58" i="2"/>
  <c r="U58" i="2"/>
  <c r="V58" i="2"/>
  <c r="W58" i="2"/>
  <c r="X58" i="2"/>
  <c r="Y58" i="2"/>
  <c r="Q59" i="2"/>
  <c r="R59" i="2"/>
  <c r="S59" i="2"/>
  <c r="T59" i="2"/>
  <c r="U59" i="2"/>
  <c r="V59" i="2"/>
  <c r="W59" i="2"/>
  <c r="X59" i="2"/>
  <c r="Y59" i="2"/>
  <c r="Q60" i="2"/>
  <c r="R60" i="2"/>
  <c r="S60" i="2"/>
  <c r="T60" i="2"/>
  <c r="U60" i="2"/>
  <c r="V60" i="2"/>
  <c r="W60" i="2"/>
  <c r="X60" i="2"/>
  <c r="Y60" i="2"/>
  <c r="Q61" i="2"/>
  <c r="R61" i="2"/>
  <c r="S61" i="2"/>
  <c r="T61" i="2"/>
  <c r="U61" i="2"/>
  <c r="V61" i="2"/>
  <c r="W61" i="2"/>
  <c r="X61" i="2"/>
  <c r="Y61" i="2"/>
  <c r="Q62" i="2"/>
  <c r="R62" i="2"/>
  <c r="S62" i="2"/>
  <c r="T62" i="2"/>
  <c r="U62" i="2"/>
  <c r="V62" i="2"/>
  <c r="W62" i="2"/>
  <c r="X62" i="2"/>
  <c r="Y62" i="2"/>
  <c r="Q63" i="2"/>
  <c r="R63" i="2"/>
  <c r="S63" i="2"/>
  <c r="T63" i="2"/>
  <c r="U63" i="2"/>
  <c r="V63" i="2"/>
  <c r="W63" i="2"/>
  <c r="X63" i="2"/>
  <c r="Y63" i="2"/>
  <c r="Q64" i="2"/>
  <c r="R64" i="2"/>
  <c r="S64" i="2"/>
  <c r="T64" i="2"/>
  <c r="U64" i="2"/>
  <c r="V64" i="2"/>
  <c r="W64" i="2"/>
  <c r="X64" i="2"/>
  <c r="Y64" i="2"/>
  <c r="Q65" i="2"/>
  <c r="R65" i="2"/>
  <c r="S65" i="2"/>
  <c r="T65" i="2"/>
  <c r="U65" i="2"/>
  <c r="V65" i="2"/>
  <c r="W65" i="2"/>
  <c r="X65" i="2"/>
  <c r="Y65" i="2"/>
  <c r="Q66" i="2"/>
  <c r="R66" i="2"/>
  <c r="S66" i="2"/>
  <c r="T66" i="2"/>
  <c r="U66" i="2"/>
  <c r="V66" i="2"/>
  <c r="W66" i="2"/>
  <c r="X66" i="2"/>
  <c r="Y66" i="2"/>
  <c r="R7" i="2"/>
  <c r="S7" i="2"/>
  <c r="T7" i="2"/>
  <c r="U7" i="2"/>
  <c r="V7" i="2"/>
  <c r="W7" i="2"/>
  <c r="X7" i="2"/>
  <c r="Y7" i="2"/>
  <c r="Q7" i="2"/>
  <c r="EU12" i="2"/>
  <c r="EV9" i="2"/>
  <c r="FU7" i="2" l="1"/>
  <c r="D39" i="5" s="1"/>
  <c r="FV64" i="2"/>
  <c r="R44" i="5" s="1"/>
  <c r="CT66" i="2"/>
  <c r="R14" i="5" s="1"/>
  <c r="CR63" i="2"/>
  <c r="R3" i="5" s="1"/>
  <c r="CS60" i="2"/>
  <c r="Q8" i="5" s="1"/>
  <c r="CT57" i="2"/>
  <c r="P13" i="5" s="1"/>
  <c r="CR55" i="2"/>
  <c r="P3" i="5" s="1"/>
  <c r="CS52" i="2"/>
  <c r="O8" i="5" s="1"/>
  <c r="CT49" i="2"/>
  <c r="N13" i="5" s="1"/>
  <c r="CR47" i="2"/>
  <c r="N3" i="5" s="1"/>
  <c r="CS44" i="2"/>
  <c r="M8" i="5" s="1"/>
  <c r="CT41" i="2"/>
  <c r="L13" i="5" s="1"/>
  <c r="CR39" i="2"/>
  <c r="L3" i="5" s="1"/>
  <c r="CS36" i="2"/>
  <c r="K8" i="5" s="1"/>
  <c r="CT33" i="2"/>
  <c r="J13" i="5" s="1"/>
  <c r="CR31" i="2"/>
  <c r="J3" i="5" s="1"/>
  <c r="CS28" i="2"/>
  <c r="I8" i="5" s="1"/>
  <c r="CT25" i="2"/>
  <c r="H13" i="5" s="1"/>
  <c r="CR23" i="2"/>
  <c r="H3" i="5" s="1"/>
  <c r="CS20" i="2"/>
  <c r="G8" i="5" s="1"/>
  <c r="CT17" i="2"/>
  <c r="F13" i="5" s="1"/>
  <c r="CR15" i="2"/>
  <c r="F3" i="5" s="1"/>
  <c r="CS11" i="2"/>
  <c r="E7" i="5" s="1"/>
  <c r="CT8" i="2"/>
  <c r="D12" i="5" s="1"/>
  <c r="DT7" i="2"/>
  <c r="D19" i="5" s="1"/>
  <c r="DT66" i="2"/>
  <c r="R22" i="5" s="1"/>
  <c r="DU31" i="2"/>
  <c r="J23" i="5" s="1"/>
  <c r="DS29" i="2"/>
  <c r="I17" i="5" s="1"/>
  <c r="DT26" i="2"/>
  <c r="H22" i="5" s="1"/>
  <c r="DU23" i="2"/>
  <c r="H23" i="5" s="1"/>
  <c r="DS21" i="2"/>
  <c r="G17" i="5" s="1"/>
  <c r="DT18" i="2"/>
  <c r="F22" i="5" s="1"/>
  <c r="DU15" i="2"/>
  <c r="F23" i="5" s="1"/>
  <c r="DS13" i="2"/>
  <c r="E17" i="5" s="1"/>
  <c r="DT10" i="2"/>
  <c r="D22" i="5" s="1"/>
  <c r="FV19" i="2"/>
  <c r="G43" i="5" s="1"/>
  <c r="FW16" i="2"/>
  <c r="F48" i="5" s="1"/>
  <c r="FU14" i="2"/>
  <c r="E42" i="5" s="1"/>
  <c r="FV11" i="2"/>
  <c r="E43" i="5" s="1"/>
  <c r="FW8" i="2"/>
  <c r="D48" i="5" s="1"/>
  <c r="FU13" i="2"/>
  <c r="E41" i="5" s="1"/>
  <c r="FV10" i="2"/>
  <c r="D46" i="5" s="1"/>
  <c r="FW61" i="2"/>
  <c r="Q49" i="5" s="1"/>
  <c r="FU59" i="2"/>
  <c r="Q39" i="5" s="1"/>
  <c r="FV56" i="2"/>
  <c r="P44" i="5" s="1"/>
  <c r="FW53" i="2"/>
  <c r="O49" i="5" s="1"/>
  <c r="FU51" i="2"/>
  <c r="O39" i="5" s="1"/>
  <c r="FV48" i="2"/>
  <c r="N44" i="5" s="1"/>
  <c r="FW45" i="2"/>
  <c r="M49" i="5" s="1"/>
  <c r="FU43" i="2"/>
  <c r="M39" i="5" s="1"/>
  <c r="FV40" i="2"/>
  <c r="L44" i="5" s="1"/>
  <c r="FW37" i="2"/>
  <c r="K49" i="5" s="1"/>
  <c r="FU35" i="2"/>
  <c r="K39" i="5" s="1"/>
  <c r="FV32" i="2"/>
  <c r="J44" i="5" s="1"/>
  <c r="FW29" i="2"/>
  <c r="I49" i="5" s="1"/>
  <c r="FU27" i="2"/>
  <c r="I39" i="5" s="1"/>
  <c r="FV24" i="2"/>
  <c r="H44" i="5" s="1"/>
  <c r="FW21" i="2"/>
  <c r="G49" i="5" s="1"/>
  <c r="FU19" i="2"/>
  <c r="G39" i="5" s="1"/>
  <c r="FV16" i="2"/>
  <c r="F44" i="5" s="1"/>
  <c r="FW13" i="2"/>
  <c r="E49" i="5" s="1"/>
  <c r="FU11" i="2"/>
  <c r="E39" i="5" s="1"/>
  <c r="FV8" i="2"/>
  <c r="D44" i="5" s="1"/>
  <c r="DU63" i="2"/>
  <c r="R23" i="5" s="1"/>
  <c r="DS61" i="2"/>
  <c r="Q17" i="5" s="1"/>
  <c r="DT58" i="2"/>
  <c r="P22" i="5" s="1"/>
  <c r="DU55" i="2"/>
  <c r="P23" i="5" s="1"/>
  <c r="DS53" i="2"/>
  <c r="O17" i="5" s="1"/>
  <c r="DT50" i="2"/>
  <c r="N22" i="5" s="1"/>
  <c r="DU47" i="2"/>
  <c r="N23" i="5" s="1"/>
  <c r="DS45" i="2"/>
  <c r="M17" i="5" s="1"/>
  <c r="DT42" i="2"/>
  <c r="L22" i="5" s="1"/>
  <c r="DU39" i="2"/>
  <c r="L23" i="5" s="1"/>
  <c r="DS37" i="2"/>
  <c r="K17" i="5" s="1"/>
  <c r="DT34" i="2"/>
  <c r="J22" i="5" s="1"/>
  <c r="Z14" i="2"/>
  <c r="P33" i="5"/>
  <c r="M38" i="5"/>
  <c r="K28" i="5"/>
  <c r="G35" i="5"/>
  <c r="P29" i="5"/>
  <c r="M34" i="5"/>
  <c r="K35" i="5"/>
  <c r="F29" i="5"/>
  <c r="R33" i="5"/>
  <c r="O38" i="5"/>
  <c r="M28" i="5"/>
  <c r="J33" i="5"/>
  <c r="R29" i="5"/>
  <c r="O34" i="5"/>
  <c r="M35" i="5"/>
  <c r="J29" i="5"/>
  <c r="D37" i="5"/>
  <c r="Q38" i="5"/>
  <c r="O28" i="5"/>
  <c r="L33" i="5"/>
  <c r="I34" i="5"/>
  <c r="E32" i="5"/>
  <c r="Q34" i="5"/>
  <c r="O35" i="5"/>
  <c r="L29" i="5"/>
  <c r="I35" i="5"/>
  <c r="Q28" i="5"/>
  <c r="N33" i="5"/>
  <c r="K38" i="5"/>
  <c r="H29" i="5"/>
  <c r="Q35" i="5"/>
  <c r="N29" i="5"/>
  <c r="K34" i="5"/>
  <c r="G34" i="5"/>
  <c r="EV7" i="2"/>
  <c r="EU10" i="2"/>
  <c r="CR65" i="2"/>
  <c r="R5" i="5" s="1"/>
  <c r="FW47" i="2"/>
  <c r="N47" i="5" s="1"/>
  <c r="FU45" i="2"/>
  <c r="M41" i="5" s="1"/>
  <c r="FV42" i="2"/>
  <c r="L46" i="5" s="1"/>
  <c r="FW39" i="2"/>
  <c r="L47" i="5" s="1"/>
  <c r="FU37" i="2"/>
  <c r="K41" i="5" s="1"/>
  <c r="FV34" i="2"/>
  <c r="J46" i="5" s="1"/>
  <c r="ET13" i="2"/>
  <c r="EV8" i="2"/>
  <c r="EU11" i="2"/>
  <c r="ET14" i="2"/>
  <c r="FV65" i="2"/>
  <c r="R45" i="5" s="1"/>
  <c r="FW62" i="2"/>
  <c r="Q50" i="5" s="1"/>
  <c r="FU60" i="2"/>
  <c r="Q40" i="5" s="1"/>
  <c r="FV57" i="2"/>
  <c r="P45" i="5" s="1"/>
  <c r="FW54" i="2"/>
  <c r="O50" i="5" s="1"/>
  <c r="FU52" i="2"/>
  <c r="O40" i="5" s="1"/>
  <c r="FV49" i="2"/>
  <c r="N45" i="5" s="1"/>
  <c r="FW46" i="2"/>
  <c r="M50" i="5" s="1"/>
  <c r="FU44" i="2"/>
  <c r="M40" i="5" s="1"/>
  <c r="FV41" i="2"/>
  <c r="L45" i="5" s="1"/>
  <c r="FW38" i="2"/>
  <c r="K50" i="5" s="1"/>
  <c r="FU36" i="2"/>
  <c r="K40" i="5" s="1"/>
  <c r="FV33" i="2"/>
  <c r="J45" i="5" s="1"/>
  <c r="FW30" i="2"/>
  <c r="I50" i="5" s="1"/>
  <c r="FU28" i="2"/>
  <c r="I40" i="5" s="1"/>
  <c r="FV25" i="2"/>
  <c r="H45" i="5" s="1"/>
  <c r="FW22" i="2"/>
  <c r="G50" i="5" s="1"/>
  <c r="FU20" i="2"/>
  <c r="G40" i="5" s="1"/>
  <c r="FV17" i="2"/>
  <c r="F45" i="5" s="1"/>
  <c r="FW14" i="2"/>
  <c r="E50" i="5" s="1"/>
  <c r="FU12" i="2"/>
  <c r="E40" i="5" s="1"/>
  <c r="FV9" i="2"/>
  <c r="D45" i="5" s="1"/>
  <c r="FU66" i="2"/>
  <c r="R42" i="5" s="1"/>
  <c r="FV63" i="2"/>
  <c r="R43" i="5" s="1"/>
  <c r="FW60" i="2"/>
  <c r="Q48" i="5" s="1"/>
  <c r="FU58" i="2"/>
  <c r="P42" i="5" s="1"/>
  <c r="FV55" i="2"/>
  <c r="P43" i="5" s="1"/>
  <c r="FW52" i="2"/>
  <c r="O48" i="5" s="1"/>
  <c r="FU50" i="2"/>
  <c r="N42" i="5" s="1"/>
  <c r="FV47" i="2"/>
  <c r="N43" i="5" s="1"/>
  <c r="FW44" i="2"/>
  <c r="M48" i="5" s="1"/>
  <c r="FU42" i="2"/>
  <c r="L42" i="5" s="1"/>
  <c r="FV39" i="2"/>
  <c r="L43" i="5" s="1"/>
  <c r="FW36" i="2"/>
  <c r="K48" i="5" s="1"/>
  <c r="FU34" i="2"/>
  <c r="J42" i="5" s="1"/>
  <c r="FV31" i="2"/>
  <c r="J43" i="5" s="1"/>
  <c r="FW28" i="2"/>
  <c r="I48" i="5" s="1"/>
  <c r="FU26" i="2"/>
  <c r="H42" i="5" s="1"/>
  <c r="FV23" i="2"/>
  <c r="H43" i="5" s="1"/>
  <c r="FW20" i="2"/>
  <c r="G48" i="5" s="1"/>
  <c r="FU18" i="2"/>
  <c r="F42" i="5" s="1"/>
  <c r="FV15" i="2"/>
  <c r="F43" i="5" s="1"/>
  <c r="FW12" i="2"/>
  <c r="E48" i="5" s="1"/>
  <c r="FU10" i="2"/>
  <c r="D42" i="5" s="1"/>
  <c r="FU65" i="2"/>
  <c r="R41" i="5" s="1"/>
  <c r="FV62" i="2"/>
  <c r="Q46" i="5" s="1"/>
  <c r="FW59" i="2"/>
  <c r="Q47" i="5" s="1"/>
  <c r="FU57" i="2"/>
  <c r="P41" i="5" s="1"/>
  <c r="FV54" i="2"/>
  <c r="O46" i="5" s="1"/>
  <c r="FW51" i="2"/>
  <c r="O47" i="5" s="1"/>
  <c r="FU49" i="2"/>
  <c r="N41" i="5" s="1"/>
  <c r="FV46" i="2"/>
  <c r="M46" i="5" s="1"/>
  <c r="FW43" i="2"/>
  <c r="M47" i="5" s="1"/>
  <c r="FU41" i="2"/>
  <c r="L41" i="5" s="1"/>
  <c r="FV38" i="2"/>
  <c r="K46" i="5" s="1"/>
  <c r="FW35" i="2"/>
  <c r="K47" i="5" s="1"/>
  <c r="FU33" i="2"/>
  <c r="J41" i="5" s="1"/>
  <c r="FV30" i="2"/>
  <c r="I46" i="5" s="1"/>
  <c r="FW27" i="2"/>
  <c r="I47" i="5" s="1"/>
  <c r="FU25" i="2"/>
  <c r="H41" i="5" s="1"/>
  <c r="FV22" i="2"/>
  <c r="G46" i="5" s="1"/>
  <c r="FW19" i="2"/>
  <c r="G47" i="5" s="1"/>
  <c r="FU17" i="2"/>
  <c r="F41" i="5" s="1"/>
  <c r="FV14" i="2"/>
  <c r="E46" i="5" s="1"/>
  <c r="FW11" i="2"/>
  <c r="E47" i="5" s="1"/>
  <c r="FU9" i="2"/>
  <c r="D41" i="5" s="1"/>
  <c r="EV30" i="2"/>
  <c r="ET28" i="2"/>
  <c r="EU25" i="2"/>
  <c r="EV22" i="2"/>
  <c r="ET20" i="2"/>
  <c r="FW7" i="2"/>
  <c r="D47" i="5" s="1"/>
  <c r="FW66" i="2"/>
  <c r="R50" i="5" s="1"/>
  <c r="FU64" i="2"/>
  <c r="R40" i="5" s="1"/>
  <c r="FV61" i="2"/>
  <c r="Q45" i="5" s="1"/>
  <c r="FW58" i="2"/>
  <c r="P50" i="5" s="1"/>
  <c r="FU56" i="2"/>
  <c r="P40" i="5" s="1"/>
  <c r="FV53" i="2"/>
  <c r="O45" i="5" s="1"/>
  <c r="FW50" i="2"/>
  <c r="N50" i="5" s="1"/>
  <c r="FU48" i="2"/>
  <c r="N40" i="5" s="1"/>
  <c r="FV45" i="2"/>
  <c r="M45" i="5" s="1"/>
  <c r="FW42" i="2"/>
  <c r="L50" i="5" s="1"/>
  <c r="FU40" i="2"/>
  <c r="L40" i="5" s="1"/>
  <c r="FV37" i="2"/>
  <c r="K45" i="5" s="1"/>
  <c r="FW34" i="2"/>
  <c r="J50" i="5" s="1"/>
  <c r="FU32" i="2"/>
  <c r="J40" i="5" s="1"/>
  <c r="FV29" i="2"/>
  <c r="I45" i="5" s="1"/>
  <c r="FW26" i="2"/>
  <c r="H50" i="5" s="1"/>
  <c r="FU24" i="2"/>
  <c r="H40" i="5" s="1"/>
  <c r="FV21" i="2"/>
  <c r="G45" i="5" s="1"/>
  <c r="FW18" i="2"/>
  <c r="F50" i="5" s="1"/>
  <c r="FU16" i="2"/>
  <c r="F40" i="5" s="1"/>
  <c r="FV13" i="2"/>
  <c r="E45" i="5" s="1"/>
  <c r="FW10" i="2"/>
  <c r="D50" i="5" s="1"/>
  <c r="FU8" i="2"/>
  <c r="D40" i="5" s="1"/>
  <c r="AB19" i="2"/>
  <c r="CT27" i="2"/>
  <c r="I11" i="5" s="1"/>
  <c r="CR25" i="2"/>
  <c r="H5" i="5" s="1"/>
  <c r="CS22" i="2"/>
  <c r="G10" i="5" s="1"/>
  <c r="CT19" i="2"/>
  <c r="G11" i="5" s="1"/>
  <c r="CR17" i="2"/>
  <c r="F5" i="5" s="1"/>
  <c r="CT10" i="2"/>
  <c r="D14" i="5" s="1"/>
  <c r="CR8" i="2"/>
  <c r="D4" i="5" s="1"/>
  <c r="DT60" i="2"/>
  <c r="Q20" i="5" s="1"/>
  <c r="DU57" i="2"/>
  <c r="P25" i="5" s="1"/>
  <c r="DS55" i="2"/>
  <c r="P15" i="5" s="1"/>
  <c r="DT52" i="2"/>
  <c r="O20" i="5" s="1"/>
  <c r="DU49" i="2"/>
  <c r="N25" i="5" s="1"/>
  <c r="DS47" i="2"/>
  <c r="N15" i="5" s="1"/>
  <c r="DT44" i="2"/>
  <c r="M20" i="5" s="1"/>
  <c r="ET15" i="2"/>
  <c r="EU64" i="2"/>
  <c r="EV61" i="2"/>
  <c r="ET59" i="2"/>
  <c r="EU56" i="2"/>
  <c r="EV53" i="2"/>
  <c r="ET51" i="2"/>
  <c r="EU48" i="2"/>
  <c r="EV45" i="2"/>
  <c r="ET43" i="2"/>
  <c r="EU40" i="2"/>
  <c r="EV37" i="2"/>
  <c r="ET35" i="2"/>
  <c r="EU32" i="2"/>
  <c r="EV29" i="2"/>
  <c r="ET27" i="2"/>
  <c r="EU24" i="2"/>
  <c r="EV21" i="2"/>
  <c r="ET19" i="2"/>
  <c r="EU16" i="2"/>
  <c r="FW65" i="2"/>
  <c r="R49" i="5" s="1"/>
  <c r="FU63" i="2"/>
  <c r="R39" i="5" s="1"/>
  <c r="FV60" i="2"/>
  <c r="Q44" i="5" s="1"/>
  <c r="FW57" i="2"/>
  <c r="P49" i="5" s="1"/>
  <c r="FU55" i="2"/>
  <c r="P39" i="5" s="1"/>
  <c r="FV52" i="2"/>
  <c r="O44" i="5" s="1"/>
  <c r="FW49" i="2"/>
  <c r="N49" i="5" s="1"/>
  <c r="FU47" i="2"/>
  <c r="N39" i="5" s="1"/>
  <c r="FV44" i="2"/>
  <c r="M44" i="5" s="1"/>
  <c r="FW41" i="2"/>
  <c r="L49" i="5" s="1"/>
  <c r="FU39" i="2"/>
  <c r="L39" i="5" s="1"/>
  <c r="L53" i="5" s="1"/>
  <c r="FV36" i="2"/>
  <c r="K44" i="5" s="1"/>
  <c r="FW33" i="2"/>
  <c r="J49" i="5" s="1"/>
  <c r="FU31" i="2"/>
  <c r="J39" i="5" s="1"/>
  <c r="FV28" i="2"/>
  <c r="I44" i="5" s="1"/>
  <c r="FW25" i="2"/>
  <c r="H49" i="5" s="1"/>
  <c r="FU23" i="2"/>
  <c r="H39" i="5" s="1"/>
  <c r="H53" i="5" s="1"/>
  <c r="FV20" i="2"/>
  <c r="G44" i="5" s="1"/>
  <c r="FW17" i="2"/>
  <c r="F49" i="5" s="1"/>
  <c r="FU15" i="2"/>
  <c r="F39" i="5" s="1"/>
  <c r="FV12" i="2"/>
  <c r="E44" i="5" s="1"/>
  <c r="FW9" i="2"/>
  <c r="D49" i="5" s="1"/>
  <c r="FW64" i="2"/>
  <c r="R48" i="5" s="1"/>
  <c r="FU62" i="2"/>
  <c r="Q42" i="5" s="1"/>
  <c r="FV59" i="2"/>
  <c r="Q43" i="5" s="1"/>
  <c r="FW56" i="2"/>
  <c r="P48" i="5" s="1"/>
  <c r="FU54" i="2"/>
  <c r="O42" i="5" s="1"/>
  <c r="FV51" i="2"/>
  <c r="O43" i="5" s="1"/>
  <c r="FW48" i="2"/>
  <c r="N48" i="5" s="1"/>
  <c r="FU46" i="2"/>
  <c r="M42" i="5" s="1"/>
  <c r="FV43" i="2"/>
  <c r="M43" i="5" s="1"/>
  <c r="FW40" i="2"/>
  <c r="L48" i="5" s="1"/>
  <c r="FU38" i="2"/>
  <c r="K42" i="5" s="1"/>
  <c r="FV35" i="2"/>
  <c r="K43" i="5" s="1"/>
  <c r="FW32" i="2"/>
  <c r="J48" i="5" s="1"/>
  <c r="FU30" i="2"/>
  <c r="I42" i="5" s="1"/>
  <c r="FV27" i="2"/>
  <c r="I43" i="5" s="1"/>
  <c r="FW24" i="2"/>
  <c r="H48" i="5" s="1"/>
  <c r="FU22" i="2"/>
  <c r="G42" i="5" s="1"/>
  <c r="EV15" i="2"/>
  <c r="EV66" i="2"/>
  <c r="ET64" i="2"/>
  <c r="EU61" i="2"/>
  <c r="EV58" i="2"/>
  <c r="ET56" i="2"/>
  <c r="EU53" i="2"/>
  <c r="EV50" i="2"/>
  <c r="ET48" i="2"/>
  <c r="EU45" i="2"/>
  <c r="EV42" i="2"/>
  <c r="ET40" i="2"/>
  <c r="EU37" i="2"/>
  <c r="EV34" i="2"/>
  <c r="ET32" i="2"/>
  <c r="EU29" i="2"/>
  <c r="EV26" i="2"/>
  <c r="ET24" i="2"/>
  <c r="EU21" i="2"/>
  <c r="EV18" i="2"/>
  <c r="ET16" i="2"/>
  <c r="DS7" i="2"/>
  <c r="D15" i="5" s="1"/>
  <c r="EV65" i="2"/>
  <c r="ET63" i="2"/>
  <c r="EU60" i="2"/>
  <c r="EV57" i="2"/>
  <c r="ET55" i="2"/>
  <c r="EU52" i="2"/>
  <c r="EV49" i="2"/>
  <c r="ET47" i="2"/>
  <c r="EU44" i="2"/>
  <c r="EV41" i="2"/>
  <c r="ET39" i="2"/>
  <c r="EU36" i="2"/>
  <c r="EV33" i="2"/>
  <c r="ET31" i="2"/>
  <c r="EU28" i="2"/>
  <c r="EV25" i="2"/>
  <c r="ET23" i="2"/>
  <c r="EU20" i="2"/>
  <c r="EV17" i="2"/>
  <c r="ET8" i="2"/>
  <c r="EV10" i="2"/>
  <c r="EU13" i="2"/>
  <c r="CR20" i="2"/>
  <c r="G4" i="5" s="1"/>
  <c r="CR11" i="2"/>
  <c r="E3" i="5" s="1"/>
  <c r="DS66" i="2"/>
  <c r="R18" i="5" s="1"/>
  <c r="DT63" i="2"/>
  <c r="R19" i="5" s="1"/>
  <c r="DU60" i="2"/>
  <c r="Q24" i="5" s="1"/>
  <c r="DS58" i="2"/>
  <c r="P18" i="5" s="1"/>
  <c r="DT55" i="2"/>
  <c r="P19" i="5" s="1"/>
  <c r="DU52" i="2"/>
  <c r="O24" i="5" s="1"/>
  <c r="DS50" i="2"/>
  <c r="N18" i="5" s="1"/>
  <c r="DT47" i="2"/>
  <c r="N19" i="5" s="1"/>
  <c r="DU44" i="2"/>
  <c r="M24" i="5" s="1"/>
  <c r="DS42" i="2"/>
  <c r="L18" i="5" s="1"/>
  <c r="DT39" i="2"/>
  <c r="L19" i="5" s="1"/>
  <c r="DU36" i="2"/>
  <c r="K24" i="5" s="1"/>
  <c r="DS34" i="2"/>
  <c r="J18" i="5" s="1"/>
  <c r="DT31" i="2"/>
  <c r="J19" i="5" s="1"/>
  <c r="DU28" i="2"/>
  <c r="I24" i="5" s="1"/>
  <c r="DS26" i="2"/>
  <c r="H18" i="5" s="1"/>
  <c r="DT23" i="2"/>
  <c r="H19" i="5" s="1"/>
  <c r="DU20" i="2"/>
  <c r="G24" i="5" s="1"/>
  <c r="DS18" i="2"/>
  <c r="F18" i="5" s="1"/>
  <c r="DT15" i="2"/>
  <c r="F19" i="5" s="1"/>
  <c r="DU12" i="2"/>
  <c r="E24" i="5" s="1"/>
  <c r="DS10" i="2"/>
  <c r="D18" i="5" s="1"/>
  <c r="EV64" i="2"/>
  <c r="ET62" i="2"/>
  <c r="EU59" i="2"/>
  <c r="EV56" i="2"/>
  <c r="ET54" i="2"/>
  <c r="EU51" i="2"/>
  <c r="EV48" i="2"/>
  <c r="ET46" i="2"/>
  <c r="EU43" i="2"/>
  <c r="EV40" i="2"/>
  <c r="ET38" i="2"/>
  <c r="EU35" i="2"/>
  <c r="EV32" i="2"/>
  <c r="ET30" i="2"/>
  <c r="EU27" i="2"/>
  <c r="EV24" i="2"/>
  <c r="ET22" i="2"/>
  <c r="EU19" i="2"/>
  <c r="EV16" i="2"/>
  <c r="ET9" i="2"/>
  <c r="EU14" i="2"/>
  <c r="BP16" i="2"/>
  <c r="BQ13" i="2"/>
  <c r="BR10" i="2"/>
  <c r="CS65" i="2"/>
  <c r="R9" i="5" s="1"/>
  <c r="CS64" i="2"/>
  <c r="R8" i="5" s="1"/>
  <c r="CT61" i="2"/>
  <c r="Q13" i="5" s="1"/>
  <c r="CR59" i="2"/>
  <c r="Q3" i="5" s="1"/>
  <c r="CS56" i="2"/>
  <c r="P8" i="5" s="1"/>
  <c r="CT53" i="2"/>
  <c r="O13" i="5" s="1"/>
  <c r="CR51" i="2"/>
  <c r="O3" i="5" s="1"/>
  <c r="CS48" i="2"/>
  <c r="N8" i="5" s="1"/>
  <c r="CT45" i="2"/>
  <c r="M13" i="5" s="1"/>
  <c r="CR43" i="2"/>
  <c r="M3" i="5" s="1"/>
  <c r="CS40" i="2"/>
  <c r="L8" i="5" s="1"/>
  <c r="CT37" i="2"/>
  <c r="K13" i="5" s="1"/>
  <c r="CR35" i="2"/>
  <c r="K3" i="5" s="1"/>
  <c r="CS32" i="2"/>
  <c r="J8" i="5" s="1"/>
  <c r="CT29" i="2"/>
  <c r="I13" i="5" s="1"/>
  <c r="CR27" i="2"/>
  <c r="I3" i="5" s="1"/>
  <c r="CS24" i="2"/>
  <c r="H8" i="5" s="1"/>
  <c r="CT21" i="2"/>
  <c r="G13" i="5" s="1"/>
  <c r="CR19" i="2"/>
  <c r="G3" i="5" s="1"/>
  <c r="CS16" i="2"/>
  <c r="F8" i="5" s="1"/>
  <c r="CT13" i="2"/>
  <c r="E13" i="5" s="1"/>
  <c r="CR10" i="2"/>
  <c r="D6" i="5" s="1"/>
  <c r="DS65" i="2"/>
  <c r="R17" i="5" s="1"/>
  <c r="DT62" i="2"/>
  <c r="Q22" i="5" s="1"/>
  <c r="DU59" i="2"/>
  <c r="Q23" i="5" s="1"/>
  <c r="DS57" i="2"/>
  <c r="P17" i="5" s="1"/>
  <c r="DT54" i="2"/>
  <c r="O22" i="5" s="1"/>
  <c r="DU51" i="2"/>
  <c r="O23" i="5" s="1"/>
  <c r="DS49" i="2"/>
  <c r="N17" i="5" s="1"/>
  <c r="DT46" i="2"/>
  <c r="M22" i="5" s="1"/>
  <c r="DU43" i="2"/>
  <c r="M23" i="5" s="1"/>
  <c r="DS41" i="2"/>
  <c r="L17" i="5" s="1"/>
  <c r="DT38" i="2"/>
  <c r="K22" i="5" s="1"/>
  <c r="DU35" i="2"/>
  <c r="K23" i="5" s="1"/>
  <c r="DS33" i="2"/>
  <c r="J17" i="5" s="1"/>
  <c r="DT30" i="2"/>
  <c r="I22" i="5" s="1"/>
  <c r="DU27" i="2"/>
  <c r="I23" i="5" s="1"/>
  <c r="DS25" i="2"/>
  <c r="H17" i="5" s="1"/>
  <c r="DT22" i="2"/>
  <c r="G22" i="5" s="1"/>
  <c r="DU19" i="2"/>
  <c r="G23" i="5" s="1"/>
  <c r="DS17" i="2"/>
  <c r="F17" i="5" s="1"/>
  <c r="DT14" i="2"/>
  <c r="E22" i="5" s="1"/>
  <c r="DU11" i="2"/>
  <c r="E23" i="5" s="1"/>
  <c r="DS9" i="2"/>
  <c r="D17" i="5" s="1"/>
  <c r="EU15" i="2"/>
  <c r="EU66" i="2"/>
  <c r="EV63" i="2"/>
  <c r="ET61" i="2"/>
  <c r="EU58" i="2"/>
  <c r="EV55" i="2"/>
  <c r="ET53" i="2"/>
  <c r="EU50" i="2"/>
  <c r="EV47" i="2"/>
  <c r="ET45" i="2"/>
  <c r="EU42" i="2"/>
  <c r="EV39" i="2"/>
  <c r="ET37" i="2"/>
  <c r="EU34" i="2"/>
  <c r="EV31" i="2"/>
  <c r="ET29" i="2"/>
  <c r="EU26" i="2"/>
  <c r="EV23" i="2"/>
  <c r="ET21" i="2"/>
  <c r="EU18" i="2"/>
  <c r="EV11" i="2"/>
  <c r="EU7" i="2"/>
  <c r="ET10" i="2"/>
  <c r="EV12" i="2"/>
  <c r="EU17" i="2"/>
  <c r="EU8" i="2"/>
  <c r="ET7" i="2"/>
  <c r="ET11" i="2"/>
  <c r="EV13" i="2"/>
  <c r="EU9" i="2"/>
  <c r="ET12" i="2"/>
  <c r="EV14" i="2"/>
  <c r="ET66" i="2"/>
  <c r="EU63" i="2"/>
  <c r="EV60" i="2"/>
  <c r="ET58" i="2"/>
  <c r="EU55" i="2"/>
  <c r="EV52" i="2"/>
  <c r="ET50" i="2"/>
  <c r="EU47" i="2"/>
  <c r="EV44" i="2"/>
  <c r="ET42" i="2"/>
  <c r="EU39" i="2"/>
  <c r="EV36" i="2"/>
  <c r="ET34" i="2"/>
  <c r="EU31" i="2"/>
  <c r="EV28" i="2"/>
  <c r="ET26" i="2"/>
  <c r="EU23" i="2"/>
  <c r="EV20" i="2"/>
  <c r="ET18" i="2"/>
  <c r="CR22" i="2"/>
  <c r="G6" i="5" s="1"/>
  <c r="CR14" i="2"/>
  <c r="E6" i="5" s="1"/>
  <c r="DT65" i="2"/>
  <c r="R21" i="5" s="1"/>
  <c r="DU62" i="2"/>
  <c r="Q26" i="5" s="1"/>
  <c r="DS60" i="2"/>
  <c r="Q16" i="5" s="1"/>
  <c r="DT57" i="2"/>
  <c r="P21" i="5" s="1"/>
  <c r="DU54" i="2"/>
  <c r="O26" i="5" s="1"/>
  <c r="DS52" i="2"/>
  <c r="O16" i="5" s="1"/>
  <c r="DT49" i="2"/>
  <c r="N21" i="5" s="1"/>
  <c r="DU46" i="2"/>
  <c r="M26" i="5" s="1"/>
  <c r="DS44" i="2"/>
  <c r="M16" i="5" s="1"/>
  <c r="DT41" i="2"/>
  <c r="L21" i="5" s="1"/>
  <c r="DU38" i="2"/>
  <c r="K26" i="5" s="1"/>
  <c r="DS36" i="2"/>
  <c r="K16" i="5" s="1"/>
  <c r="DT33" i="2"/>
  <c r="J21" i="5" s="1"/>
  <c r="DU30" i="2"/>
  <c r="I26" i="5" s="1"/>
  <c r="DS28" i="2"/>
  <c r="I16" i="5" s="1"/>
  <c r="DT25" i="2"/>
  <c r="H21" i="5" s="1"/>
  <c r="DU22" i="2"/>
  <c r="G26" i="5" s="1"/>
  <c r="DS20" i="2"/>
  <c r="G16" i="5" s="1"/>
  <c r="DT17" i="2"/>
  <c r="F21" i="5" s="1"/>
  <c r="DU14" i="2"/>
  <c r="E26" i="5" s="1"/>
  <c r="DS12" i="2"/>
  <c r="E16" i="5" s="1"/>
  <c r="DT9" i="2"/>
  <c r="D21" i="5" s="1"/>
  <c r="CR21" i="2"/>
  <c r="G5" i="5" s="1"/>
  <c r="CR12" i="2"/>
  <c r="E4" i="5" s="1"/>
  <c r="DT64" i="2"/>
  <c r="R20" i="5" s="1"/>
  <c r="DU61" i="2"/>
  <c r="Q25" i="5" s="1"/>
  <c r="DS59" i="2"/>
  <c r="Q15" i="5" s="1"/>
  <c r="DT56" i="2"/>
  <c r="P20" i="5" s="1"/>
  <c r="DU53" i="2"/>
  <c r="O25" i="5" s="1"/>
  <c r="DS51" i="2"/>
  <c r="O15" i="5" s="1"/>
  <c r="DT48" i="2"/>
  <c r="N20" i="5" s="1"/>
  <c r="DU45" i="2"/>
  <c r="M25" i="5" s="1"/>
  <c r="DS43" i="2"/>
  <c r="M15" i="5" s="1"/>
  <c r="DT40" i="2"/>
  <c r="L20" i="5" s="1"/>
  <c r="DU37" i="2"/>
  <c r="K25" i="5" s="1"/>
  <c r="DS35" i="2"/>
  <c r="K15" i="5" s="1"/>
  <c r="DT32" i="2"/>
  <c r="J20" i="5" s="1"/>
  <c r="DU29" i="2"/>
  <c r="I25" i="5" s="1"/>
  <c r="DS27" i="2"/>
  <c r="I15" i="5" s="1"/>
  <c r="DT24" i="2"/>
  <c r="H20" i="5" s="1"/>
  <c r="DU21" i="2"/>
  <c r="G25" i="5" s="1"/>
  <c r="DS19" i="2"/>
  <c r="G15" i="5" s="1"/>
  <c r="DT16" i="2"/>
  <c r="F20" i="5" s="1"/>
  <c r="DU13" i="2"/>
  <c r="E25" i="5" s="1"/>
  <c r="DS11" i="2"/>
  <c r="E15" i="5" s="1"/>
  <c r="DT8" i="2"/>
  <c r="D20" i="5" s="1"/>
  <c r="Z65" i="2"/>
  <c r="Z57" i="2"/>
  <c r="AA54" i="2"/>
  <c r="AB51" i="2"/>
  <c r="Z49" i="2"/>
  <c r="AA46" i="2"/>
  <c r="AB43" i="2"/>
  <c r="Z40" i="2"/>
  <c r="AA35" i="2"/>
  <c r="Z30" i="2"/>
  <c r="AA27" i="2"/>
  <c r="Z22" i="2"/>
  <c r="BR42" i="2"/>
  <c r="BQ37" i="2"/>
  <c r="BP32" i="2"/>
  <c r="BP24" i="2"/>
  <c r="BQ21" i="2"/>
  <c r="BR18" i="2"/>
  <c r="AA62" i="2"/>
  <c r="AB59" i="2"/>
  <c r="Z41" i="2"/>
  <c r="Z38" i="2"/>
  <c r="AB32" i="2"/>
  <c r="AB24" i="2"/>
  <c r="BQ45" i="2"/>
  <c r="BP40" i="2"/>
  <c r="BR34" i="2"/>
  <c r="BQ29" i="2"/>
  <c r="BR26" i="2"/>
  <c r="CR18" i="2"/>
  <c r="F6" i="5" s="1"/>
  <c r="CT11" i="2"/>
  <c r="E11" i="5" s="1"/>
  <c r="CR9" i="2"/>
  <c r="D5" i="5" s="1"/>
  <c r="DU7" i="2"/>
  <c r="D23" i="5" s="1"/>
  <c r="DU66" i="2"/>
  <c r="R26" i="5" s="1"/>
  <c r="DS64" i="2"/>
  <c r="R16" i="5" s="1"/>
  <c r="DT61" i="2"/>
  <c r="Q21" i="5" s="1"/>
  <c r="DU58" i="2"/>
  <c r="P26" i="5" s="1"/>
  <c r="DS56" i="2"/>
  <c r="P16" i="5" s="1"/>
  <c r="DT53" i="2"/>
  <c r="O21" i="5" s="1"/>
  <c r="DU50" i="2"/>
  <c r="N26" i="5" s="1"/>
  <c r="DS48" i="2"/>
  <c r="N16" i="5" s="1"/>
  <c r="DT45" i="2"/>
  <c r="M21" i="5" s="1"/>
  <c r="DU42" i="2"/>
  <c r="L26" i="5" s="1"/>
  <c r="DS40" i="2"/>
  <c r="L16" i="5" s="1"/>
  <c r="DT37" i="2"/>
  <c r="K21" i="5" s="1"/>
  <c r="DU34" i="2"/>
  <c r="J26" i="5" s="1"/>
  <c r="DS32" i="2"/>
  <c r="J16" i="5" s="1"/>
  <c r="DT29" i="2"/>
  <c r="I21" i="5" s="1"/>
  <c r="DU26" i="2"/>
  <c r="H26" i="5" s="1"/>
  <c r="DS24" i="2"/>
  <c r="H16" i="5" s="1"/>
  <c r="DT21" i="2"/>
  <c r="G21" i="5" s="1"/>
  <c r="DU18" i="2"/>
  <c r="F26" i="5" s="1"/>
  <c r="DS16" i="2"/>
  <c r="F16" i="5" s="1"/>
  <c r="DT13" i="2"/>
  <c r="E21" i="5" s="1"/>
  <c r="DU10" i="2"/>
  <c r="D26" i="5" s="1"/>
  <c r="DS8" i="2"/>
  <c r="D16" i="5" s="1"/>
  <c r="CR7" i="2"/>
  <c r="D3" i="5" s="1"/>
  <c r="CR49" i="2"/>
  <c r="N5" i="5" s="1"/>
  <c r="CT43" i="2"/>
  <c r="M11" i="5" s="1"/>
  <c r="CR41" i="2"/>
  <c r="L5" i="5" s="1"/>
  <c r="CS38" i="2"/>
  <c r="K10" i="5" s="1"/>
  <c r="CT35" i="2"/>
  <c r="K11" i="5" s="1"/>
  <c r="CR33" i="2"/>
  <c r="J5" i="5" s="1"/>
  <c r="CS30" i="2"/>
  <c r="I10" i="5" s="1"/>
  <c r="CS14" i="2"/>
  <c r="E10" i="5" s="1"/>
  <c r="DU65" i="2"/>
  <c r="R25" i="5" s="1"/>
  <c r="DS63" i="2"/>
  <c r="R15" i="5" s="1"/>
  <c r="DU41" i="2"/>
  <c r="L25" i="5" s="1"/>
  <c r="DS39" i="2"/>
  <c r="L15" i="5" s="1"/>
  <c r="DT36" i="2"/>
  <c r="K20" i="5" s="1"/>
  <c r="DU33" i="2"/>
  <c r="J25" i="5" s="1"/>
  <c r="DS31" i="2"/>
  <c r="J15" i="5" s="1"/>
  <c r="DT28" i="2"/>
  <c r="I20" i="5" s="1"/>
  <c r="DU25" i="2"/>
  <c r="H25" i="5" s="1"/>
  <c r="DS23" i="2"/>
  <c r="H15" i="5" s="1"/>
  <c r="DT20" i="2"/>
  <c r="G20" i="5" s="1"/>
  <c r="DU17" i="2"/>
  <c r="F25" i="5" s="1"/>
  <c r="DS15" i="2"/>
  <c r="F15" i="5" s="1"/>
  <c r="DT12" i="2"/>
  <c r="E20" i="5" s="1"/>
  <c r="DU9" i="2"/>
  <c r="D25" i="5" s="1"/>
  <c r="CR24" i="2"/>
  <c r="H4" i="5" s="1"/>
  <c r="CR16" i="2"/>
  <c r="F4" i="5" s="1"/>
  <c r="CR13" i="2"/>
  <c r="E5" i="5" s="1"/>
  <c r="DU64" i="2"/>
  <c r="R24" i="5" s="1"/>
  <c r="DS62" i="2"/>
  <c r="Q18" i="5" s="1"/>
  <c r="DT59" i="2"/>
  <c r="Q19" i="5" s="1"/>
  <c r="DU56" i="2"/>
  <c r="P24" i="5" s="1"/>
  <c r="DS54" i="2"/>
  <c r="O18" i="5" s="1"/>
  <c r="DT51" i="2"/>
  <c r="O19" i="5" s="1"/>
  <c r="DU48" i="2"/>
  <c r="N24" i="5" s="1"/>
  <c r="DS46" i="2"/>
  <c r="M18" i="5" s="1"/>
  <c r="DT43" i="2"/>
  <c r="M19" i="5" s="1"/>
  <c r="DU40" i="2"/>
  <c r="L24" i="5" s="1"/>
  <c r="DS38" i="2"/>
  <c r="K18" i="5" s="1"/>
  <c r="DT35" i="2"/>
  <c r="K19" i="5" s="1"/>
  <c r="DU32" i="2"/>
  <c r="J24" i="5" s="1"/>
  <c r="DS30" i="2"/>
  <c r="I18" i="5" s="1"/>
  <c r="DT27" i="2"/>
  <c r="I19" i="5" s="1"/>
  <c r="DU24" i="2"/>
  <c r="H24" i="5" s="1"/>
  <c r="DS22" i="2"/>
  <c r="G18" i="5" s="1"/>
  <c r="DT19" i="2"/>
  <c r="G19" i="5" s="1"/>
  <c r="DU16" i="2"/>
  <c r="F24" i="5" s="1"/>
  <c r="DS14" i="2"/>
  <c r="E18" i="5" s="1"/>
  <c r="DT11" i="2"/>
  <c r="E19" i="5" s="1"/>
  <c r="DU8" i="2"/>
  <c r="D24" i="5" s="1"/>
  <c r="CT65" i="2"/>
  <c r="R13" i="5" s="1"/>
  <c r="CT64" i="2"/>
  <c r="R12" i="5" s="1"/>
  <c r="CR62" i="2"/>
  <c r="Q6" i="5" s="1"/>
  <c r="CS59" i="2"/>
  <c r="Q7" i="5" s="1"/>
  <c r="CT56" i="2"/>
  <c r="P12" i="5" s="1"/>
  <c r="CR54" i="2"/>
  <c r="O6" i="5" s="1"/>
  <c r="CS51" i="2"/>
  <c r="O7" i="5" s="1"/>
  <c r="CT48" i="2"/>
  <c r="N12" i="5" s="1"/>
  <c r="CR46" i="2"/>
  <c r="M6" i="5" s="1"/>
  <c r="CS43" i="2"/>
  <c r="M7" i="5" s="1"/>
  <c r="CT40" i="2"/>
  <c r="L12" i="5" s="1"/>
  <c r="CR38" i="2"/>
  <c r="K6" i="5" s="1"/>
  <c r="CS35" i="2"/>
  <c r="K7" i="5" s="1"/>
  <c r="CT32" i="2"/>
  <c r="J12" i="5" s="1"/>
  <c r="CR30" i="2"/>
  <c r="I6" i="5" s="1"/>
  <c r="CS27" i="2"/>
  <c r="I7" i="5" s="1"/>
  <c r="CT24" i="2"/>
  <c r="H12" i="5" s="1"/>
  <c r="CS19" i="2"/>
  <c r="G7" i="5" s="1"/>
  <c r="CT16" i="2"/>
  <c r="F12" i="5" s="1"/>
  <c r="CS10" i="2"/>
  <c r="D10" i="5" s="1"/>
  <c r="CT7" i="2"/>
  <c r="D11" i="5" s="1"/>
  <c r="BP66" i="2"/>
  <c r="BQ63" i="2"/>
  <c r="BR60" i="2"/>
  <c r="BP58" i="2"/>
  <c r="BQ55" i="2"/>
  <c r="BR52" i="2"/>
  <c r="BP50" i="2"/>
  <c r="BQ47" i="2"/>
  <c r="BR44" i="2"/>
  <c r="BP42" i="2"/>
  <c r="BQ39" i="2"/>
  <c r="BR36" i="2"/>
  <c r="BP34" i="2"/>
  <c r="BQ31" i="2"/>
  <c r="BR28" i="2"/>
  <c r="BP26" i="2"/>
  <c r="BQ23" i="2"/>
  <c r="BR20" i="2"/>
  <c r="BP18" i="2"/>
  <c r="BQ15" i="2"/>
  <c r="BR12" i="2"/>
  <c r="BP10" i="2"/>
  <c r="CT63" i="2"/>
  <c r="R11" i="5" s="1"/>
  <c r="CR61" i="2"/>
  <c r="Q5" i="5" s="1"/>
  <c r="CS58" i="2"/>
  <c r="P10" i="5" s="1"/>
  <c r="CT55" i="2"/>
  <c r="P11" i="5" s="1"/>
  <c r="CR53" i="2"/>
  <c r="O5" i="5" s="1"/>
  <c r="CS50" i="2"/>
  <c r="N10" i="5" s="1"/>
  <c r="CT47" i="2"/>
  <c r="N11" i="5" s="1"/>
  <c r="CR45" i="2"/>
  <c r="M5" i="5" s="1"/>
  <c r="CS42" i="2"/>
  <c r="L10" i="5" s="1"/>
  <c r="CT39" i="2"/>
  <c r="L11" i="5" s="1"/>
  <c r="CR37" i="2"/>
  <c r="K5" i="5" s="1"/>
  <c r="CS34" i="2"/>
  <c r="J10" i="5" s="1"/>
  <c r="CT31" i="2"/>
  <c r="J11" i="5" s="1"/>
  <c r="CR29" i="2"/>
  <c r="I5" i="5" s="1"/>
  <c r="CS26" i="2"/>
  <c r="H10" i="5" s="1"/>
  <c r="CT23" i="2"/>
  <c r="H11" i="5" s="1"/>
  <c r="CS18" i="2"/>
  <c r="F10" i="5" s="1"/>
  <c r="CT15" i="2"/>
  <c r="F11" i="5" s="1"/>
  <c r="CS9" i="2"/>
  <c r="D9" i="5" s="1"/>
  <c r="CS7" i="2"/>
  <c r="D7" i="5" s="1"/>
  <c r="CS66" i="2"/>
  <c r="R10" i="5" s="1"/>
  <c r="CT62" i="2"/>
  <c r="Q14" i="5" s="1"/>
  <c r="CR60" i="2"/>
  <c r="Q4" i="5" s="1"/>
  <c r="CS57" i="2"/>
  <c r="P9" i="5" s="1"/>
  <c r="CT54" i="2"/>
  <c r="O14" i="5" s="1"/>
  <c r="CR52" i="2"/>
  <c r="O4" i="5" s="1"/>
  <c r="CS49" i="2"/>
  <c r="N9" i="5" s="1"/>
  <c r="CT46" i="2"/>
  <c r="M14" i="5" s="1"/>
  <c r="CR44" i="2"/>
  <c r="M4" i="5" s="1"/>
  <c r="CS41" i="2"/>
  <c r="L9" i="5" s="1"/>
  <c r="CT38" i="2"/>
  <c r="K14" i="5" s="1"/>
  <c r="CR36" i="2"/>
  <c r="K4" i="5" s="1"/>
  <c r="CS33" i="2"/>
  <c r="J9" i="5" s="1"/>
  <c r="CT30" i="2"/>
  <c r="I14" i="5" s="1"/>
  <c r="CR28" i="2"/>
  <c r="I4" i="5" s="1"/>
  <c r="CS25" i="2"/>
  <c r="H9" i="5" s="1"/>
  <c r="CT22" i="2"/>
  <c r="G14" i="5" s="1"/>
  <c r="CS17" i="2"/>
  <c r="F9" i="5" s="1"/>
  <c r="CT14" i="2"/>
  <c r="E14" i="5" s="1"/>
  <c r="CS8" i="2"/>
  <c r="D8" i="5" s="1"/>
  <c r="Z19" i="2"/>
  <c r="AA16" i="2"/>
  <c r="AB10" i="2"/>
  <c r="BR7" i="2"/>
  <c r="BR66" i="2"/>
  <c r="BP64" i="2"/>
  <c r="BQ61" i="2"/>
  <c r="BR58" i="2"/>
  <c r="BP56" i="2"/>
  <c r="BQ53" i="2"/>
  <c r="BR50" i="2"/>
  <c r="BP48" i="2"/>
  <c r="BP7" i="2"/>
  <c r="CT12" i="2"/>
  <c r="E12" i="5" s="1"/>
  <c r="BR25" i="2"/>
  <c r="BP23" i="2"/>
  <c r="BR17" i="2"/>
  <c r="BP15" i="2"/>
  <c r="CS63" i="2"/>
  <c r="R7" i="5" s="1"/>
  <c r="CT60" i="2"/>
  <c r="Q12" i="5" s="1"/>
  <c r="CR58" i="2"/>
  <c r="P6" i="5" s="1"/>
  <c r="CS55" i="2"/>
  <c r="P7" i="5" s="1"/>
  <c r="CT52" i="2"/>
  <c r="O12" i="5" s="1"/>
  <c r="CR50" i="2"/>
  <c r="N6" i="5" s="1"/>
  <c r="CS47" i="2"/>
  <c r="N7" i="5" s="1"/>
  <c r="CT44" i="2"/>
  <c r="M12" i="5" s="1"/>
  <c r="CR42" i="2"/>
  <c r="L6" i="5" s="1"/>
  <c r="CS39" i="2"/>
  <c r="L7" i="5" s="1"/>
  <c r="CT36" i="2"/>
  <c r="K12" i="5" s="1"/>
  <c r="CR34" i="2"/>
  <c r="J6" i="5" s="1"/>
  <c r="CS31" i="2"/>
  <c r="J7" i="5" s="1"/>
  <c r="CT28" i="2"/>
  <c r="I12" i="5" s="1"/>
  <c r="CR26" i="2"/>
  <c r="H6" i="5" s="1"/>
  <c r="CS23" i="2"/>
  <c r="H7" i="5" s="1"/>
  <c r="CT20" i="2"/>
  <c r="G12" i="5" s="1"/>
  <c r="CS15" i="2"/>
  <c r="F7" i="5" s="1"/>
  <c r="BQ59" i="2"/>
  <c r="BR56" i="2"/>
  <c r="BP54" i="2"/>
  <c r="BQ51" i="2"/>
  <c r="BP46" i="2"/>
  <c r="BQ43" i="2"/>
  <c r="BR40" i="2"/>
  <c r="BP38" i="2"/>
  <c r="BQ35" i="2"/>
  <c r="BR32" i="2"/>
  <c r="BP30" i="2"/>
  <c r="BQ27" i="2"/>
  <c r="CR66" i="2"/>
  <c r="R6" i="5" s="1"/>
  <c r="CS62" i="2"/>
  <c r="Q10" i="5" s="1"/>
  <c r="CT59" i="2"/>
  <c r="Q11" i="5" s="1"/>
  <c r="CR57" i="2"/>
  <c r="P5" i="5" s="1"/>
  <c r="CS54" i="2"/>
  <c r="O10" i="5" s="1"/>
  <c r="CT51" i="2"/>
  <c r="O11" i="5" s="1"/>
  <c r="CS46" i="2"/>
  <c r="M10" i="5" s="1"/>
  <c r="CR64" i="2"/>
  <c r="R4" i="5" s="1"/>
  <c r="CS61" i="2"/>
  <c r="Q9" i="5" s="1"/>
  <c r="CT58" i="2"/>
  <c r="P14" i="5" s="1"/>
  <c r="CR56" i="2"/>
  <c r="P4" i="5" s="1"/>
  <c r="CS53" i="2"/>
  <c r="O9" i="5" s="1"/>
  <c r="CT50" i="2"/>
  <c r="N14" i="5" s="1"/>
  <c r="CR48" i="2"/>
  <c r="N4" i="5" s="1"/>
  <c r="CS45" i="2"/>
  <c r="M9" i="5" s="1"/>
  <c r="CT42" i="2"/>
  <c r="L14" i="5" s="1"/>
  <c r="CR40" i="2"/>
  <c r="L4" i="5" s="1"/>
  <c r="CS37" i="2"/>
  <c r="K9" i="5" s="1"/>
  <c r="CT34" i="2"/>
  <c r="J14" i="5" s="1"/>
  <c r="CR32" i="2"/>
  <c r="J4" i="5" s="1"/>
  <c r="CS29" i="2"/>
  <c r="I9" i="5" s="1"/>
  <c r="CT26" i="2"/>
  <c r="H14" i="5" s="1"/>
  <c r="CS21" i="2"/>
  <c r="G9" i="5" s="1"/>
  <c r="CT18" i="2"/>
  <c r="F14" i="5" s="1"/>
  <c r="CS13" i="2"/>
  <c r="E9" i="5" s="1"/>
  <c r="CS12" i="2"/>
  <c r="E8" i="5" s="1"/>
  <c r="CT9" i="2"/>
  <c r="D13" i="5" s="1"/>
  <c r="AA52" i="2"/>
  <c r="AA25" i="2"/>
  <c r="Z17" i="2"/>
  <c r="AA7" i="2"/>
  <c r="Z61" i="2"/>
  <c r="AA58" i="2"/>
  <c r="AB55" i="2"/>
  <c r="Z53" i="2"/>
  <c r="AA50" i="2"/>
  <c r="AB47" i="2"/>
  <c r="Z45" i="2"/>
  <c r="AA42" i="2"/>
  <c r="AB36" i="2"/>
  <c r="Z34" i="2"/>
  <c r="AA31" i="2"/>
  <c r="AB28" i="2"/>
  <c r="Z26" i="2"/>
  <c r="AA23" i="2"/>
  <c r="AB20" i="2"/>
  <c r="AB17" i="2"/>
  <c r="Z15" i="2"/>
  <c r="AA9" i="2"/>
  <c r="Z20" i="2"/>
  <c r="BQ65" i="2"/>
  <c r="BR62" i="2"/>
  <c r="BP60" i="2"/>
  <c r="BQ57" i="2"/>
  <c r="BR54" i="2"/>
  <c r="BP52" i="2"/>
  <c r="BQ49" i="2"/>
  <c r="BR46" i="2"/>
  <c r="BP44" i="2"/>
  <c r="BQ41" i="2"/>
  <c r="BR38" i="2"/>
  <c r="BP36" i="2"/>
  <c r="BQ33" i="2"/>
  <c r="BR30" i="2"/>
  <c r="BP28" i="2"/>
  <c r="BQ25" i="2"/>
  <c r="BR22" i="2"/>
  <c r="BP20" i="2"/>
  <c r="BQ17" i="2"/>
  <c r="BR14" i="2"/>
  <c r="BP12" i="2"/>
  <c r="BQ9" i="2"/>
  <c r="BQ8" i="2"/>
  <c r="AB38" i="2"/>
  <c r="AB22" i="2"/>
  <c r="AB63" i="2"/>
  <c r="AA65" i="2"/>
  <c r="AB62" i="2"/>
  <c r="Z60" i="2"/>
  <c r="AA57" i="2"/>
  <c r="AB54" i="2"/>
  <c r="Z52" i="2"/>
  <c r="AA49" i="2"/>
  <c r="AB46" i="2"/>
  <c r="Z44" i="2"/>
  <c r="AA41" i="2"/>
  <c r="AA38" i="2"/>
  <c r="AB35" i="2"/>
  <c r="Z33" i="2"/>
  <c r="AA30" i="2"/>
  <c r="AB27" i="2"/>
  <c r="Z25" i="2"/>
  <c r="AA22" i="2"/>
  <c r="AA19" i="2"/>
  <c r="AB16" i="2"/>
  <c r="Z11" i="2"/>
  <c r="AA8" i="2"/>
  <c r="Z13" i="2"/>
  <c r="BQ64" i="2"/>
  <c r="BR61" i="2"/>
  <c r="BP59" i="2"/>
  <c r="BQ56" i="2"/>
  <c r="BR53" i="2"/>
  <c r="BP51" i="2"/>
  <c r="BQ48" i="2"/>
  <c r="BR45" i="2"/>
  <c r="BP43" i="2"/>
  <c r="BQ40" i="2"/>
  <c r="BR37" i="2"/>
  <c r="BP35" i="2"/>
  <c r="BQ32" i="2"/>
  <c r="BR29" i="2"/>
  <c r="BP27" i="2"/>
  <c r="BQ24" i="2"/>
  <c r="BR21" i="2"/>
  <c r="BP19" i="2"/>
  <c r="BQ16" i="2"/>
  <c r="BR13" i="2"/>
  <c r="BP11" i="2"/>
  <c r="AB49" i="2"/>
  <c r="AA44" i="2"/>
  <c r="AA33" i="2"/>
  <c r="AA12" i="2"/>
  <c r="AA66" i="2"/>
  <c r="AA64" i="2"/>
  <c r="AB61" i="2"/>
  <c r="Z59" i="2"/>
  <c r="AA56" i="2"/>
  <c r="AB53" i="2"/>
  <c r="Z51" i="2"/>
  <c r="AA48" i="2"/>
  <c r="AB45" i="2"/>
  <c r="Z43" i="2"/>
  <c r="AA40" i="2"/>
  <c r="AA39" i="2"/>
  <c r="AA37" i="2"/>
  <c r="AB34" i="2"/>
  <c r="Z32" i="2"/>
  <c r="AA29" i="2"/>
  <c r="AB26" i="2"/>
  <c r="Z24" i="2"/>
  <c r="AA21" i="2"/>
  <c r="AA18" i="2"/>
  <c r="AB15" i="2"/>
  <c r="AA60" i="2"/>
  <c r="Z55" i="2"/>
  <c r="AB41" i="2"/>
  <c r="Z36" i="2"/>
  <c r="AA13" i="2"/>
  <c r="Z66" i="2"/>
  <c r="AA63" i="2"/>
  <c r="AB60" i="2"/>
  <c r="Z58" i="2"/>
  <c r="AA55" i="2"/>
  <c r="AB52" i="2"/>
  <c r="Z50" i="2"/>
  <c r="AA47" i="2"/>
  <c r="AB44" i="2"/>
  <c r="Z42" i="2"/>
  <c r="AA36" i="2"/>
  <c r="AB33" i="2"/>
  <c r="Z31" i="2"/>
  <c r="AA28" i="2"/>
  <c r="AB25" i="2"/>
  <c r="Z23" i="2"/>
  <c r="AA20" i="2"/>
  <c r="AA17" i="2"/>
  <c r="AB14" i="2"/>
  <c r="AB13" i="2"/>
  <c r="AB12" i="2"/>
  <c r="AB11" i="2"/>
  <c r="BP65" i="2"/>
  <c r="BQ62" i="2"/>
  <c r="BR59" i="2"/>
  <c r="BP57" i="2"/>
  <c r="BQ54" i="2"/>
  <c r="BR51" i="2"/>
  <c r="BP49" i="2"/>
  <c r="BQ46" i="2"/>
  <c r="BR43" i="2"/>
  <c r="BP41" i="2"/>
  <c r="BQ38" i="2"/>
  <c r="BR35" i="2"/>
  <c r="BP33" i="2"/>
  <c r="BQ30" i="2"/>
  <c r="BR27" i="2"/>
  <c r="BP25" i="2"/>
  <c r="BQ22" i="2"/>
  <c r="BR19" i="2"/>
  <c r="BP17" i="2"/>
  <c r="BQ14" i="2"/>
  <c r="BR11" i="2"/>
  <c r="BP8" i="2"/>
  <c r="AB7" i="2"/>
  <c r="AB66" i="2"/>
  <c r="Z64" i="2"/>
  <c r="AA61" i="2"/>
  <c r="AB58" i="2"/>
  <c r="Z56" i="2"/>
  <c r="AA53" i="2"/>
  <c r="AB50" i="2"/>
  <c r="Z48" i="2"/>
  <c r="AA45" i="2"/>
  <c r="AB42" i="2"/>
  <c r="Z37" i="2"/>
  <c r="AA34" i="2"/>
  <c r="AB31" i="2"/>
  <c r="Z29" i="2"/>
  <c r="AA26" i="2"/>
  <c r="AB23" i="2"/>
  <c r="Z21" i="2"/>
  <c r="Z18" i="2"/>
  <c r="AA15" i="2"/>
  <c r="AB9" i="2"/>
  <c r="BR65" i="2"/>
  <c r="BP63" i="2"/>
  <c r="BQ60" i="2"/>
  <c r="BR57" i="2"/>
  <c r="BP55" i="2"/>
  <c r="BQ52" i="2"/>
  <c r="BR49" i="2"/>
  <c r="BP47" i="2"/>
  <c r="BQ44" i="2"/>
  <c r="BR41" i="2"/>
  <c r="BP39" i="2"/>
  <c r="BQ36" i="2"/>
  <c r="BR33" i="2"/>
  <c r="BP31" i="2"/>
  <c r="BQ28" i="2"/>
  <c r="BQ20" i="2"/>
  <c r="BQ12" i="2"/>
  <c r="BR9" i="2"/>
  <c r="BR8" i="2"/>
  <c r="BP9" i="2"/>
  <c r="AB65" i="2"/>
  <c r="AA11" i="2"/>
  <c r="BR64" i="2"/>
  <c r="BP62" i="2"/>
  <c r="BR48" i="2"/>
  <c r="BR24" i="2"/>
  <c r="BP22" i="2"/>
  <c r="BQ19" i="2"/>
  <c r="BR16" i="2"/>
  <c r="BP14" i="2"/>
  <c r="BQ11" i="2"/>
  <c r="Z63" i="2"/>
  <c r="AB57" i="2"/>
  <c r="Z47" i="2"/>
  <c r="AB30" i="2"/>
  <c r="Z28" i="2"/>
  <c r="AA14" i="2"/>
  <c r="AB8" i="2"/>
  <c r="AB64" i="2"/>
  <c r="Z62" i="2"/>
  <c r="AA59" i="2"/>
  <c r="AB56" i="2"/>
  <c r="Z54" i="2"/>
  <c r="AA51" i="2"/>
  <c r="AB48" i="2"/>
  <c r="Z46" i="2"/>
  <c r="AA43" i="2"/>
  <c r="AB40" i="2"/>
  <c r="AB39" i="2"/>
  <c r="AB37" i="2"/>
  <c r="Z35" i="2"/>
  <c r="AA32" i="2"/>
  <c r="AB29" i="2"/>
  <c r="Z27" i="2"/>
  <c r="AA24" i="2"/>
  <c r="AB21" i="2"/>
  <c r="AB18" i="2"/>
  <c r="Z16" i="2"/>
  <c r="AA10" i="2"/>
  <c r="Z12" i="2"/>
  <c r="BQ7" i="2"/>
  <c r="BQ66" i="2"/>
  <c r="BR63" i="2"/>
  <c r="BP61" i="2"/>
  <c r="BQ58" i="2"/>
  <c r="BR55" i="2"/>
  <c r="BP53" i="2"/>
  <c r="BQ50" i="2"/>
  <c r="BR47" i="2"/>
  <c r="BP45" i="2"/>
  <c r="BQ42" i="2"/>
  <c r="BR39" i="2"/>
  <c r="BP37" i="2"/>
  <c r="BQ34" i="2"/>
  <c r="BR31" i="2"/>
  <c r="BP29" i="2"/>
  <c r="BQ26" i="2"/>
  <c r="BR23" i="2"/>
  <c r="BP21" i="2"/>
  <c r="BQ18" i="2"/>
  <c r="BR15" i="2"/>
  <c r="BP13" i="2"/>
  <c r="BQ10" i="2"/>
  <c r="Z10" i="2"/>
  <c r="Z9" i="2"/>
  <c r="Z7" i="2"/>
  <c r="Z8" i="2"/>
  <c r="X63" i="3"/>
  <c r="X67" i="3"/>
  <c r="W67" i="3"/>
  <c r="W63" i="3"/>
  <c r="X59" i="3"/>
  <c r="W59" i="3"/>
  <c r="X55" i="3"/>
  <c r="W55" i="3"/>
  <c r="X51" i="3"/>
  <c r="W51" i="3"/>
  <c r="X47" i="3"/>
  <c r="W47" i="3"/>
  <c r="X43" i="3"/>
  <c r="W43" i="3"/>
  <c r="X39" i="3"/>
  <c r="W39" i="3"/>
  <c r="X35" i="3"/>
  <c r="W35" i="3"/>
  <c r="X31" i="3"/>
  <c r="W31" i="3"/>
  <c r="X27" i="3"/>
  <c r="W27" i="3"/>
  <c r="X23" i="3"/>
  <c r="W23" i="3"/>
  <c r="X19" i="3"/>
  <c r="W19" i="3"/>
  <c r="X15" i="3"/>
  <c r="W15" i="3"/>
  <c r="X11" i="3"/>
  <c r="W11" i="3"/>
  <c r="BY66" i="4"/>
  <c r="BX66" i="4"/>
  <c r="BW66" i="4"/>
  <c r="BV66" i="4"/>
  <c r="BU66" i="4"/>
  <c r="BT66" i="4"/>
  <c r="BY62" i="4"/>
  <c r="BX62" i="4"/>
  <c r="BW62" i="4"/>
  <c r="BV62" i="4"/>
  <c r="BU62" i="4"/>
  <c r="BT62" i="4"/>
  <c r="BY58" i="4"/>
  <c r="BX58" i="4"/>
  <c r="BW58" i="4"/>
  <c r="BV58" i="4"/>
  <c r="BU58" i="4"/>
  <c r="BT58" i="4"/>
  <c r="BY54" i="4"/>
  <c r="BX54" i="4"/>
  <c r="BW54" i="4"/>
  <c r="BV54" i="4"/>
  <c r="BU54" i="4"/>
  <c r="BT54" i="4"/>
  <c r="BY50" i="4"/>
  <c r="BX50" i="4"/>
  <c r="BW50" i="4"/>
  <c r="BV50" i="4"/>
  <c r="BU50" i="4"/>
  <c r="BT50" i="4"/>
  <c r="BY46" i="4"/>
  <c r="BX46" i="4"/>
  <c r="BW46" i="4"/>
  <c r="BV46" i="4"/>
  <c r="BU46" i="4"/>
  <c r="BT46" i="4"/>
  <c r="BY42" i="4"/>
  <c r="BX42" i="4"/>
  <c r="BW42" i="4"/>
  <c r="BV42" i="4"/>
  <c r="BU42" i="4"/>
  <c r="BT42" i="4"/>
  <c r="BY38" i="4"/>
  <c r="BX38" i="4"/>
  <c r="BW38" i="4"/>
  <c r="BV38" i="4"/>
  <c r="BU38" i="4"/>
  <c r="BT38" i="4"/>
  <c r="BY34" i="4"/>
  <c r="BX34" i="4"/>
  <c r="BW34" i="4"/>
  <c r="BV34" i="4"/>
  <c r="BU34" i="4"/>
  <c r="BT34" i="4"/>
  <c r="BY30" i="4"/>
  <c r="BX30" i="4"/>
  <c r="BW30" i="4"/>
  <c r="BV30" i="4"/>
  <c r="BU30" i="4"/>
  <c r="BT30" i="4"/>
  <c r="BY26" i="4"/>
  <c r="BX26" i="4"/>
  <c r="BW26" i="4"/>
  <c r="BV26" i="4"/>
  <c r="BU26" i="4"/>
  <c r="BT26" i="4"/>
  <c r="BY22" i="4"/>
  <c r="BX22" i="4"/>
  <c r="BW22" i="4"/>
  <c r="BV22" i="4"/>
  <c r="BU22" i="4"/>
  <c r="BT22" i="4"/>
  <c r="BY18" i="4"/>
  <c r="BX18" i="4"/>
  <c r="BW18" i="4"/>
  <c r="BV18" i="4"/>
  <c r="BU18" i="4"/>
  <c r="BT18" i="4"/>
  <c r="BY14" i="4"/>
  <c r="BX14" i="4"/>
  <c r="BW14" i="4"/>
  <c r="BV14" i="4"/>
  <c r="BU14" i="4"/>
  <c r="BT14" i="4"/>
  <c r="BY10" i="4"/>
  <c r="BX10" i="4"/>
  <c r="BW10" i="4"/>
  <c r="BV10" i="4"/>
  <c r="BU10" i="4"/>
  <c r="BT10" i="4"/>
  <c r="BO66" i="4"/>
  <c r="BN66" i="4"/>
  <c r="BM66" i="4"/>
  <c r="BL66" i="4"/>
  <c r="BK66" i="4"/>
  <c r="BJ66" i="4"/>
  <c r="BO62" i="4"/>
  <c r="BN62" i="4"/>
  <c r="BM62" i="4"/>
  <c r="BL62" i="4"/>
  <c r="BK62" i="4"/>
  <c r="BJ62" i="4"/>
  <c r="BO58" i="4"/>
  <c r="BN58" i="4"/>
  <c r="BM58" i="4"/>
  <c r="BL58" i="4"/>
  <c r="BK58" i="4"/>
  <c r="BJ58" i="4"/>
  <c r="BO54" i="4"/>
  <c r="BN54" i="4"/>
  <c r="BM54" i="4"/>
  <c r="BL54" i="4"/>
  <c r="BK54" i="4"/>
  <c r="BJ54" i="4"/>
  <c r="BO50" i="4"/>
  <c r="BN50" i="4"/>
  <c r="BM50" i="4"/>
  <c r="BL50" i="4"/>
  <c r="BK50" i="4"/>
  <c r="BJ50" i="4"/>
  <c r="BO46" i="4"/>
  <c r="BN46" i="4"/>
  <c r="BM46" i="4"/>
  <c r="BL46" i="4"/>
  <c r="BK46" i="4"/>
  <c r="BJ46" i="4"/>
  <c r="BO42" i="4"/>
  <c r="BN42" i="4"/>
  <c r="BM42" i="4"/>
  <c r="BL42" i="4"/>
  <c r="BK42" i="4"/>
  <c r="BJ42" i="4"/>
  <c r="BO38" i="4"/>
  <c r="BN38" i="4"/>
  <c r="BM38" i="4"/>
  <c r="BL38" i="4"/>
  <c r="BK38" i="4"/>
  <c r="BJ38" i="4"/>
  <c r="BO34" i="4"/>
  <c r="BN34" i="4"/>
  <c r="BM34" i="4"/>
  <c r="BL34" i="4"/>
  <c r="BK34" i="4"/>
  <c r="BJ34" i="4"/>
  <c r="BO30" i="4"/>
  <c r="BN30" i="4"/>
  <c r="BM30" i="4"/>
  <c r="BL30" i="4"/>
  <c r="BK30" i="4"/>
  <c r="BJ30" i="4"/>
  <c r="BO26" i="4"/>
  <c r="BN26" i="4"/>
  <c r="BM26" i="4"/>
  <c r="BL26" i="4"/>
  <c r="BK26" i="4"/>
  <c r="BJ26" i="4"/>
  <c r="BO22" i="4"/>
  <c r="BN22" i="4"/>
  <c r="BM22" i="4"/>
  <c r="BL22" i="4"/>
  <c r="BK22" i="4"/>
  <c r="BJ22" i="4"/>
  <c r="BO18" i="4"/>
  <c r="BN18" i="4"/>
  <c r="BM18" i="4"/>
  <c r="BL18" i="4"/>
  <c r="BK18" i="4"/>
  <c r="BJ18" i="4"/>
  <c r="BO14" i="4"/>
  <c r="BN14" i="4"/>
  <c r="BM14" i="4"/>
  <c r="BL14" i="4"/>
  <c r="BK14" i="4"/>
  <c r="BJ14" i="4"/>
  <c r="BO10" i="4"/>
  <c r="BN10" i="4"/>
  <c r="BM10" i="4"/>
  <c r="BL10" i="4"/>
  <c r="BK10" i="4"/>
  <c r="BJ10" i="4"/>
  <c r="BE66" i="4"/>
  <c r="BD66" i="4"/>
  <c r="BC66" i="4"/>
  <c r="BB66" i="4"/>
  <c r="BA66" i="4"/>
  <c r="AZ66" i="4"/>
  <c r="BE62" i="4"/>
  <c r="BD62" i="4"/>
  <c r="BC62" i="4"/>
  <c r="BB62" i="4"/>
  <c r="BA62" i="4"/>
  <c r="AZ62" i="4"/>
  <c r="BE58" i="4"/>
  <c r="BD58" i="4"/>
  <c r="BC58" i="4"/>
  <c r="BB58" i="4"/>
  <c r="BA58" i="4"/>
  <c r="AZ58" i="4"/>
  <c r="BE54" i="4"/>
  <c r="BD54" i="4"/>
  <c r="BC54" i="4"/>
  <c r="BB54" i="4"/>
  <c r="BA54" i="4"/>
  <c r="AZ54" i="4"/>
  <c r="BE50" i="4"/>
  <c r="BD50" i="4"/>
  <c r="BC50" i="4"/>
  <c r="BB50" i="4"/>
  <c r="BA50" i="4"/>
  <c r="AZ50" i="4"/>
  <c r="BE46" i="4"/>
  <c r="BD46" i="4"/>
  <c r="BC46" i="4"/>
  <c r="BB46" i="4"/>
  <c r="BA46" i="4"/>
  <c r="AZ46" i="4"/>
  <c r="BE42" i="4"/>
  <c r="BD42" i="4"/>
  <c r="BC42" i="4"/>
  <c r="BB42" i="4"/>
  <c r="BA42" i="4"/>
  <c r="AZ42" i="4"/>
  <c r="BE38" i="4"/>
  <c r="BD38" i="4"/>
  <c r="BC38" i="4"/>
  <c r="BB38" i="4"/>
  <c r="BA38" i="4"/>
  <c r="AZ38" i="4"/>
  <c r="BE34" i="4"/>
  <c r="BD34" i="4"/>
  <c r="BC34" i="4"/>
  <c r="BB34" i="4"/>
  <c r="BA34" i="4"/>
  <c r="AZ34" i="4"/>
  <c r="BE30" i="4"/>
  <c r="BD30" i="4"/>
  <c r="BC30" i="4"/>
  <c r="BB30" i="4"/>
  <c r="BA30" i="4"/>
  <c r="AZ30" i="4"/>
  <c r="BE26" i="4"/>
  <c r="BD26" i="4"/>
  <c r="BC26" i="4"/>
  <c r="BB26" i="4"/>
  <c r="BA26" i="4"/>
  <c r="AZ26" i="4"/>
  <c r="BE22" i="4"/>
  <c r="BD22" i="4"/>
  <c r="BC22" i="4"/>
  <c r="BB22" i="4"/>
  <c r="BA22" i="4"/>
  <c r="AZ22" i="4"/>
  <c r="BE18" i="4"/>
  <c r="BD18" i="4"/>
  <c r="BC18" i="4"/>
  <c r="BB18" i="4"/>
  <c r="BA18" i="4"/>
  <c r="AZ18" i="4"/>
  <c r="BE14" i="4"/>
  <c r="BD14" i="4"/>
  <c r="BC14" i="4"/>
  <c r="BB14" i="4"/>
  <c r="BA14" i="4"/>
  <c r="AZ14" i="4"/>
  <c r="AU10" i="4"/>
  <c r="AU66" i="4"/>
  <c r="AT66" i="4"/>
  <c r="AS66" i="4"/>
  <c r="AR66" i="4"/>
  <c r="AQ66" i="4"/>
  <c r="AP66" i="4"/>
  <c r="AU62" i="4"/>
  <c r="AT62" i="4"/>
  <c r="AS62" i="4"/>
  <c r="AR62" i="4"/>
  <c r="AQ62" i="4"/>
  <c r="AP62" i="4"/>
  <c r="AU58" i="4"/>
  <c r="AT58" i="4"/>
  <c r="AS58" i="4"/>
  <c r="AR58" i="4"/>
  <c r="AQ58" i="4"/>
  <c r="AP58" i="4"/>
  <c r="AU54" i="4"/>
  <c r="AT54" i="4"/>
  <c r="AS54" i="4"/>
  <c r="AR54" i="4"/>
  <c r="AQ54" i="4"/>
  <c r="AP54" i="4"/>
  <c r="AU50" i="4"/>
  <c r="AT50" i="4"/>
  <c r="AS50" i="4"/>
  <c r="AR50" i="4"/>
  <c r="AQ50" i="4"/>
  <c r="AP50" i="4"/>
  <c r="AU46" i="4"/>
  <c r="AT46" i="4"/>
  <c r="AS46" i="4"/>
  <c r="AR46" i="4"/>
  <c r="AQ46" i="4"/>
  <c r="AP46" i="4"/>
  <c r="AU42" i="4"/>
  <c r="AT42" i="4"/>
  <c r="AS42" i="4"/>
  <c r="AR42" i="4"/>
  <c r="AQ42" i="4"/>
  <c r="AP42" i="4"/>
  <c r="AU38" i="4"/>
  <c r="AT38" i="4"/>
  <c r="AS38" i="4"/>
  <c r="AR38" i="4"/>
  <c r="AQ38" i="4"/>
  <c r="AP38" i="4"/>
  <c r="AU34" i="4"/>
  <c r="AT34" i="4"/>
  <c r="AS34" i="4"/>
  <c r="AR34" i="4"/>
  <c r="AQ34" i="4"/>
  <c r="AP34" i="4"/>
  <c r="AU30" i="4"/>
  <c r="AT30" i="4"/>
  <c r="AS30" i="4"/>
  <c r="AR30" i="4"/>
  <c r="AQ30" i="4"/>
  <c r="AP30" i="4"/>
  <c r="AU26" i="4"/>
  <c r="AT26" i="4"/>
  <c r="AS26" i="4"/>
  <c r="AR26" i="4"/>
  <c r="AQ26" i="4"/>
  <c r="AP26" i="4"/>
  <c r="AU22" i="4"/>
  <c r="AT22" i="4"/>
  <c r="AS22" i="4"/>
  <c r="AR22" i="4"/>
  <c r="AQ22" i="4"/>
  <c r="AP22" i="4"/>
  <c r="AU18" i="4"/>
  <c r="AT18" i="4"/>
  <c r="AS18" i="4"/>
  <c r="AR18" i="4"/>
  <c r="AQ18" i="4"/>
  <c r="AP18" i="4"/>
  <c r="AU14" i="4"/>
  <c r="AT14" i="4"/>
  <c r="AS14" i="4"/>
  <c r="AR14" i="4"/>
  <c r="AQ14" i="4"/>
  <c r="AP14" i="4"/>
  <c r="AT10" i="4"/>
  <c r="AS10" i="4"/>
  <c r="AR10" i="4"/>
  <c r="AQ10" i="4"/>
  <c r="AP10" i="4"/>
  <c r="T24" i="3"/>
  <c r="S24" i="3"/>
  <c r="I30" i="3" s="1"/>
  <c r="P20" i="3"/>
  <c r="O20" i="3"/>
  <c r="I10" i="3" s="1"/>
  <c r="BF18" i="2"/>
  <c r="BE18" i="2"/>
  <c r="BD18" i="2"/>
  <c r="BF17" i="2"/>
  <c r="BE17" i="2"/>
  <c r="BD17" i="2"/>
  <c r="BF16" i="2"/>
  <c r="BE16" i="2"/>
  <c r="BD16" i="2"/>
  <c r="BF15" i="2"/>
  <c r="BE15" i="2"/>
  <c r="BD15" i="2"/>
  <c r="BF14" i="2"/>
  <c r="BE14" i="2"/>
  <c r="BD14" i="2"/>
  <c r="BF13" i="2"/>
  <c r="BE13" i="2"/>
  <c r="BD13" i="2"/>
  <c r="BF12" i="2"/>
  <c r="BE12" i="2"/>
  <c r="BD12" i="2"/>
  <c r="BF11" i="2"/>
  <c r="BE11" i="2"/>
  <c r="BD11" i="2"/>
  <c r="BF10" i="2"/>
  <c r="BE10" i="2"/>
  <c r="BD10" i="2"/>
  <c r="BF9" i="2"/>
  <c r="BE9" i="2"/>
  <c r="BD9" i="2"/>
  <c r="BF8" i="2"/>
  <c r="BE8" i="2"/>
  <c r="BD8" i="2"/>
  <c r="BF7" i="2"/>
  <c r="BE7" i="2"/>
  <c r="BD7" i="2"/>
  <c r="I53" i="5" l="1"/>
  <c r="R53" i="5"/>
  <c r="O53" i="5"/>
  <c r="E53" i="5"/>
  <c r="N53" i="5"/>
  <c r="K53" i="5"/>
  <c r="Q53" i="5"/>
  <c r="J53" i="5"/>
  <c r="G53" i="5"/>
  <c r="P53" i="5"/>
  <c r="M53" i="5"/>
  <c r="F53" i="5"/>
  <c r="D53" i="5"/>
  <c r="BS55" i="2"/>
  <c r="AD31" i="2"/>
  <c r="AG28" i="2" s="1"/>
  <c r="AD55" i="2"/>
  <c r="AI28" i="2" s="1"/>
  <c r="AC19" i="2"/>
  <c r="AD19" i="2"/>
  <c r="AF28" i="2" s="1"/>
  <c r="AC39" i="2"/>
  <c r="AK8" i="2" s="1"/>
  <c r="AD43" i="2"/>
  <c r="AH28" i="2" s="1"/>
  <c r="AD7" i="2"/>
  <c r="AC31" i="2"/>
  <c r="AI8" i="2" s="1"/>
  <c r="BS27" i="2"/>
  <c r="AF49" i="2" s="1"/>
  <c r="AC47" i="2"/>
  <c r="AM8" i="2" s="1"/>
  <c r="BS63" i="2"/>
  <c r="AQ49" i="2" s="1"/>
  <c r="AC11" i="2"/>
  <c r="AC59" i="2"/>
  <c r="AP8" i="2" s="1"/>
  <c r="BS11" i="2"/>
  <c r="BS47" i="2"/>
  <c r="BS35" i="2"/>
  <c r="BS59" i="2"/>
  <c r="BS7" i="2"/>
  <c r="AC55" i="2"/>
  <c r="AO8" i="2" s="1"/>
  <c r="AC63" i="2"/>
  <c r="AQ8" i="2" s="1"/>
  <c r="AC23" i="2"/>
  <c r="AG8" i="2" s="1"/>
  <c r="AC43" i="2"/>
  <c r="AL8" i="2" s="1"/>
  <c r="AC7" i="2"/>
  <c r="AC27" i="2"/>
  <c r="AH8" i="2" s="1"/>
  <c r="BS31" i="2"/>
  <c r="BS19" i="2"/>
  <c r="BS43" i="2"/>
  <c r="AC51" i="2"/>
  <c r="AN8" i="2" s="1"/>
  <c r="BS15" i="2"/>
  <c r="BS39" i="2"/>
  <c r="AK49" i="2" s="1"/>
  <c r="AF8" i="2"/>
  <c r="AC35" i="2"/>
  <c r="AJ8" i="2" s="1"/>
  <c r="BS51" i="2"/>
  <c r="AN49" i="2" s="1"/>
  <c r="AC15" i="2"/>
  <c r="BS23" i="2"/>
  <c r="E28" i="5"/>
  <c r="O36" i="5"/>
  <c r="J34" i="5"/>
  <c r="G31" i="5"/>
  <c r="Q30" i="5"/>
  <c r="H37" i="5"/>
  <c r="J38" i="5"/>
  <c r="H32" i="5"/>
  <c r="F27" i="5"/>
  <c r="E31" i="5"/>
  <c r="J30" i="5"/>
  <c r="E35" i="5"/>
  <c r="P34" i="5"/>
  <c r="R36" i="5"/>
  <c r="I32" i="5"/>
  <c r="K33" i="5"/>
  <c r="N32" i="5"/>
  <c r="G38" i="5"/>
  <c r="K36" i="5"/>
  <c r="P30" i="5"/>
  <c r="E27" i="5"/>
  <c r="F34" i="5"/>
  <c r="L35" i="5"/>
  <c r="Q29" i="5"/>
  <c r="H36" i="5"/>
  <c r="M30" i="5"/>
  <c r="E33" i="5"/>
  <c r="J27" i="5"/>
  <c r="O32" i="5"/>
  <c r="F38" i="5"/>
  <c r="L28" i="5"/>
  <c r="Q33" i="5"/>
  <c r="I37" i="5"/>
  <c r="O27" i="5"/>
  <c r="H33" i="5"/>
  <c r="E29" i="5"/>
  <c r="D34" i="5"/>
  <c r="D30" i="5"/>
  <c r="J31" i="5"/>
  <c r="D33" i="5"/>
  <c r="P35" i="5"/>
  <c r="L36" i="5"/>
  <c r="N27" i="5"/>
  <c r="P28" i="5"/>
  <c r="M37" i="5"/>
  <c r="G28" i="5"/>
  <c r="E37" i="5"/>
  <c r="K29" i="5"/>
  <c r="M31" i="5"/>
  <c r="N37" i="5"/>
  <c r="P38" i="5"/>
  <c r="I27" i="5"/>
  <c r="D36" i="5"/>
  <c r="F30" i="5"/>
  <c r="L31" i="5"/>
  <c r="Q36" i="5"/>
  <c r="G29" i="5"/>
  <c r="L34" i="5"/>
  <c r="R35" i="5"/>
  <c r="I31" i="5"/>
  <c r="N36" i="5"/>
  <c r="D38" i="5"/>
  <c r="J37" i="5"/>
  <c r="P27" i="5"/>
  <c r="G33" i="5"/>
  <c r="L38" i="5"/>
  <c r="R28" i="5"/>
  <c r="J32" i="5"/>
  <c r="O37" i="5"/>
  <c r="I28" i="5"/>
  <c r="P31" i="5"/>
  <c r="G30" i="5"/>
  <c r="F28" i="5"/>
  <c r="G36" i="5"/>
  <c r="L30" i="5"/>
  <c r="R31" i="5"/>
  <c r="D32" i="5"/>
  <c r="H35" i="5"/>
  <c r="M29" i="5"/>
  <c r="R34" i="5"/>
  <c r="I30" i="5"/>
  <c r="O31" i="5"/>
  <c r="D28" i="5"/>
  <c r="K32" i="5"/>
  <c r="P37" i="5"/>
  <c r="H28" i="5"/>
  <c r="M33" i="5"/>
  <c r="R38" i="5"/>
  <c r="K27" i="5"/>
  <c r="P32" i="5"/>
  <c r="I38" i="5"/>
  <c r="H31" i="5"/>
  <c r="M36" i="5"/>
  <c r="F33" i="5"/>
  <c r="H34" i="5"/>
  <c r="F31" i="5"/>
  <c r="E34" i="5"/>
  <c r="J36" i="5"/>
  <c r="O30" i="5"/>
  <c r="F37" i="5"/>
  <c r="L27" i="5"/>
  <c r="Q32" i="5"/>
  <c r="H38" i="5"/>
  <c r="N28" i="5"/>
  <c r="F35" i="5"/>
  <c r="F32" i="5"/>
  <c r="K37" i="5"/>
  <c r="Q27" i="5"/>
  <c r="R30" i="5"/>
  <c r="N35" i="5"/>
  <c r="H30" i="5"/>
  <c r="N31" i="5"/>
  <c r="E38" i="5"/>
  <c r="E36" i="5"/>
  <c r="I29" i="5"/>
  <c r="N34" i="5"/>
  <c r="D29" i="5"/>
  <c r="K31" i="5"/>
  <c r="P36" i="5"/>
  <c r="G32" i="5"/>
  <c r="L37" i="5"/>
  <c r="R27" i="5"/>
  <c r="I33" i="5"/>
  <c r="N38" i="5"/>
  <c r="G27" i="5"/>
  <c r="L32" i="5"/>
  <c r="Q37" i="5"/>
  <c r="I36" i="5"/>
  <c r="N30" i="5"/>
  <c r="J35" i="5"/>
  <c r="O29" i="5"/>
  <c r="F36" i="5"/>
  <c r="K30" i="5"/>
  <c r="Q31" i="5"/>
  <c r="H27" i="5"/>
  <c r="M32" i="5"/>
  <c r="R37" i="5"/>
  <c r="J28" i="5"/>
  <c r="O33" i="5"/>
  <c r="G37" i="5"/>
  <c r="M27" i="5"/>
  <c r="R32" i="5"/>
  <c r="E30" i="5"/>
  <c r="D35" i="5"/>
  <c r="D31" i="5"/>
  <c r="D27" i="5"/>
  <c r="DG7" i="2"/>
  <c r="K55" i="5" l="1"/>
  <c r="O55" i="5"/>
  <c r="DG8" i="2"/>
  <c r="DH8" i="2"/>
  <c r="DI8" i="2"/>
  <c r="DG9" i="2"/>
  <c r="DH9" i="2"/>
  <c r="DI9" i="2"/>
  <c r="DG10" i="2"/>
  <c r="DH10" i="2"/>
  <c r="DI10" i="2"/>
  <c r="DG11" i="2"/>
  <c r="DH11" i="2"/>
  <c r="DI11" i="2"/>
  <c r="DG12" i="2"/>
  <c r="DH12" i="2"/>
  <c r="DI12" i="2"/>
  <c r="DG13" i="2"/>
  <c r="DH13" i="2"/>
  <c r="DI13" i="2"/>
  <c r="DG14" i="2"/>
  <c r="DH14" i="2"/>
  <c r="DI14" i="2"/>
  <c r="DG15" i="2"/>
  <c r="DH15" i="2"/>
  <c r="DI15" i="2"/>
  <c r="DG16" i="2"/>
  <c r="DH16" i="2"/>
  <c r="DI16" i="2"/>
  <c r="DG17" i="2"/>
  <c r="DH17" i="2"/>
  <c r="DI17" i="2"/>
  <c r="DG18" i="2"/>
  <c r="DH18" i="2"/>
  <c r="DI18" i="2"/>
  <c r="DG19" i="2"/>
  <c r="DH19" i="2"/>
  <c r="DI19" i="2"/>
  <c r="DG20" i="2"/>
  <c r="DH20" i="2"/>
  <c r="DI20" i="2"/>
  <c r="DG21" i="2"/>
  <c r="DH21" i="2"/>
  <c r="DI21" i="2"/>
  <c r="DG22" i="2"/>
  <c r="DH22" i="2"/>
  <c r="DI22" i="2"/>
  <c r="DG23" i="2"/>
  <c r="DH23" i="2"/>
  <c r="DI23" i="2"/>
  <c r="DG24" i="2"/>
  <c r="DH24" i="2"/>
  <c r="DI24" i="2"/>
  <c r="DG25" i="2"/>
  <c r="DH25" i="2"/>
  <c r="DI25" i="2"/>
  <c r="DG26" i="2"/>
  <c r="DH26" i="2"/>
  <c r="DI26" i="2"/>
  <c r="DG27" i="2"/>
  <c r="DH27" i="2"/>
  <c r="DI27" i="2"/>
  <c r="DG28" i="2"/>
  <c r="DH28" i="2"/>
  <c r="DI28" i="2"/>
  <c r="DG29" i="2"/>
  <c r="DH29" i="2"/>
  <c r="DI29" i="2"/>
  <c r="DG30" i="2"/>
  <c r="DH30" i="2"/>
  <c r="DI30" i="2"/>
  <c r="DG31" i="2"/>
  <c r="DH31" i="2"/>
  <c r="DI31" i="2"/>
  <c r="DG32" i="2"/>
  <c r="DH32" i="2"/>
  <c r="DI32" i="2"/>
  <c r="DG33" i="2"/>
  <c r="DH33" i="2"/>
  <c r="DI33" i="2"/>
  <c r="DG34" i="2"/>
  <c r="DH34" i="2"/>
  <c r="DI34" i="2"/>
  <c r="DG35" i="2"/>
  <c r="DH35" i="2"/>
  <c r="DI35" i="2"/>
  <c r="DG36" i="2"/>
  <c r="DH36" i="2"/>
  <c r="DI36" i="2"/>
  <c r="DG37" i="2"/>
  <c r="DH37" i="2"/>
  <c r="DI37" i="2"/>
  <c r="DG38" i="2"/>
  <c r="DH38" i="2"/>
  <c r="DI38" i="2"/>
  <c r="DG39" i="2"/>
  <c r="DH39" i="2"/>
  <c r="DI39" i="2"/>
  <c r="DG40" i="2"/>
  <c r="DH40" i="2"/>
  <c r="DI40" i="2"/>
  <c r="DG41" i="2"/>
  <c r="DH41" i="2"/>
  <c r="DI41" i="2"/>
  <c r="DG42" i="2"/>
  <c r="DH42" i="2"/>
  <c r="DI42" i="2"/>
  <c r="DG43" i="2"/>
  <c r="DH43" i="2"/>
  <c r="DI43" i="2"/>
  <c r="DG44" i="2"/>
  <c r="DH44" i="2"/>
  <c r="DI44" i="2"/>
  <c r="DG45" i="2"/>
  <c r="DH45" i="2"/>
  <c r="DI45" i="2"/>
  <c r="DG46" i="2"/>
  <c r="DH46" i="2"/>
  <c r="DI46" i="2"/>
  <c r="DG47" i="2"/>
  <c r="DH47" i="2"/>
  <c r="DI47" i="2"/>
  <c r="DG48" i="2"/>
  <c r="DH48" i="2"/>
  <c r="DI48" i="2"/>
  <c r="DG49" i="2"/>
  <c r="DH49" i="2"/>
  <c r="DI49" i="2"/>
  <c r="DG50" i="2"/>
  <c r="DH50" i="2"/>
  <c r="DI50" i="2"/>
  <c r="DG51" i="2"/>
  <c r="DH51" i="2"/>
  <c r="DI51" i="2"/>
  <c r="DG52" i="2"/>
  <c r="DH52" i="2"/>
  <c r="DI52" i="2"/>
  <c r="DG53" i="2"/>
  <c r="DH53" i="2"/>
  <c r="DI53" i="2"/>
  <c r="DG54" i="2"/>
  <c r="DH54" i="2"/>
  <c r="DI54" i="2"/>
  <c r="DG55" i="2"/>
  <c r="DH55" i="2"/>
  <c r="DI55" i="2"/>
  <c r="DG56" i="2"/>
  <c r="DH56" i="2"/>
  <c r="DI56" i="2"/>
  <c r="DG57" i="2"/>
  <c r="DH57" i="2"/>
  <c r="DI57" i="2"/>
  <c r="DG58" i="2"/>
  <c r="DH58" i="2"/>
  <c r="DI58" i="2"/>
  <c r="DG59" i="2"/>
  <c r="DH59" i="2"/>
  <c r="DI59" i="2"/>
  <c r="DG60" i="2"/>
  <c r="DH60" i="2"/>
  <c r="DI60" i="2"/>
  <c r="DG61" i="2"/>
  <c r="DH61" i="2"/>
  <c r="DI61" i="2"/>
  <c r="DG62" i="2"/>
  <c r="DH62" i="2"/>
  <c r="DI62" i="2"/>
  <c r="DG63" i="2"/>
  <c r="DH63" i="2"/>
  <c r="DI63" i="2"/>
  <c r="DG64" i="2"/>
  <c r="DH64" i="2"/>
  <c r="DI64" i="2"/>
  <c r="DG65" i="2"/>
  <c r="DH65" i="2"/>
  <c r="DI65" i="2"/>
  <c r="DG66" i="2"/>
  <c r="DH66" i="2"/>
  <c r="DI66" i="2"/>
  <c r="DI7" i="2"/>
  <c r="EH8" i="2"/>
  <c r="EI8" i="2"/>
  <c r="EJ8" i="2"/>
  <c r="EH9" i="2"/>
  <c r="EI9" i="2"/>
  <c r="EJ9" i="2"/>
  <c r="EH10" i="2"/>
  <c r="EI10" i="2"/>
  <c r="EJ10" i="2"/>
  <c r="EH11" i="2"/>
  <c r="EI11" i="2"/>
  <c r="EJ11" i="2"/>
  <c r="EH12" i="2"/>
  <c r="EI12" i="2"/>
  <c r="EJ12" i="2"/>
  <c r="EH13" i="2"/>
  <c r="EI13" i="2"/>
  <c r="EJ13" i="2"/>
  <c r="EH14" i="2"/>
  <c r="EI14" i="2"/>
  <c r="EJ14" i="2"/>
  <c r="EH15" i="2"/>
  <c r="EI15" i="2"/>
  <c r="EJ15" i="2"/>
  <c r="EH16" i="2"/>
  <c r="EI16" i="2"/>
  <c r="EJ16" i="2"/>
  <c r="EH17" i="2"/>
  <c r="EI17" i="2"/>
  <c r="EJ17" i="2"/>
  <c r="EH18" i="2"/>
  <c r="EI18" i="2"/>
  <c r="EJ18" i="2"/>
  <c r="EH19" i="2"/>
  <c r="EI19" i="2"/>
  <c r="EJ19" i="2"/>
  <c r="EH20" i="2"/>
  <c r="EI20" i="2"/>
  <c r="EJ20" i="2"/>
  <c r="EH21" i="2"/>
  <c r="EI21" i="2"/>
  <c r="EJ21" i="2"/>
  <c r="EH22" i="2"/>
  <c r="EI22" i="2"/>
  <c r="EJ22" i="2"/>
  <c r="EH23" i="2"/>
  <c r="EI23" i="2"/>
  <c r="EJ23" i="2"/>
  <c r="EH24" i="2"/>
  <c r="EI24" i="2"/>
  <c r="EJ24" i="2"/>
  <c r="EH25" i="2"/>
  <c r="EI25" i="2"/>
  <c r="EJ25" i="2"/>
  <c r="EH26" i="2"/>
  <c r="EI26" i="2"/>
  <c r="EJ26" i="2"/>
  <c r="EH27" i="2"/>
  <c r="EI27" i="2"/>
  <c r="EJ27" i="2"/>
  <c r="EH28" i="2"/>
  <c r="EI28" i="2"/>
  <c r="EJ28" i="2"/>
  <c r="EH29" i="2"/>
  <c r="EI29" i="2"/>
  <c r="EJ29" i="2"/>
  <c r="EH30" i="2"/>
  <c r="EI30" i="2"/>
  <c r="EJ30" i="2"/>
  <c r="EH31" i="2"/>
  <c r="EI31" i="2"/>
  <c r="EJ31" i="2"/>
  <c r="EH32" i="2"/>
  <c r="EI32" i="2"/>
  <c r="EJ32" i="2"/>
  <c r="EH33" i="2"/>
  <c r="EI33" i="2"/>
  <c r="EJ33" i="2"/>
  <c r="EH34" i="2"/>
  <c r="EI34" i="2"/>
  <c r="EJ34" i="2"/>
  <c r="EH35" i="2"/>
  <c r="EI35" i="2"/>
  <c r="EJ35" i="2"/>
  <c r="EH36" i="2"/>
  <c r="EI36" i="2"/>
  <c r="EJ36" i="2"/>
  <c r="EH37" i="2"/>
  <c r="EI37" i="2"/>
  <c r="EJ37" i="2"/>
  <c r="EH38" i="2"/>
  <c r="EI38" i="2"/>
  <c r="EJ38" i="2"/>
  <c r="EH39" i="2"/>
  <c r="EI39" i="2"/>
  <c r="EJ39" i="2"/>
  <c r="EH40" i="2"/>
  <c r="EI40" i="2"/>
  <c r="EJ40" i="2"/>
  <c r="EH41" i="2"/>
  <c r="EI41" i="2"/>
  <c r="EJ41" i="2"/>
  <c r="EH42" i="2"/>
  <c r="EI42" i="2"/>
  <c r="EJ42" i="2"/>
  <c r="EH43" i="2"/>
  <c r="EI43" i="2"/>
  <c r="EJ43" i="2"/>
  <c r="EH44" i="2"/>
  <c r="EI44" i="2"/>
  <c r="EJ44" i="2"/>
  <c r="EH45" i="2"/>
  <c r="EI45" i="2"/>
  <c r="EJ45" i="2"/>
  <c r="EH46" i="2"/>
  <c r="EI46" i="2"/>
  <c r="EJ46" i="2"/>
  <c r="EH47" i="2"/>
  <c r="EI47" i="2"/>
  <c r="EJ47" i="2"/>
  <c r="EH48" i="2"/>
  <c r="EI48" i="2"/>
  <c r="EJ48" i="2"/>
  <c r="EH49" i="2"/>
  <c r="EI49" i="2"/>
  <c r="EJ49" i="2"/>
  <c r="EH50" i="2"/>
  <c r="EI50" i="2"/>
  <c r="EJ50" i="2"/>
  <c r="EH51" i="2"/>
  <c r="EI51" i="2"/>
  <c r="EJ51" i="2"/>
  <c r="EH52" i="2"/>
  <c r="EI52" i="2"/>
  <c r="EJ52" i="2"/>
  <c r="EH53" i="2"/>
  <c r="EI53" i="2"/>
  <c r="EJ53" i="2"/>
  <c r="EH54" i="2"/>
  <c r="EI54" i="2"/>
  <c r="EJ54" i="2"/>
  <c r="EH55" i="2"/>
  <c r="EI55" i="2"/>
  <c r="EJ55" i="2"/>
  <c r="EH56" i="2"/>
  <c r="EI56" i="2"/>
  <c r="EJ56" i="2"/>
  <c r="EH57" i="2"/>
  <c r="EI57" i="2"/>
  <c r="EJ57" i="2"/>
  <c r="EH58" i="2"/>
  <c r="EI58" i="2"/>
  <c r="EJ58" i="2"/>
  <c r="EH59" i="2"/>
  <c r="EI59" i="2"/>
  <c r="EJ59" i="2"/>
  <c r="EH60" i="2"/>
  <c r="EI60" i="2"/>
  <c r="EJ60" i="2"/>
  <c r="EH61" i="2"/>
  <c r="EI61" i="2"/>
  <c r="EJ61" i="2"/>
  <c r="EH62" i="2"/>
  <c r="EI62" i="2"/>
  <c r="EJ62" i="2"/>
  <c r="EH63" i="2"/>
  <c r="EI63" i="2"/>
  <c r="EJ63" i="2"/>
  <c r="EH64" i="2"/>
  <c r="EI64" i="2"/>
  <c r="EJ64" i="2"/>
  <c r="EH65" i="2"/>
  <c r="EI65" i="2"/>
  <c r="EJ65" i="2"/>
  <c r="EH66" i="2"/>
  <c r="EI66" i="2"/>
  <c r="EJ66" i="2"/>
  <c r="FI8" i="2"/>
  <c r="FJ8" i="2"/>
  <c r="FK8" i="2"/>
  <c r="FI9" i="2"/>
  <c r="FJ9" i="2"/>
  <c r="FK9" i="2"/>
  <c r="FI10" i="2"/>
  <c r="FJ10" i="2"/>
  <c r="FK10" i="2"/>
  <c r="FI11" i="2"/>
  <c r="FJ11" i="2"/>
  <c r="FK11" i="2"/>
  <c r="FI12" i="2"/>
  <c r="FJ12" i="2"/>
  <c r="FK12" i="2"/>
  <c r="FI13" i="2"/>
  <c r="FJ13" i="2"/>
  <c r="FK13" i="2"/>
  <c r="FI14" i="2"/>
  <c r="FJ14" i="2"/>
  <c r="FK14" i="2"/>
  <c r="FI15" i="2"/>
  <c r="FJ15" i="2"/>
  <c r="FK15" i="2"/>
  <c r="FI16" i="2"/>
  <c r="FJ16" i="2"/>
  <c r="FK16" i="2"/>
  <c r="FI17" i="2"/>
  <c r="FJ17" i="2"/>
  <c r="FK17" i="2"/>
  <c r="FI18" i="2"/>
  <c r="FJ18" i="2"/>
  <c r="FK18" i="2"/>
  <c r="FI19" i="2"/>
  <c r="FJ19" i="2"/>
  <c r="FK19" i="2"/>
  <c r="FI20" i="2"/>
  <c r="FJ20" i="2"/>
  <c r="FK20" i="2"/>
  <c r="FI21" i="2"/>
  <c r="FJ21" i="2"/>
  <c r="FK21" i="2"/>
  <c r="FI22" i="2"/>
  <c r="FJ22" i="2"/>
  <c r="FK22" i="2"/>
  <c r="FI23" i="2"/>
  <c r="FJ23" i="2"/>
  <c r="FK23" i="2"/>
  <c r="FI24" i="2"/>
  <c r="FJ24" i="2"/>
  <c r="FK24" i="2"/>
  <c r="FI25" i="2"/>
  <c r="FJ25" i="2"/>
  <c r="FK25" i="2"/>
  <c r="FI26" i="2"/>
  <c r="FJ26" i="2"/>
  <c r="FK26" i="2"/>
  <c r="FI27" i="2"/>
  <c r="FJ27" i="2"/>
  <c r="FK27" i="2"/>
  <c r="FI28" i="2"/>
  <c r="FJ28" i="2"/>
  <c r="FK28" i="2"/>
  <c r="FI29" i="2"/>
  <c r="FJ29" i="2"/>
  <c r="FK29" i="2"/>
  <c r="FI30" i="2"/>
  <c r="FJ30" i="2"/>
  <c r="FK30" i="2"/>
  <c r="FI31" i="2"/>
  <c r="FJ31" i="2"/>
  <c r="FK31" i="2"/>
  <c r="FI32" i="2"/>
  <c r="FJ32" i="2"/>
  <c r="FK32" i="2"/>
  <c r="FI33" i="2"/>
  <c r="FJ33" i="2"/>
  <c r="FK33" i="2"/>
  <c r="FI34" i="2"/>
  <c r="FJ34" i="2"/>
  <c r="FK34" i="2"/>
  <c r="FI35" i="2"/>
  <c r="FJ35" i="2"/>
  <c r="FK35" i="2"/>
  <c r="FI36" i="2"/>
  <c r="FJ36" i="2"/>
  <c r="FK36" i="2"/>
  <c r="FI37" i="2"/>
  <c r="FJ37" i="2"/>
  <c r="FK37" i="2"/>
  <c r="FI38" i="2"/>
  <c r="FJ38" i="2"/>
  <c r="FK38" i="2"/>
  <c r="FI39" i="2"/>
  <c r="FJ39" i="2"/>
  <c r="FK39" i="2"/>
  <c r="FI40" i="2"/>
  <c r="FJ40" i="2"/>
  <c r="FK40" i="2"/>
  <c r="FI41" i="2"/>
  <c r="FJ41" i="2"/>
  <c r="FK41" i="2"/>
  <c r="FI42" i="2"/>
  <c r="FJ42" i="2"/>
  <c r="FK42" i="2"/>
  <c r="FI43" i="2"/>
  <c r="FJ43" i="2"/>
  <c r="FK43" i="2"/>
  <c r="FI44" i="2"/>
  <c r="FJ44" i="2"/>
  <c r="FK44" i="2"/>
  <c r="FI45" i="2"/>
  <c r="FJ45" i="2"/>
  <c r="FK45" i="2"/>
  <c r="FI46" i="2"/>
  <c r="FJ46" i="2"/>
  <c r="FK46" i="2"/>
  <c r="FI47" i="2"/>
  <c r="FJ47" i="2"/>
  <c r="FK47" i="2"/>
  <c r="FI48" i="2"/>
  <c r="FJ48" i="2"/>
  <c r="FK48" i="2"/>
  <c r="FI49" i="2"/>
  <c r="FJ49" i="2"/>
  <c r="FK49" i="2"/>
  <c r="FI50" i="2"/>
  <c r="FJ50" i="2"/>
  <c r="FK50" i="2"/>
  <c r="FI51" i="2"/>
  <c r="FJ51" i="2"/>
  <c r="FK51" i="2"/>
  <c r="FI52" i="2"/>
  <c r="FJ52" i="2"/>
  <c r="FK52" i="2"/>
  <c r="FI53" i="2"/>
  <c r="FJ53" i="2"/>
  <c r="FK53" i="2"/>
  <c r="FI54" i="2"/>
  <c r="FJ54" i="2"/>
  <c r="FK54" i="2"/>
  <c r="FI55" i="2"/>
  <c r="FJ55" i="2"/>
  <c r="FK55" i="2"/>
  <c r="FI56" i="2"/>
  <c r="FJ56" i="2"/>
  <c r="FK56" i="2"/>
  <c r="FI57" i="2"/>
  <c r="FJ57" i="2"/>
  <c r="FK57" i="2"/>
  <c r="FI58" i="2"/>
  <c r="FJ58" i="2"/>
  <c r="FK58" i="2"/>
  <c r="FI59" i="2"/>
  <c r="FJ59" i="2"/>
  <c r="FK59" i="2"/>
  <c r="FI60" i="2"/>
  <c r="FJ60" i="2"/>
  <c r="FK60" i="2"/>
  <c r="FI61" i="2"/>
  <c r="FJ61" i="2"/>
  <c r="FK61" i="2"/>
  <c r="FI62" i="2"/>
  <c r="FJ62" i="2"/>
  <c r="FK62" i="2"/>
  <c r="FI63" i="2"/>
  <c r="FJ63" i="2"/>
  <c r="FK63" i="2"/>
  <c r="FI64" i="2"/>
  <c r="FJ64" i="2"/>
  <c r="FK64" i="2"/>
  <c r="FI65" i="2"/>
  <c r="FJ65" i="2"/>
  <c r="FK65" i="2"/>
  <c r="FI66" i="2"/>
  <c r="FJ66" i="2"/>
  <c r="FK66" i="2"/>
  <c r="GJ8" i="2"/>
  <c r="GK8" i="2"/>
  <c r="GL8" i="2"/>
  <c r="GJ9" i="2"/>
  <c r="GK9" i="2"/>
  <c r="GL9" i="2"/>
  <c r="GJ10" i="2"/>
  <c r="GK10" i="2"/>
  <c r="GL10" i="2"/>
  <c r="GJ11" i="2"/>
  <c r="GK11" i="2"/>
  <c r="GL11" i="2"/>
  <c r="GJ12" i="2"/>
  <c r="GK12" i="2"/>
  <c r="GL12" i="2"/>
  <c r="GJ13" i="2"/>
  <c r="GK13" i="2"/>
  <c r="GL13" i="2"/>
  <c r="GJ14" i="2"/>
  <c r="GK14" i="2"/>
  <c r="GL14" i="2"/>
  <c r="GJ15" i="2"/>
  <c r="GK15" i="2"/>
  <c r="GL15" i="2"/>
  <c r="GJ16" i="2"/>
  <c r="GK16" i="2"/>
  <c r="GL16" i="2"/>
  <c r="GJ17" i="2"/>
  <c r="GK17" i="2"/>
  <c r="GL17" i="2"/>
  <c r="GJ18" i="2"/>
  <c r="GK18" i="2"/>
  <c r="GL18" i="2"/>
  <c r="GJ19" i="2"/>
  <c r="GK19" i="2"/>
  <c r="GL19" i="2"/>
  <c r="GJ20" i="2"/>
  <c r="GK20" i="2"/>
  <c r="GL20" i="2"/>
  <c r="GJ21" i="2"/>
  <c r="GK21" i="2"/>
  <c r="GL21" i="2"/>
  <c r="GJ22" i="2"/>
  <c r="GK22" i="2"/>
  <c r="GL22" i="2"/>
  <c r="GJ23" i="2"/>
  <c r="GK23" i="2"/>
  <c r="GL23" i="2"/>
  <c r="GJ24" i="2"/>
  <c r="GK24" i="2"/>
  <c r="GL24" i="2"/>
  <c r="GJ25" i="2"/>
  <c r="GK25" i="2"/>
  <c r="GL25" i="2"/>
  <c r="GJ26" i="2"/>
  <c r="GK26" i="2"/>
  <c r="GL26" i="2"/>
  <c r="GJ27" i="2"/>
  <c r="GK27" i="2"/>
  <c r="GL27" i="2"/>
  <c r="GJ28" i="2"/>
  <c r="GK28" i="2"/>
  <c r="GL28" i="2"/>
  <c r="GJ29" i="2"/>
  <c r="GK29" i="2"/>
  <c r="GL29" i="2"/>
  <c r="GJ30" i="2"/>
  <c r="GK30" i="2"/>
  <c r="GL30" i="2"/>
  <c r="GJ31" i="2"/>
  <c r="GK31" i="2"/>
  <c r="GL31" i="2"/>
  <c r="GJ32" i="2"/>
  <c r="GK32" i="2"/>
  <c r="GL32" i="2"/>
  <c r="GJ33" i="2"/>
  <c r="GK33" i="2"/>
  <c r="GL33" i="2"/>
  <c r="GJ34" i="2"/>
  <c r="GK34" i="2"/>
  <c r="GL34" i="2"/>
  <c r="GJ35" i="2"/>
  <c r="GK35" i="2"/>
  <c r="GL35" i="2"/>
  <c r="GJ36" i="2"/>
  <c r="GK36" i="2"/>
  <c r="GL36" i="2"/>
  <c r="GJ37" i="2"/>
  <c r="GK37" i="2"/>
  <c r="GL37" i="2"/>
  <c r="GJ38" i="2"/>
  <c r="GK38" i="2"/>
  <c r="GL38" i="2"/>
  <c r="GJ39" i="2"/>
  <c r="GK39" i="2"/>
  <c r="GL39" i="2"/>
  <c r="GJ40" i="2"/>
  <c r="GK40" i="2"/>
  <c r="GL40" i="2"/>
  <c r="GJ41" i="2"/>
  <c r="GK41" i="2"/>
  <c r="GL41" i="2"/>
  <c r="GJ42" i="2"/>
  <c r="GK42" i="2"/>
  <c r="GL42" i="2"/>
  <c r="GJ43" i="2"/>
  <c r="GK43" i="2"/>
  <c r="GL43" i="2"/>
  <c r="GJ44" i="2"/>
  <c r="GK44" i="2"/>
  <c r="GL44" i="2"/>
  <c r="GJ45" i="2"/>
  <c r="GK45" i="2"/>
  <c r="GL45" i="2"/>
  <c r="GJ46" i="2"/>
  <c r="GK46" i="2"/>
  <c r="GL46" i="2"/>
  <c r="GJ47" i="2"/>
  <c r="GK47" i="2"/>
  <c r="GL47" i="2"/>
  <c r="GJ48" i="2"/>
  <c r="GK48" i="2"/>
  <c r="GL48" i="2"/>
  <c r="GJ49" i="2"/>
  <c r="GK49" i="2"/>
  <c r="GL49" i="2"/>
  <c r="GJ50" i="2"/>
  <c r="GK50" i="2"/>
  <c r="GL50" i="2"/>
  <c r="GJ51" i="2"/>
  <c r="GK51" i="2"/>
  <c r="GL51" i="2"/>
  <c r="GJ52" i="2"/>
  <c r="GK52" i="2"/>
  <c r="GL52" i="2"/>
  <c r="GJ53" i="2"/>
  <c r="GK53" i="2"/>
  <c r="GL53" i="2"/>
  <c r="GJ54" i="2"/>
  <c r="GK54" i="2"/>
  <c r="GL54" i="2"/>
  <c r="GJ55" i="2"/>
  <c r="GK55" i="2"/>
  <c r="GL55" i="2"/>
  <c r="GJ56" i="2"/>
  <c r="GK56" i="2"/>
  <c r="GL56" i="2"/>
  <c r="GJ57" i="2"/>
  <c r="GK57" i="2"/>
  <c r="GL57" i="2"/>
  <c r="GJ58" i="2"/>
  <c r="GK58" i="2"/>
  <c r="GL58" i="2"/>
  <c r="GJ59" i="2"/>
  <c r="GK59" i="2"/>
  <c r="GL59" i="2"/>
  <c r="GJ60" i="2"/>
  <c r="GK60" i="2"/>
  <c r="GL60" i="2"/>
  <c r="GJ61" i="2"/>
  <c r="GK61" i="2"/>
  <c r="GL61" i="2"/>
  <c r="GJ62" i="2"/>
  <c r="GK62" i="2"/>
  <c r="GL62" i="2"/>
  <c r="GJ63" i="2"/>
  <c r="GK63" i="2"/>
  <c r="GL63" i="2"/>
  <c r="GJ64" i="2"/>
  <c r="GK64" i="2"/>
  <c r="GL64" i="2"/>
  <c r="GJ65" i="2"/>
  <c r="GK65" i="2"/>
  <c r="GL65" i="2"/>
  <c r="GJ66" i="2"/>
  <c r="GK66" i="2"/>
  <c r="GL66" i="2"/>
  <c r="GL7" i="2"/>
  <c r="GK7" i="2"/>
  <c r="GJ7" i="2"/>
  <c r="FK7" i="2"/>
  <c r="FJ7" i="2"/>
  <c r="FI7" i="2"/>
  <c r="EJ7" i="2"/>
  <c r="EI7" i="2"/>
  <c r="EH7" i="2"/>
  <c r="DH7" i="2"/>
  <c r="CH18" i="2"/>
  <c r="CG18" i="2"/>
  <c r="CF18" i="2"/>
  <c r="CH17" i="2"/>
  <c r="CG17" i="2"/>
  <c r="CF17" i="2"/>
  <c r="CH16" i="2"/>
  <c r="CG16" i="2"/>
  <c r="CF16" i="2"/>
  <c r="CH15" i="2"/>
  <c r="CG15" i="2"/>
  <c r="CF15" i="2"/>
  <c r="CH14" i="2"/>
  <c r="CG14" i="2"/>
  <c r="CF14" i="2"/>
  <c r="CH13" i="2"/>
  <c r="CG13" i="2"/>
  <c r="CF13" i="2"/>
  <c r="CH12" i="2"/>
  <c r="CG12" i="2"/>
  <c r="CF12" i="2"/>
  <c r="CH11" i="2"/>
  <c r="CG11" i="2"/>
  <c r="CF11" i="2"/>
  <c r="CH10" i="2"/>
  <c r="CG10" i="2"/>
  <c r="CF10" i="2"/>
  <c r="CH9" i="2"/>
  <c r="CG9" i="2"/>
  <c r="CF9" i="2"/>
  <c r="CH8" i="2"/>
  <c r="CG8" i="2"/>
  <c r="CF8" i="2"/>
  <c r="CH7" i="2"/>
  <c r="CG7" i="2"/>
  <c r="CF7" i="2"/>
  <c r="CF55" i="2"/>
  <c r="CG55" i="2"/>
  <c r="CH55" i="2"/>
  <c r="CF56" i="2"/>
  <c r="CG56" i="2"/>
  <c r="CH56" i="2"/>
  <c r="CF57" i="2"/>
  <c r="CG57" i="2"/>
  <c r="CH57" i="2"/>
  <c r="CF58" i="2"/>
  <c r="CG58" i="2"/>
  <c r="CH58" i="2"/>
  <c r="CF43" i="2"/>
  <c r="CG43" i="2"/>
  <c r="CH43" i="2"/>
  <c r="CF44" i="2"/>
  <c r="CG44" i="2"/>
  <c r="CH44" i="2"/>
  <c r="CF45" i="2"/>
  <c r="CG45" i="2"/>
  <c r="CH45" i="2"/>
  <c r="CF46" i="2"/>
  <c r="CG46" i="2"/>
  <c r="CH46" i="2"/>
  <c r="CF59" i="2"/>
  <c r="CG59" i="2"/>
  <c r="CH59" i="2"/>
  <c r="CF60" i="2"/>
  <c r="CG60" i="2"/>
  <c r="CH60" i="2"/>
  <c r="CF61" i="2"/>
  <c r="CG61" i="2"/>
  <c r="CH61" i="2"/>
  <c r="CF62" i="2"/>
  <c r="CG62" i="2"/>
  <c r="CH62" i="2"/>
  <c r="CF63" i="2"/>
  <c r="CG63" i="2"/>
  <c r="CH63" i="2"/>
  <c r="CF64" i="2"/>
  <c r="CG64" i="2"/>
  <c r="CH64" i="2"/>
  <c r="CF65" i="2"/>
  <c r="CG65" i="2"/>
  <c r="CH65" i="2"/>
  <c r="CF66" i="2"/>
  <c r="CG66" i="2"/>
  <c r="CH66" i="2"/>
  <c r="CF47" i="2"/>
  <c r="CG47" i="2"/>
  <c r="CH47" i="2"/>
  <c r="CF48" i="2"/>
  <c r="CG48" i="2"/>
  <c r="CH48" i="2"/>
  <c r="CF49" i="2"/>
  <c r="CG49" i="2"/>
  <c r="CH49" i="2"/>
  <c r="CF50" i="2"/>
  <c r="CG50" i="2"/>
  <c r="CH50" i="2"/>
  <c r="CF51" i="2"/>
  <c r="CG51" i="2"/>
  <c r="CH51" i="2"/>
  <c r="CF52" i="2"/>
  <c r="CG52" i="2"/>
  <c r="CH52" i="2"/>
  <c r="CF53" i="2"/>
  <c r="CG53" i="2"/>
  <c r="CH53" i="2"/>
  <c r="CF54" i="2"/>
  <c r="CG54" i="2"/>
  <c r="CH54" i="2"/>
  <c r="CF35" i="2"/>
  <c r="CG35" i="2"/>
  <c r="CH35" i="2"/>
  <c r="CF36" i="2"/>
  <c r="CG36" i="2"/>
  <c r="CH36" i="2"/>
  <c r="CF37" i="2"/>
  <c r="CG37" i="2"/>
  <c r="CH37" i="2"/>
  <c r="CF38" i="2"/>
  <c r="CG38" i="2"/>
  <c r="CH38" i="2"/>
  <c r="CF39" i="2"/>
  <c r="CG39" i="2"/>
  <c r="CH39" i="2"/>
  <c r="CF40" i="2"/>
  <c r="CG40" i="2"/>
  <c r="CH40" i="2"/>
  <c r="CF41" i="2"/>
  <c r="CG41" i="2"/>
  <c r="CH41" i="2"/>
  <c r="CF42" i="2"/>
  <c r="CG42" i="2"/>
  <c r="CH42" i="2"/>
  <c r="CF23" i="2"/>
  <c r="CG23" i="2"/>
  <c r="CH23" i="2"/>
  <c r="CF24" i="2"/>
  <c r="CG24" i="2"/>
  <c r="CH24" i="2"/>
  <c r="CF25" i="2"/>
  <c r="CG25" i="2"/>
  <c r="CH25" i="2"/>
  <c r="CF26" i="2"/>
  <c r="CG26" i="2"/>
  <c r="CH26" i="2"/>
  <c r="CF27" i="2"/>
  <c r="CG27" i="2"/>
  <c r="CH27" i="2"/>
  <c r="CF28" i="2"/>
  <c r="CG28" i="2"/>
  <c r="CH28" i="2"/>
  <c r="CF29" i="2"/>
  <c r="CG29" i="2"/>
  <c r="CH29" i="2"/>
  <c r="CF30" i="2"/>
  <c r="CG30" i="2"/>
  <c r="CH30" i="2"/>
  <c r="CG22" i="2"/>
  <c r="CH22" i="2"/>
  <c r="CF22" i="2"/>
  <c r="CH34" i="2"/>
  <c r="CG34" i="2"/>
  <c r="CF34" i="2"/>
  <c r="CH33" i="2"/>
  <c r="CG33" i="2"/>
  <c r="CF33" i="2"/>
  <c r="CH32" i="2"/>
  <c r="CG32" i="2"/>
  <c r="CF32" i="2"/>
  <c r="CH31" i="2"/>
  <c r="CG31" i="2"/>
  <c r="CF31" i="2"/>
  <c r="CH21" i="2"/>
  <c r="CG21" i="2"/>
  <c r="CF21" i="2"/>
  <c r="CH20" i="2"/>
  <c r="CG20" i="2"/>
  <c r="CF20" i="2"/>
  <c r="CH19" i="2"/>
  <c r="CG19" i="2"/>
  <c r="CF19" i="2"/>
  <c r="CV34" i="2" l="1"/>
  <c r="FY58" i="2"/>
  <c r="FY42" i="2"/>
  <c r="CV46" i="2"/>
  <c r="EX65" i="2"/>
  <c r="EX57" i="2"/>
  <c r="EX49" i="2"/>
  <c r="EX41" i="2"/>
  <c r="EX33" i="2"/>
  <c r="FY26" i="2"/>
  <c r="FY50" i="2"/>
  <c r="CV31" i="2"/>
  <c r="DW61" i="2"/>
  <c r="DW21" i="2"/>
  <c r="DW13" i="2"/>
  <c r="FY35" i="2"/>
  <c r="FY27" i="2"/>
  <c r="FY19" i="2"/>
  <c r="FY11" i="2"/>
  <c r="EX62" i="2"/>
  <c r="EX54" i="2"/>
  <c r="EX46" i="2"/>
  <c r="EX38" i="2"/>
  <c r="EX30" i="2"/>
  <c r="EX22" i="2"/>
  <c r="CV10" i="2"/>
  <c r="CV15" i="2"/>
  <c r="CV18" i="2"/>
  <c r="FY60" i="2"/>
  <c r="FY52" i="2"/>
  <c r="FY44" i="2"/>
  <c r="FY36" i="2"/>
  <c r="FY28" i="2"/>
  <c r="FY20" i="2"/>
  <c r="FY12" i="2"/>
  <c r="EX63" i="2"/>
  <c r="EX55" i="2"/>
  <c r="EX47" i="2"/>
  <c r="EX39" i="2"/>
  <c r="EX31" i="2"/>
  <c r="EX25" i="2"/>
  <c r="EX23" i="2"/>
  <c r="EX17" i="2"/>
  <c r="EX15" i="2"/>
  <c r="EX9" i="2"/>
  <c r="DW39" i="2"/>
  <c r="DW15" i="2"/>
  <c r="CV43" i="2"/>
  <c r="CV29" i="2"/>
  <c r="CV26" i="2"/>
  <c r="CV23" i="2"/>
  <c r="CV41" i="2"/>
  <c r="EX14" i="2"/>
  <c r="DW65" i="2"/>
  <c r="DW57" i="2"/>
  <c r="DW49" i="2"/>
  <c r="DW41" i="2"/>
  <c r="DW33" i="2"/>
  <c r="DW25" i="2"/>
  <c r="DW17" i="2"/>
  <c r="DW9" i="2"/>
  <c r="CV33" i="2"/>
  <c r="CV17" i="2"/>
  <c r="FY18" i="2"/>
  <c r="CV57" i="2"/>
  <c r="CV12" i="2"/>
  <c r="FY66" i="2"/>
  <c r="FY34" i="2"/>
  <c r="FY10" i="2"/>
  <c r="DW45" i="2"/>
  <c r="FY64" i="2"/>
  <c r="FY8" i="2"/>
  <c r="EX11" i="2"/>
  <c r="CV54" i="2"/>
  <c r="FY53" i="2"/>
  <c r="CV20" i="2"/>
  <c r="CV27" i="2"/>
  <c r="CV39" i="2"/>
  <c r="CV36" i="2"/>
  <c r="CV53" i="2"/>
  <c r="CV48" i="2"/>
  <c r="CV9" i="2"/>
  <c r="EX7" i="2"/>
  <c r="EX61" i="2"/>
  <c r="EX53" i="2"/>
  <c r="EX45" i="2"/>
  <c r="EX37" i="2"/>
  <c r="EX29" i="2"/>
  <c r="EX21" i="2"/>
  <c r="EX13" i="2"/>
  <c r="CV28" i="2"/>
  <c r="CV52" i="2"/>
  <c r="DW7" i="2"/>
  <c r="FY40" i="2"/>
  <c r="EX59" i="2"/>
  <c r="EX43" i="2"/>
  <c r="EX35" i="2"/>
  <c r="FY61" i="2"/>
  <c r="FY45" i="2"/>
  <c r="FY37" i="2"/>
  <c r="FY29" i="2"/>
  <c r="FY63" i="2"/>
  <c r="FY55" i="2"/>
  <c r="FY47" i="2"/>
  <c r="FY39" i="2"/>
  <c r="FY31" i="2"/>
  <c r="FY23" i="2"/>
  <c r="FY15" i="2"/>
  <c r="EX66" i="2"/>
  <c r="EX58" i="2"/>
  <c r="EX50" i="2"/>
  <c r="EX42" i="2"/>
  <c r="EX34" i="2"/>
  <c r="EX26" i="2"/>
  <c r="EX18" i="2"/>
  <c r="EX10" i="2"/>
  <c r="DW53" i="2"/>
  <c r="DW37" i="2"/>
  <c r="DW29" i="2"/>
  <c r="CV66" i="2"/>
  <c r="CV42" i="2"/>
  <c r="CV21" i="2"/>
  <c r="CV64" i="2"/>
  <c r="CV62" i="2"/>
  <c r="FY7" i="2"/>
  <c r="FY65" i="2"/>
  <c r="FY57" i="2"/>
  <c r="FY49" i="2"/>
  <c r="FY41" i="2"/>
  <c r="FY33" i="2"/>
  <c r="FY25" i="2"/>
  <c r="FY17" i="2"/>
  <c r="FY9" i="2"/>
  <c r="EX60" i="2"/>
  <c r="EX52" i="2"/>
  <c r="EX44" i="2"/>
  <c r="EX36" i="2"/>
  <c r="EX28" i="2"/>
  <c r="EX20" i="2"/>
  <c r="EX12" i="2"/>
  <c r="DW63" i="2"/>
  <c r="DW55" i="2"/>
  <c r="DW47" i="2"/>
  <c r="DW31" i="2"/>
  <c r="DW23" i="2"/>
  <c r="CV60" i="2"/>
  <c r="FY62" i="2"/>
  <c r="FY54" i="2"/>
  <c r="FY46" i="2"/>
  <c r="FY38" i="2"/>
  <c r="FY30" i="2"/>
  <c r="FY22" i="2"/>
  <c r="FY14" i="2"/>
  <c r="FY43" i="2"/>
  <c r="FY59" i="2"/>
  <c r="CV25" i="2"/>
  <c r="FY48" i="2"/>
  <c r="FY24" i="2"/>
  <c r="EX51" i="2"/>
  <c r="EX27" i="2"/>
  <c r="EX19" i="2"/>
  <c r="FY51" i="2"/>
  <c r="CV37" i="2"/>
  <c r="FY56" i="2"/>
  <c r="FY32" i="2"/>
  <c r="FY16" i="2"/>
  <c r="FY21" i="2"/>
  <c r="FY13" i="2"/>
  <c r="EX64" i="2"/>
  <c r="EX56" i="2"/>
  <c r="EX48" i="2"/>
  <c r="EX40" i="2"/>
  <c r="EX32" i="2"/>
  <c r="EX24" i="2"/>
  <c r="EX16" i="2"/>
  <c r="EX8" i="2"/>
  <c r="CV35" i="2"/>
  <c r="DW60" i="2"/>
  <c r="CV55" i="2"/>
  <c r="DW52" i="2"/>
  <c r="DW44" i="2"/>
  <c r="DW36" i="2"/>
  <c r="DW28" i="2"/>
  <c r="DW20" i="2"/>
  <c r="DW12" i="2"/>
  <c r="CV65" i="2"/>
  <c r="DW62" i="2"/>
  <c r="DW54" i="2"/>
  <c r="CV49" i="2"/>
  <c r="DW46" i="2"/>
  <c r="DW38" i="2"/>
  <c r="DW30" i="2"/>
  <c r="DW22" i="2"/>
  <c r="DW14" i="2"/>
  <c r="CV11" i="2"/>
  <c r="CV14" i="2"/>
  <c r="CV59" i="2"/>
  <c r="DW51" i="2"/>
  <c r="DW43" i="2"/>
  <c r="CV40" i="2"/>
  <c r="DW35" i="2"/>
  <c r="CV32" i="2"/>
  <c r="DW27" i="2"/>
  <c r="CV24" i="2"/>
  <c r="DW19" i="2"/>
  <c r="DW11" i="2"/>
  <c r="DW64" i="2"/>
  <c r="DW56" i="2"/>
  <c r="DW48" i="2"/>
  <c r="DW40" i="2"/>
  <c r="DW32" i="2"/>
  <c r="DW24" i="2"/>
  <c r="DW16" i="2"/>
  <c r="DW8" i="2"/>
  <c r="CV56" i="2"/>
  <c r="DW66" i="2"/>
  <c r="CV63" i="2"/>
  <c r="CV61" i="2"/>
  <c r="DW58" i="2"/>
  <c r="DW50" i="2"/>
  <c r="CV47" i="2"/>
  <c r="DW42" i="2"/>
  <c r="DW34" i="2"/>
  <c r="DW26" i="2"/>
  <c r="DW18" i="2"/>
  <c r="CV13" i="2"/>
  <c r="DW10" i="2"/>
  <c r="CV19" i="2"/>
  <c r="CV51" i="2"/>
  <c r="CV45" i="2"/>
  <c r="CV50" i="2"/>
  <c r="CV58" i="2"/>
  <c r="DW59" i="2"/>
  <c r="CV38" i="2"/>
  <c r="CV30" i="2"/>
  <c r="CV22" i="2"/>
  <c r="CV8" i="2"/>
  <c r="CV16" i="2"/>
  <c r="CV7" i="2"/>
  <c r="CV44" i="2"/>
  <c r="BD20" i="2"/>
  <c r="BE20" i="2"/>
  <c r="BF20" i="2"/>
  <c r="BD21" i="2"/>
  <c r="BE21" i="2"/>
  <c r="BF21" i="2"/>
  <c r="BD22" i="2"/>
  <c r="BE22" i="2"/>
  <c r="BF22" i="2"/>
  <c r="BD23" i="2"/>
  <c r="BE23" i="2"/>
  <c r="BF23" i="2"/>
  <c r="BD24" i="2"/>
  <c r="BE24" i="2"/>
  <c r="BF24" i="2"/>
  <c r="BD25" i="2"/>
  <c r="BE25" i="2"/>
  <c r="BF25" i="2"/>
  <c r="BD26" i="2"/>
  <c r="BE26" i="2"/>
  <c r="BF26" i="2"/>
  <c r="BD27" i="2"/>
  <c r="BE27" i="2"/>
  <c r="BF27" i="2"/>
  <c r="BD28" i="2"/>
  <c r="BE28" i="2"/>
  <c r="BF28" i="2"/>
  <c r="BD29" i="2"/>
  <c r="BE29" i="2"/>
  <c r="BF29" i="2"/>
  <c r="BD30" i="2"/>
  <c r="BE30" i="2"/>
  <c r="BF30" i="2"/>
  <c r="BD31" i="2"/>
  <c r="BE31" i="2"/>
  <c r="BF31" i="2"/>
  <c r="BD32" i="2"/>
  <c r="BE32" i="2"/>
  <c r="BF32" i="2"/>
  <c r="BD33" i="2"/>
  <c r="BE33" i="2"/>
  <c r="BF33" i="2"/>
  <c r="BD34" i="2"/>
  <c r="BE34" i="2"/>
  <c r="BF34" i="2"/>
  <c r="BD35" i="2"/>
  <c r="BE35" i="2"/>
  <c r="BF35" i="2"/>
  <c r="BD36" i="2"/>
  <c r="BE36" i="2"/>
  <c r="BF36" i="2"/>
  <c r="BD37" i="2"/>
  <c r="BE37" i="2"/>
  <c r="BF37" i="2"/>
  <c r="BD38" i="2"/>
  <c r="BE38" i="2"/>
  <c r="BF38" i="2"/>
  <c r="BD39" i="2"/>
  <c r="BE39" i="2"/>
  <c r="BF39" i="2"/>
  <c r="BD40" i="2"/>
  <c r="BE40" i="2"/>
  <c r="BF40" i="2"/>
  <c r="BD41" i="2"/>
  <c r="BE41" i="2"/>
  <c r="BF41" i="2"/>
  <c r="BD42" i="2"/>
  <c r="BE42" i="2"/>
  <c r="BF42" i="2"/>
  <c r="BD43" i="2"/>
  <c r="BE43" i="2"/>
  <c r="BF43" i="2"/>
  <c r="BD44" i="2"/>
  <c r="BE44" i="2"/>
  <c r="BF44" i="2"/>
  <c r="BD45" i="2"/>
  <c r="BE45" i="2"/>
  <c r="BF45" i="2"/>
  <c r="BD46" i="2"/>
  <c r="BE46" i="2"/>
  <c r="BF46" i="2"/>
  <c r="BD47" i="2"/>
  <c r="BE47" i="2"/>
  <c r="BF47" i="2"/>
  <c r="BD48" i="2"/>
  <c r="BE48" i="2"/>
  <c r="BF48" i="2"/>
  <c r="BD49" i="2"/>
  <c r="BE49" i="2"/>
  <c r="BF49" i="2"/>
  <c r="BD50" i="2"/>
  <c r="BE50" i="2"/>
  <c r="BF50" i="2"/>
  <c r="BD51" i="2"/>
  <c r="BE51" i="2"/>
  <c r="BF51" i="2"/>
  <c r="BD52" i="2"/>
  <c r="BE52" i="2"/>
  <c r="BF52" i="2"/>
  <c r="BD53" i="2"/>
  <c r="BE53" i="2"/>
  <c r="BF53" i="2"/>
  <c r="BD54" i="2"/>
  <c r="BE54" i="2"/>
  <c r="BF54" i="2"/>
  <c r="BD55" i="2"/>
  <c r="BE55" i="2"/>
  <c r="BF55" i="2"/>
  <c r="BD56" i="2"/>
  <c r="BE56" i="2"/>
  <c r="BF56" i="2"/>
  <c r="BD57" i="2"/>
  <c r="BE57" i="2"/>
  <c r="BF57" i="2"/>
  <c r="BD58" i="2"/>
  <c r="BE58" i="2"/>
  <c r="BF58" i="2"/>
  <c r="BD59" i="2"/>
  <c r="BE59" i="2"/>
  <c r="BF59" i="2"/>
  <c r="BD60" i="2"/>
  <c r="BE60" i="2"/>
  <c r="BF60" i="2"/>
  <c r="BD61" i="2"/>
  <c r="BE61" i="2"/>
  <c r="BF61" i="2"/>
  <c r="BD62" i="2"/>
  <c r="BE62" i="2"/>
  <c r="BF62" i="2"/>
  <c r="BD63" i="2"/>
  <c r="BE63" i="2"/>
  <c r="BF63" i="2"/>
  <c r="BD64" i="2"/>
  <c r="BE64" i="2"/>
  <c r="BF64" i="2"/>
  <c r="BD65" i="2"/>
  <c r="BE65" i="2"/>
  <c r="BF65" i="2"/>
  <c r="BD66" i="2"/>
  <c r="BE66" i="2"/>
  <c r="BF66" i="2"/>
  <c r="BF19" i="2"/>
  <c r="BE19" i="2"/>
  <c r="BD19" i="2"/>
  <c r="N8" i="2"/>
  <c r="O8" i="2"/>
  <c r="P8" i="2"/>
  <c r="N9" i="2"/>
  <c r="O9" i="2"/>
  <c r="P9" i="2"/>
  <c r="N10" i="2"/>
  <c r="O10" i="2"/>
  <c r="P10" i="2"/>
  <c r="N11" i="2"/>
  <c r="O11" i="2"/>
  <c r="P11" i="2"/>
  <c r="N12" i="2"/>
  <c r="O12" i="2"/>
  <c r="P12" i="2"/>
  <c r="N13" i="2"/>
  <c r="O13" i="2"/>
  <c r="P13" i="2"/>
  <c r="N14" i="2"/>
  <c r="O14" i="2"/>
  <c r="P14" i="2"/>
  <c r="N15" i="2"/>
  <c r="O15" i="2"/>
  <c r="P15" i="2"/>
  <c r="N16" i="2"/>
  <c r="O16" i="2"/>
  <c r="P16" i="2"/>
  <c r="N17" i="2"/>
  <c r="O17" i="2"/>
  <c r="P17" i="2"/>
  <c r="N18" i="2"/>
  <c r="O18" i="2"/>
  <c r="P18" i="2"/>
  <c r="N19" i="2"/>
  <c r="O19" i="2"/>
  <c r="P19" i="2"/>
  <c r="N20" i="2"/>
  <c r="O20" i="2"/>
  <c r="P20" i="2"/>
  <c r="N21" i="2"/>
  <c r="O21" i="2"/>
  <c r="P21" i="2"/>
  <c r="N22" i="2"/>
  <c r="O22" i="2"/>
  <c r="P22" i="2"/>
  <c r="N23" i="2"/>
  <c r="O23" i="2"/>
  <c r="P23" i="2"/>
  <c r="N24" i="2"/>
  <c r="O24" i="2"/>
  <c r="P24" i="2"/>
  <c r="N25" i="2"/>
  <c r="O25" i="2"/>
  <c r="P25" i="2"/>
  <c r="N26" i="2"/>
  <c r="O26" i="2"/>
  <c r="P26" i="2"/>
  <c r="N27" i="2"/>
  <c r="O27" i="2"/>
  <c r="P27" i="2"/>
  <c r="N28" i="2"/>
  <c r="O28" i="2"/>
  <c r="P28" i="2"/>
  <c r="N29" i="2"/>
  <c r="O29" i="2"/>
  <c r="P29" i="2"/>
  <c r="N30" i="2"/>
  <c r="O30" i="2"/>
  <c r="P30" i="2"/>
  <c r="N31" i="2"/>
  <c r="O31" i="2"/>
  <c r="P31" i="2"/>
  <c r="N32" i="2"/>
  <c r="O32" i="2"/>
  <c r="P32" i="2"/>
  <c r="N33" i="2"/>
  <c r="O33" i="2"/>
  <c r="P33" i="2"/>
  <c r="N34" i="2"/>
  <c r="O34" i="2"/>
  <c r="P34" i="2"/>
  <c r="N35" i="2"/>
  <c r="O35" i="2"/>
  <c r="P35" i="2"/>
  <c r="N36" i="2"/>
  <c r="O36" i="2"/>
  <c r="P36" i="2"/>
  <c r="N37" i="2"/>
  <c r="O37" i="2"/>
  <c r="P37" i="2"/>
  <c r="N38" i="2"/>
  <c r="O38" i="2"/>
  <c r="P38" i="2"/>
  <c r="N39" i="2"/>
  <c r="O39" i="2"/>
  <c r="P39" i="2"/>
  <c r="N40" i="2"/>
  <c r="O40" i="2"/>
  <c r="P40" i="2"/>
  <c r="N41" i="2"/>
  <c r="O41" i="2"/>
  <c r="P41" i="2"/>
  <c r="N42" i="2"/>
  <c r="O42" i="2"/>
  <c r="P42" i="2"/>
  <c r="N43" i="2"/>
  <c r="O43" i="2"/>
  <c r="P43" i="2"/>
  <c r="N44" i="2"/>
  <c r="O44" i="2"/>
  <c r="P44" i="2"/>
  <c r="N45" i="2"/>
  <c r="O45" i="2"/>
  <c r="P45" i="2"/>
  <c r="N46" i="2"/>
  <c r="O46" i="2"/>
  <c r="P46" i="2"/>
  <c r="N47" i="2"/>
  <c r="O47" i="2"/>
  <c r="P47" i="2"/>
  <c r="N48" i="2"/>
  <c r="O48" i="2"/>
  <c r="P48" i="2"/>
  <c r="N49" i="2"/>
  <c r="O49" i="2"/>
  <c r="P49" i="2"/>
  <c r="N50" i="2"/>
  <c r="O50" i="2"/>
  <c r="P50" i="2"/>
  <c r="N51" i="2"/>
  <c r="O51" i="2"/>
  <c r="P51" i="2"/>
  <c r="N52" i="2"/>
  <c r="O52" i="2"/>
  <c r="P52" i="2"/>
  <c r="N53" i="2"/>
  <c r="O53" i="2"/>
  <c r="P53" i="2"/>
  <c r="N54" i="2"/>
  <c r="O54" i="2"/>
  <c r="P54" i="2"/>
  <c r="N55" i="2"/>
  <c r="O55" i="2"/>
  <c r="P55" i="2"/>
  <c r="N56" i="2"/>
  <c r="O56" i="2"/>
  <c r="P56" i="2"/>
  <c r="N57" i="2"/>
  <c r="O57" i="2"/>
  <c r="P57" i="2"/>
  <c r="N58" i="2"/>
  <c r="O58" i="2"/>
  <c r="P58" i="2"/>
  <c r="N59" i="2"/>
  <c r="O59" i="2"/>
  <c r="P59" i="2"/>
  <c r="N60" i="2"/>
  <c r="O60" i="2"/>
  <c r="P60" i="2"/>
  <c r="N61" i="2"/>
  <c r="O61" i="2"/>
  <c r="P61" i="2"/>
  <c r="N62" i="2"/>
  <c r="O62" i="2"/>
  <c r="P62" i="2"/>
  <c r="N63" i="2"/>
  <c r="O63" i="2"/>
  <c r="P63" i="2"/>
  <c r="N64" i="2"/>
  <c r="O64" i="2"/>
  <c r="P64" i="2"/>
  <c r="N65" i="2"/>
  <c r="O65" i="2"/>
  <c r="P65" i="2"/>
  <c r="N66" i="2"/>
  <c r="O66" i="2"/>
  <c r="P66" i="2"/>
  <c r="P7" i="2"/>
  <c r="O7" i="2"/>
  <c r="N7" i="2"/>
  <c r="AS7" i="2" l="1"/>
  <c r="AS13" i="2"/>
  <c r="BU54" i="2"/>
  <c r="BU49" i="2"/>
  <c r="BU38" i="2"/>
  <c r="AS15" i="2"/>
  <c r="BU59" i="2"/>
  <c r="BU51" i="2"/>
  <c r="BU35" i="2"/>
  <c r="BU27" i="2"/>
  <c r="AS12" i="2"/>
  <c r="AS56" i="2"/>
  <c r="AS14" i="2"/>
  <c r="AS45" i="2"/>
  <c r="BU29" i="2"/>
  <c r="AS21" i="2"/>
  <c r="BU66" i="2"/>
  <c r="AS58" i="2"/>
  <c r="AS50" i="2"/>
  <c r="AS26" i="2"/>
  <c r="AS43" i="2"/>
  <c r="AS35" i="2"/>
  <c r="AS27" i="2"/>
  <c r="AS11" i="2"/>
  <c r="AS63" i="2"/>
  <c r="AS55" i="2"/>
  <c r="AS39" i="2"/>
  <c r="AS31" i="2"/>
  <c r="AS46" i="2"/>
  <c r="AS38" i="2"/>
  <c r="BU37" i="2"/>
  <c r="AS42" i="2"/>
  <c r="AS16" i="2"/>
  <c r="AS8" i="2"/>
  <c r="BU60" i="2"/>
  <c r="BU52" i="2"/>
  <c r="AS44" i="2"/>
  <c r="AS36" i="2"/>
  <c r="BU28" i="2"/>
  <c r="AS20" i="2"/>
  <c r="AS33" i="2"/>
  <c r="AS19" i="2"/>
  <c r="AS57" i="2"/>
  <c r="AS18" i="2"/>
  <c r="AS10" i="2"/>
  <c r="BU62" i="2"/>
  <c r="BU30" i="2"/>
  <c r="BU33" i="2"/>
  <c r="AS32" i="2"/>
  <c r="AS24" i="2"/>
  <c r="AS64" i="2"/>
  <c r="AS40" i="2"/>
  <c r="AS62" i="2"/>
  <c r="AS17" i="2"/>
  <c r="BU53" i="2"/>
  <c r="AS48" i="2"/>
  <c r="AS54" i="2"/>
  <c r="AS30" i="2"/>
  <c r="AS22" i="2"/>
  <c r="AS9" i="2"/>
  <c r="BU61" i="2"/>
  <c r="BU50" i="2"/>
  <c r="BU34" i="2"/>
  <c r="AS37" i="2"/>
  <c r="BU47" i="2"/>
  <c r="BU23" i="2"/>
  <c r="AS60" i="2"/>
  <c r="AS52" i="2"/>
  <c r="AS28" i="2"/>
  <c r="BU42" i="2"/>
  <c r="BU26" i="2"/>
  <c r="BU36" i="2"/>
  <c r="AS59" i="2"/>
  <c r="AS51" i="2"/>
  <c r="AS61" i="2"/>
  <c r="AS29" i="2"/>
  <c r="BU65" i="2"/>
  <c r="BU41" i="2"/>
  <c r="BU25" i="2"/>
  <c r="AS66" i="2"/>
  <c r="AS34" i="2"/>
  <c r="BU31" i="2"/>
  <c r="BU64" i="2"/>
  <c r="BU48" i="2"/>
  <c r="AS65" i="2"/>
  <c r="AS49" i="2"/>
  <c r="AS41" i="2"/>
  <c r="AS25" i="2"/>
  <c r="BU39" i="2"/>
  <c r="BU24" i="2"/>
  <c r="AS53" i="2"/>
  <c r="BU63" i="2"/>
  <c r="BU40" i="2"/>
  <c r="BU32" i="2"/>
  <c r="AS47" i="2"/>
  <c r="AS23" i="2"/>
</calcChain>
</file>

<file path=xl/sharedStrings.xml><?xml version="1.0" encoding="utf-8"?>
<sst xmlns="http://schemas.openxmlformats.org/spreadsheetml/2006/main" count="1348" uniqueCount="337">
  <si>
    <t>primární data</t>
  </si>
  <si>
    <t>MĚŘENÍ PŘED LASEROVÁNÍM</t>
  </si>
  <si>
    <t>LASEROVÁNÍ</t>
  </si>
  <si>
    <t>MĚŘENÍ PO LASEROVÁNÍ</t>
  </si>
  <si>
    <t>MĚŘENÍ PO APLIKACI NÁTĚROVÝCH HMOT</t>
  </si>
  <si>
    <t>MĚŘENÍ XENOTEST PO 24 HODINÁCH</t>
  </si>
  <si>
    <t>MĚŘENÍ XENOTEST PO 48  HODINÁCH</t>
  </si>
  <si>
    <t>MĚŘENÍ XENOTEST PO 96 HODINÁCH</t>
  </si>
  <si>
    <t>MĚŘENÍ XENOTEST PO 168 HODINÁCH</t>
  </si>
  <si>
    <t>POČET</t>
  </si>
  <si>
    <t>POPIS</t>
  </si>
  <si>
    <r>
      <t>DRSNOST Ra (m</t>
    </r>
    <r>
      <rPr>
        <sz val="11"/>
        <color theme="1"/>
        <rFont val="Calibri"/>
        <family val="2"/>
        <charset val="238"/>
      </rPr>
      <t>μ)</t>
    </r>
  </si>
  <si>
    <t>BARVA</t>
  </si>
  <si>
    <t>LESK</t>
  </si>
  <si>
    <t>LASER kolmo na vlákna</t>
  </si>
  <si>
    <t>1.měření</t>
  </si>
  <si>
    <t>2.měření</t>
  </si>
  <si>
    <t>3.měření</t>
  </si>
  <si>
    <t>2.měřění</t>
  </si>
  <si>
    <t>3.měřění</t>
  </si>
  <si>
    <t>L</t>
  </si>
  <si>
    <t>a</t>
  </si>
  <si>
    <t>b</t>
  </si>
  <si>
    <t>rychlos (mm/s)</t>
  </si>
  <si>
    <t>výkon (W)</t>
  </si>
  <si>
    <t>1.</t>
  </si>
  <si>
    <t>Referenční bez nátěru 1.</t>
  </si>
  <si>
    <t>2.</t>
  </si>
  <si>
    <t>Referenční bez nátěru 2.</t>
  </si>
  <si>
    <t>3.</t>
  </si>
  <si>
    <t>Referenční bez nátěru 3.</t>
  </si>
  <si>
    <t>4.</t>
  </si>
  <si>
    <t>Referenční bez nátěru 4.</t>
  </si>
  <si>
    <t>5.</t>
  </si>
  <si>
    <t>Referenční 1.nátěr PUR 1.</t>
  </si>
  <si>
    <t>6.</t>
  </si>
  <si>
    <t>Referenční 1.nátěr PUR 2.</t>
  </si>
  <si>
    <t>7.</t>
  </si>
  <si>
    <t>Referenční 1.nátěr PUR 3.</t>
  </si>
  <si>
    <t>8.</t>
  </si>
  <si>
    <t>Referenční 1.nátěr PUR 4.</t>
  </si>
  <si>
    <t>9.</t>
  </si>
  <si>
    <t>Referenční 2.nátěr VOSK 1.</t>
  </si>
  <si>
    <t>10.</t>
  </si>
  <si>
    <t>Referenční 2.nátěr VOSK 2.</t>
  </si>
  <si>
    <t>11.</t>
  </si>
  <si>
    <t>Referenční 2.nátěr VOSK 3.</t>
  </si>
  <si>
    <t>12.</t>
  </si>
  <si>
    <t>Referenční 2.nátěr VOSK 4.</t>
  </si>
  <si>
    <t>13.</t>
  </si>
  <si>
    <t>Světlý bez nátěru 1.</t>
  </si>
  <si>
    <t>14.</t>
  </si>
  <si>
    <t>Světlý bez nátěru 2.</t>
  </si>
  <si>
    <t>15.</t>
  </si>
  <si>
    <t>Světlý bez nátěru 3.</t>
  </si>
  <si>
    <t>16.</t>
  </si>
  <si>
    <t>Světlý bez nátěru 4.</t>
  </si>
  <si>
    <t>17.</t>
  </si>
  <si>
    <t>Světlý 1.nátěr PUR 1.</t>
  </si>
  <si>
    <t>18.</t>
  </si>
  <si>
    <t>Světlý 1.nátěr PUR 2.</t>
  </si>
  <si>
    <t>19.</t>
  </si>
  <si>
    <t>Světlý 1.nátěr PUR 3.</t>
  </si>
  <si>
    <t>20.</t>
  </si>
  <si>
    <t>Světlý 1.nátěr PUR 4.</t>
  </si>
  <si>
    <t>21.</t>
  </si>
  <si>
    <t>Světlý 2.nátěr VOSK 1.</t>
  </si>
  <si>
    <t>22.</t>
  </si>
  <si>
    <t>Světlý 2.nátěr VOSK 2.</t>
  </si>
  <si>
    <t>23.</t>
  </si>
  <si>
    <t>Světlý 2.nátěr VOSK 3.</t>
  </si>
  <si>
    <t>24.</t>
  </si>
  <si>
    <t>Světlý 2.nátěr VOSK 4.</t>
  </si>
  <si>
    <t>25.</t>
  </si>
  <si>
    <t>Střední bez nátěru 1.</t>
  </si>
  <si>
    <t>26.</t>
  </si>
  <si>
    <t>Střední bez nátěru 2.</t>
  </si>
  <si>
    <t>27.</t>
  </si>
  <si>
    <t>Střední bez nátěru 3.</t>
  </si>
  <si>
    <t>28.</t>
  </si>
  <si>
    <t>Střední bez nátěru 4.</t>
  </si>
  <si>
    <t>29.</t>
  </si>
  <si>
    <t>Střední 1.nátěr PUR 1.</t>
  </si>
  <si>
    <t>30.</t>
  </si>
  <si>
    <t>Střední 1.nátěr PUR 2.</t>
  </si>
  <si>
    <t>31.</t>
  </si>
  <si>
    <t>Střední 1.nátěr PUR 3.</t>
  </si>
  <si>
    <t>32.</t>
  </si>
  <si>
    <t>Střední 1.nátěr PUR 4.</t>
  </si>
  <si>
    <t>33.</t>
  </si>
  <si>
    <t>Střední 2.nátěr VOSK 1.</t>
  </si>
  <si>
    <t>34.</t>
  </si>
  <si>
    <t>Střední 2.nátěr VOSK 2.</t>
  </si>
  <si>
    <t>35.</t>
  </si>
  <si>
    <t>Střední 2.nátěr VOSK 3.</t>
  </si>
  <si>
    <t>36.</t>
  </si>
  <si>
    <t>Střední 2.nátěr VOSK 4.</t>
  </si>
  <si>
    <t>37.</t>
  </si>
  <si>
    <t>Tmavý nekartač. bez nátěru 1.</t>
  </si>
  <si>
    <t>38.</t>
  </si>
  <si>
    <t>Tmavý nekartač. bez nátěru 2.</t>
  </si>
  <si>
    <t>39.</t>
  </si>
  <si>
    <t>Tmavý nekartač. bez nátěru 3.</t>
  </si>
  <si>
    <t>40.</t>
  </si>
  <si>
    <t>Tmavý nekartač. bez nátěru 4.</t>
  </si>
  <si>
    <t>41.</t>
  </si>
  <si>
    <t>Tmavý nekartač. 1.nátěr PUR 1.</t>
  </si>
  <si>
    <t>42.</t>
  </si>
  <si>
    <t>Tmavý nekartač. 1.nátěr PUR 2.</t>
  </si>
  <si>
    <t>43.</t>
  </si>
  <si>
    <t>Tmavý nekartač. 1.nátěr PUR 3.</t>
  </si>
  <si>
    <t>44.</t>
  </si>
  <si>
    <t>Tmavý nekartač. 1.nátěr PUR 4.</t>
  </si>
  <si>
    <t>45.</t>
  </si>
  <si>
    <t>Tmavý nekartač. 2.nátěr VOSK 1.</t>
  </si>
  <si>
    <t>46.</t>
  </si>
  <si>
    <t>Tmavý nekartač. 2.nátěr VOSK 2.</t>
  </si>
  <si>
    <t>47.</t>
  </si>
  <si>
    <t>Tmavý nekartač. 2.nátěr VOSK 3.</t>
  </si>
  <si>
    <t>48.</t>
  </si>
  <si>
    <t>Tmavý nekartač. 2.nátěr VOSK 4.</t>
  </si>
  <si>
    <t>49.</t>
  </si>
  <si>
    <t>Tmavý kartač. bez nátěru 1.</t>
  </si>
  <si>
    <t>50.</t>
  </si>
  <si>
    <t>Tmavý kartač. bez nátěru 2.</t>
  </si>
  <si>
    <t>51.</t>
  </si>
  <si>
    <t>Tmavý kartač. bez nátěru 3.</t>
  </si>
  <si>
    <t>52.</t>
  </si>
  <si>
    <t>Tmavý kartač. bez nátěru 4.</t>
  </si>
  <si>
    <t>53.</t>
  </si>
  <si>
    <t>Tmavý kartač. 1.nátěr PUR 1.</t>
  </si>
  <si>
    <t>54.</t>
  </si>
  <si>
    <t>Tmavý kartač. 1.nátěr PUR 2.</t>
  </si>
  <si>
    <t>55.</t>
  </si>
  <si>
    <t>Tmavý kartač. 1.nátěr PUR 3.</t>
  </si>
  <si>
    <t>E-MAIL Č 11,5671</t>
  </si>
  <si>
    <t>56.</t>
  </si>
  <si>
    <t>Tmavý kartač. 1.nátěr PUR 4.</t>
  </si>
  <si>
    <t>57.</t>
  </si>
  <si>
    <t>Tmavý kartač. 2.nátěr VOSK 1.</t>
  </si>
  <si>
    <t>58.</t>
  </si>
  <si>
    <t>Tmavý kartač. 2.nátěr VOSK 2.</t>
  </si>
  <si>
    <t>59.</t>
  </si>
  <si>
    <t>Tmavý kartač. 2.nátěr VOSK 3.</t>
  </si>
  <si>
    <t>60.</t>
  </si>
  <si>
    <t>Tmavý kartač. 2.nátěr VOSK 4.</t>
  </si>
  <si>
    <t>průměrné hodnoty</t>
  </si>
  <si>
    <t>BARVA před laserováním</t>
  </si>
  <si>
    <t>BARVA po laserování</t>
  </si>
  <si>
    <t xml:space="preserve">barevná odchylka </t>
  </si>
  <si>
    <t>E</t>
  </si>
  <si>
    <t>barevná odchylka</t>
  </si>
  <si>
    <t>BARVA po aplikaci nátěrových hmot</t>
  </si>
  <si>
    <t>BARVA Xenotest po 24 hodinách</t>
  </si>
  <si>
    <t>BARVA Xenotest po 48 hodinách</t>
  </si>
  <si>
    <t>BARVA po 96 hodinách</t>
  </si>
  <si>
    <t>BARVA po 168 hodinách</t>
  </si>
  <si>
    <t>předchozí měření</t>
  </si>
  <si>
    <t>LESK PRŮMĚR + SMĚRODATNÉ ODCHYLKY</t>
  </si>
  <si>
    <t>Δ 1.měření</t>
  </si>
  <si>
    <t>Δ 2.měření</t>
  </si>
  <si>
    <t>Δ 3.měření</t>
  </si>
  <si>
    <t>ΔL</t>
  </si>
  <si>
    <t>Δa</t>
  </si>
  <si>
    <t>Δb</t>
  </si>
  <si>
    <t>po laserování - před laserováním</t>
  </si>
  <si>
    <t>směrodatné odchylky</t>
  </si>
  <si>
    <t>LESK průměry</t>
  </si>
  <si>
    <t>LESK směrodatné odchylky</t>
  </si>
  <si>
    <t>Měření před laserováním</t>
  </si>
  <si>
    <t>měření po laserování</t>
  </si>
  <si>
    <t>měření před laserováním</t>
  </si>
  <si>
    <t>měření po nanesení nátěrů</t>
  </si>
  <si>
    <t>měření po aplikaci nátěrů</t>
  </si>
  <si>
    <t>24 HODIN XENOTEST</t>
  </si>
  <si>
    <t>48 HODIN</t>
  </si>
  <si>
    <t>96 HODIN</t>
  </si>
  <si>
    <t>168 HODIN</t>
  </si>
  <si>
    <t>MĚŘENÍ PO 168 HODINÁCH VE XENOTESTU</t>
  </si>
  <si>
    <t>barva po nátěrových hmotách - barva po laserování</t>
  </si>
  <si>
    <t>24H - po aplikaci nátěrových hmot</t>
  </si>
  <si>
    <t>48h - po aplikaci nátěrů</t>
  </si>
  <si>
    <t>96h - po aplikaci nátěrů</t>
  </si>
  <si>
    <t>168h - po aplikaci nátěrů</t>
  </si>
  <si>
    <t>čas(min)</t>
  </si>
  <si>
    <t>24h</t>
  </si>
  <si>
    <t>48h</t>
  </si>
  <si>
    <t>96h</t>
  </si>
  <si>
    <t>168h</t>
  </si>
  <si>
    <t>ΔE</t>
  </si>
  <si>
    <t>0h</t>
  </si>
  <si>
    <t>energie*čas=dopadající energie na jednotku plochy</t>
  </si>
  <si>
    <t>ΔE Referenční bez nátěru</t>
  </si>
  <si>
    <t>ΔE Referenční polyuretan</t>
  </si>
  <si>
    <t>ΔE Referenční vosk</t>
  </si>
  <si>
    <t>ΔE Světlé bez nátěru</t>
  </si>
  <si>
    <t>ΔE Světlé polyuretan</t>
  </si>
  <si>
    <t>ΔE Světlé vosk</t>
  </si>
  <si>
    <t>ΔE Střední bez nátěru</t>
  </si>
  <si>
    <t>ΔE Střední polyuretan</t>
  </si>
  <si>
    <t>ΔE Střední vosk</t>
  </si>
  <si>
    <t>ΔE Tmavé bez nátěru</t>
  </si>
  <si>
    <t>ΔE Tmavé polyuretan</t>
  </si>
  <si>
    <t>ΔE Tmavé vosk</t>
  </si>
  <si>
    <t>ΔE Tmavé kartáč. bez nátěru</t>
  </si>
  <si>
    <t>ΔE Tmavé kartáč. polyuretan</t>
  </si>
  <si>
    <t>ΔE Tmavé kartáč. vosk</t>
  </si>
  <si>
    <t>POČET MĚŘENÍ</t>
  </si>
  <si>
    <t>ČASU V KOMOŘE</t>
  </si>
  <si>
    <t xml:space="preserve"> Referenční bez nátěru</t>
  </si>
  <si>
    <t xml:space="preserve"> Referenční polyuretan</t>
  </si>
  <si>
    <t xml:space="preserve"> Referenční vosk</t>
  </si>
  <si>
    <t xml:space="preserve"> Světlé bez nátěru</t>
  </si>
  <si>
    <t xml:space="preserve"> Světlé polyuretan</t>
  </si>
  <si>
    <t xml:space="preserve"> Světlé vosk</t>
  </si>
  <si>
    <t xml:space="preserve"> Střední bez nátěru</t>
  </si>
  <si>
    <t>Střední polyuretan</t>
  </si>
  <si>
    <t>Střední vosk</t>
  </si>
  <si>
    <t>Tmavé bez nátěru</t>
  </si>
  <si>
    <t>Tmavé polyuretan</t>
  </si>
  <si>
    <t>Tmavé vosk</t>
  </si>
  <si>
    <t>Tmavé kartáč. bez nátěru</t>
  </si>
  <si>
    <t>Tmavé kartáč. polyuretan</t>
  </si>
  <si>
    <t>Tmavé kartáč. vosk</t>
  </si>
  <si>
    <t>Průměrná aritmetická úchylka posuzovaného profilu – Ra</t>
  </si>
  <si>
    <t>Toto značení prosím dejte i do metodiky práce, používejte i jako zkratky v textu…</t>
  </si>
  <si>
    <t>REF-bez laseru</t>
  </si>
  <si>
    <t>S-světlé</t>
  </si>
  <si>
    <t>bez - bez nátěru</t>
  </si>
  <si>
    <t>M-středně</t>
  </si>
  <si>
    <t>PU-polyuretan</t>
  </si>
  <si>
    <t>T-tmavé</t>
  </si>
  <si>
    <t>VX-vosk</t>
  </si>
  <si>
    <t>T-K -tmavé kartáč</t>
  </si>
  <si>
    <t>grafy=</t>
  </si>
  <si>
    <t>průměry +/- 2xSměrodatná odchylka</t>
  </si>
  <si>
    <t xml:space="preserve"> Cell No.</t>
  </si>
  <si>
    <r>
      <rPr>
        <sz val="10"/>
        <color indexed="8"/>
        <rFont val="Arial"/>
        <family val="2"/>
        <charset val="238"/>
      </rPr>
      <t>Tukey HSD test; variable dE* (Obrovský statistika)
Approximate Probabilities for Post Hoc Tests
Error: Between MS = 1,4576, df = 165,00</t>
    </r>
  </si>
  <si>
    <t>Druh-po_Stárnutí</t>
  </si>
  <si>
    <t>{1}</t>
  </si>
  <si>
    <t>{2}</t>
  </si>
  <si>
    <t>{3}</t>
  </si>
  <si>
    <t>{4}</t>
  </si>
  <si>
    <t>{5}</t>
  </si>
  <si>
    <t>{6}</t>
  </si>
  <si>
    <t>{7}</t>
  </si>
  <si>
    <t>{8}</t>
  </si>
  <si>
    <t>{9}</t>
  </si>
  <si>
    <t>{10}</t>
  </si>
  <si>
    <t>{11}</t>
  </si>
  <si>
    <t>{12}</t>
  </si>
  <si>
    <t>{13}</t>
  </si>
  <si>
    <t>{14}</t>
  </si>
  <si>
    <t>{15}</t>
  </si>
  <si>
    <t>1</t>
  </si>
  <si>
    <t>REF-168_bez</t>
  </si>
  <si>
    <t>2</t>
  </si>
  <si>
    <t>S-168_bez</t>
  </si>
  <si>
    <t>3</t>
  </si>
  <si>
    <t>M-168_bez</t>
  </si>
  <si>
    <t>4</t>
  </si>
  <si>
    <t>T-168_bez</t>
  </si>
  <si>
    <t>5</t>
  </si>
  <si>
    <t>T-K-168_bez</t>
  </si>
  <si>
    <t>6</t>
  </si>
  <si>
    <t>REF-168_PU</t>
  </si>
  <si>
    <t>7</t>
  </si>
  <si>
    <t>S-168_PU</t>
  </si>
  <si>
    <t>8</t>
  </si>
  <si>
    <t>M-168_PU</t>
  </si>
  <si>
    <t>9</t>
  </si>
  <si>
    <t>T-168_PU</t>
  </si>
  <si>
    <t>10</t>
  </si>
  <si>
    <t>T-K-168_PU</t>
  </si>
  <si>
    <t>11</t>
  </si>
  <si>
    <t>REF-168_VX</t>
  </si>
  <si>
    <t>12</t>
  </si>
  <si>
    <t>S-168_VX</t>
  </si>
  <si>
    <t>13</t>
  </si>
  <si>
    <t>M-168_VX</t>
  </si>
  <si>
    <t>14</t>
  </si>
  <si>
    <t>T-168_VX</t>
  </si>
  <si>
    <t>15</t>
  </si>
  <si>
    <t>T-K-168_VX</t>
  </si>
  <si>
    <t>Průměrné hodnoty</t>
  </si>
  <si>
    <t>Směrodatné odchylky</t>
  </si>
  <si>
    <t>Tukey HSD test; dE* po 168 hodinách  MS = 1,4576, df = 165,00</t>
  </si>
  <si>
    <t>Před laserováním</t>
  </si>
  <si>
    <t>Po laserování</t>
  </si>
  <si>
    <t>S-bez</t>
  </si>
  <si>
    <t>M-bez</t>
  </si>
  <si>
    <t>T-bez</t>
  </si>
  <si>
    <t>T-K-bez</t>
  </si>
  <si>
    <t>Po nátěru</t>
  </si>
  <si>
    <t>S-PU</t>
  </si>
  <si>
    <t>M-PU</t>
  </si>
  <si>
    <t>T-PU</t>
  </si>
  <si>
    <t>T-K-PU</t>
  </si>
  <si>
    <t>S-VX</t>
  </si>
  <si>
    <t>M-VX</t>
  </si>
  <si>
    <t>T-VX</t>
  </si>
  <si>
    <t>T-K-VX</t>
  </si>
  <si>
    <t>průměr</t>
  </si>
  <si>
    <t>REF-PU</t>
  </si>
  <si>
    <t>REF-bez</t>
  </si>
  <si>
    <t>REF-VX</t>
  </si>
  <si>
    <t>dE po laserování</t>
  </si>
  <si>
    <t>dE po nátěru</t>
  </si>
  <si>
    <t>Světlé</t>
  </si>
  <si>
    <t>Střední</t>
  </si>
  <si>
    <t>Tmavé</t>
  </si>
  <si>
    <t>Tmavé katráčované</t>
  </si>
  <si>
    <t>Tmavé kartáčované</t>
  </si>
  <si>
    <t>Rozdíl = laser - nátěr</t>
  </si>
  <si>
    <t>Rozdíl = Po - Před</t>
  </si>
  <si>
    <t>max</t>
  </si>
  <si>
    <t>průměr 168h</t>
  </si>
  <si>
    <t>min</t>
  </si>
  <si>
    <t>střd. Medián</t>
  </si>
  <si>
    <t>bez</t>
  </si>
  <si>
    <t>pu</t>
  </si>
  <si>
    <t>vx</t>
  </si>
  <si>
    <t>Efekt</t>
  </si>
  <si>
    <t>Suma čtverců</t>
  </si>
  <si>
    <t>Stupně volnosti</t>
  </si>
  <si>
    <t>Průměr čtverců</t>
  </si>
  <si>
    <t>F</t>
  </si>
  <si>
    <t>p</t>
  </si>
  <si>
    <t>Čas stárnutí</t>
  </si>
  <si>
    <t>0,00*</t>
  </si>
  <si>
    <t>Laser</t>
  </si>
  <si>
    <t>Povrch_úprava</t>
  </si>
  <si>
    <t>Čas stárnutí*Laser</t>
  </si>
  <si>
    <t>Čas stárnutí*Povrch_úprava</t>
  </si>
  <si>
    <t>Laser*Povrch_úprava</t>
  </si>
  <si>
    <t>Čas stárnutí*Laser*Povrch_úprava</t>
  </si>
  <si>
    <t>vícefaktorová analýza rozptylu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</si>
</sst>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44"/>
      <color rgb="FF000000"/>
      <name val="SymbolMT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2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37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/>
    <xf numFmtId="0" fontId="0" fillId="0" borderId="3" xfId="0" applyBorder="1"/>
    <xf numFmtId="0" fontId="0" fillId="0" borderId="1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0" fillId="3" borderId="13" xfId="0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3" borderId="19" xfId="0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4" borderId="19" xfId="0" applyFill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5" borderId="19" xfId="0" applyFill="1" applyBorder="1"/>
    <xf numFmtId="0" fontId="0" fillId="6" borderId="19" xfId="0" applyFill="1" applyBorder="1"/>
    <xf numFmtId="20" fontId="0" fillId="0" borderId="22" xfId="0" applyNumberFormat="1" applyBorder="1"/>
    <xf numFmtId="0" fontId="0" fillId="0" borderId="27" xfId="0" applyBorder="1"/>
    <xf numFmtId="0" fontId="0" fillId="0" borderId="9" xfId="0" applyBorder="1"/>
    <xf numFmtId="0" fontId="0" fillId="0" borderId="10" xfId="0" applyBorder="1"/>
    <xf numFmtId="0" fontId="0" fillId="0" borderId="28" xfId="0" applyBorder="1"/>
    <xf numFmtId="0" fontId="0" fillId="7" borderId="19" xfId="0" applyFill="1" applyBorder="1"/>
    <xf numFmtId="0" fontId="0" fillId="8" borderId="19" xfId="0" applyFill="1" applyBorder="1"/>
    <xf numFmtId="0" fontId="0" fillId="9" borderId="19" xfId="0" applyFill="1" applyBorder="1"/>
    <xf numFmtId="0" fontId="0" fillId="9" borderId="29" xfId="0" applyFill="1" applyBorder="1"/>
    <xf numFmtId="0" fontId="0" fillId="5" borderId="29" xfId="0" applyFill="1" applyBorder="1"/>
    <xf numFmtId="0" fontId="0" fillId="2" borderId="11" xfId="0" applyFill="1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11" xfId="0" applyBorder="1"/>
    <xf numFmtId="0" fontId="0" fillId="0" borderId="33" xfId="0" applyBorder="1"/>
    <xf numFmtId="0" fontId="2" fillId="0" borderId="0" xfId="0" applyFont="1"/>
    <xf numFmtId="0" fontId="0" fillId="0" borderId="0" xfId="0" applyFill="1"/>
    <xf numFmtId="0" fontId="0" fillId="0" borderId="4" xfId="0" applyFill="1" applyBorder="1" applyAlignment="1">
      <alignment horizontal="center"/>
    </xf>
    <xf numFmtId="0" fontId="0" fillId="10" borderId="0" xfId="0" applyFill="1"/>
    <xf numFmtId="0" fontId="0" fillId="10" borderId="0" xfId="0" applyFont="1" applyFill="1"/>
    <xf numFmtId="0" fontId="0" fillId="10" borderId="7" xfId="0" applyFont="1" applyFill="1" applyBorder="1"/>
    <xf numFmtId="0" fontId="0" fillId="10" borderId="7" xfId="0" applyFill="1" applyBorder="1"/>
    <xf numFmtId="0" fontId="0" fillId="0" borderId="7" xfId="0" applyBorder="1"/>
    <xf numFmtId="0" fontId="0" fillId="10" borderId="0" xfId="0" applyFont="1" applyFill="1" applyBorder="1"/>
    <xf numFmtId="0" fontId="0" fillId="10" borderId="0" xfId="0" applyFill="1" applyBorder="1"/>
    <xf numFmtId="0" fontId="0" fillId="0" borderId="31" xfId="0" applyFill="1" applyBorder="1"/>
    <xf numFmtId="0" fontId="0" fillId="10" borderId="35" xfId="0" applyFont="1" applyFill="1" applyBorder="1"/>
    <xf numFmtId="0" fontId="0" fillId="10" borderId="35" xfId="0" applyFill="1" applyBorder="1"/>
    <xf numFmtId="0" fontId="0" fillId="11" borderId="21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0" xfId="0" applyFill="1" applyBorder="1"/>
    <xf numFmtId="2" fontId="0" fillId="0" borderId="0" xfId="0" applyNumberFormat="1" applyBorder="1"/>
    <xf numFmtId="0" fontId="0" fillId="11" borderId="0" xfId="0" applyFill="1"/>
    <xf numFmtId="2" fontId="0" fillId="0" borderId="0" xfId="0" applyNumberFormat="1" applyFill="1" applyBorder="1"/>
    <xf numFmtId="0" fontId="0" fillId="13" borderId="0" xfId="0" applyFill="1"/>
    <xf numFmtId="0" fontId="0" fillId="13" borderId="16" xfId="0" applyFill="1" applyBorder="1"/>
    <xf numFmtId="0" fontId="0" fillId="13" borderId="21" xfId="0" applyFill="1" applyBorder="1"/>
    <xf numFmtId="0" fontId="0" fillId="13" borderId="31" xfId="0" applyFill="1" applyBorder="1"/>
    <xf numFmtId="0" fontId="0" fillId="13" borderId="34" xfId="0" applyFill="1" applyBorder="1"/>
    <xf numFmtId="2" fontId="0" fillId="13" borderId="21" xfId="0" applyNumberFormat="1" applyFill="1" applyBorder="1"/>
    <xf numFmtId="0" fontId="0" fillId="0" borderId="35" xfId="0" applyBorder="1"/>
    <xf numFmtId="0" fontId="0" fillId="0" borderId="21" xfId="0" applyFill="1" applyBorder="1"/>
    <xf numFmtId="0" fontId="0" fillId="13" borderId="7" xfId="0" applyFill="1" applyBorder="1"/>
    <xf numFmtId="0" fontId="0" fillId="2" borderId="25" xfId="0" applyFill="1" applyBorder="1"/>
    <xf numFmtId="0" fontId="0" fillId="13" borderId="25" xfId="0" applyFill="1" applyBorder="1"/>
    <xf numFmtId="0" fontId="0" fillId="4" borderId="13" xfId="0" applyFill="1" applyBorder="1"/>
    <xf numFmtId="0" fontId="0" fillId="0" borderId="34" xfId="0" applyBorder="1"/>
    <xf numFmtId="2" fontId="0" fillId="13" borderId="34" xfId="0" applyNumberFormat="1" applyFill="1" applyBorder="1"/>
    <xf numFmtId="0" fontId="0" fillId="11" borderId="34" xfId="0" applyFill="1" applyBorder="1"/>
    <xf numFmtId="0" fontId="0" fillId="0" borderId="6" xfId="0" applyBorder="1"/>
    <xf numFmtId="0" fontId="0" fillId="3" borderId="14" xfId="0" applyFill="1" applyBorder="1"/>
    <xf numFmtId="2" fontId="0" fillId="0" borderId="7" xfId="0" applyNumberFormat="1" applyBorder="1"/>
    <xf numFmtId="2" fontId="0" fillId="13" borderId="16" xfId="0" applyNumberFormat="1" applyFill="1" applyBorder="1"/>
    <xf numFmtId="0" fontId="0" fillId="11" borderId="16" xfId="0" applyFill="1" applyBorder="1"/>
    <xf numFmtId="0" fontId="0" fillId="0" borderId="0" xfId="0" applyBorder="1"/>
    <xf numFmtId="0" fontId="0" fillId="0" borderId="39" xfId="0" applyBorder="1"/>
    <xf numFmtId="0" fontId="0" fillId="3" borderId="29" xfId="0" applyFill="1" applyBorder="1"/>
    <xf numFmtId="0" fontId="0" fillId="2" borderId="35" xfId="0" applyFill="1" applyBorder="1"/>
    <xf numFmtId="2" fontId="0" fillId="0" borderId="35" xfId="0" applyNumberFormat="1" applyBorder="1"/>
    <xf numFmtId="2" fontId="0" fillId="13" borderId="31" xfId="0" applyNumberFormat="1" applyFill="1" applyBorder="1"/>
    <xf numFmtId="0" fontId="0" fillId="11" borderId="31" xfId="0" applyFill="1" applyBorder="1"/>
    <xf numFmtId="0" fontId="0" fillId="5" borderId="13" xfId="0" applyFill="1" applyBorder="1"/>
    <xf numFmtId="0" fontId="0" fillId="4" borderId="14" xfId="0" applyFill="1" applyBorder="1"/>
    <xf numFmtId="0" fontId="0" fillId="4" borderId="29" xfId="0" applyFill="1" applyBorder="1"/>
    <xf numFmtId="0" fontId="0" fillId="3" borderId="40" xfId="0" applyFill="1" applyBorder="1"/>
    <xf numFmtId="0" fontId="0" fillId="5" borderId="40" xfId="0" applyFill="1" applyBorder="1"/>
    <xf numFmtId="0" fontId="0" fillId="0" borderId="41" xfId="0" applyBorder="1"/>
    <xf numFmtId="2" fontId="0" fillId="13" borderId="41" xfId="0" applyNumberFormat="1" applyFill="1" applyBorder="1"/>
    <xf numFmtId="0" fontId="0" fillId="11" borderId="41" xfId="0" applyFill="1" applyBorder="1"/>
    <xf numFmtId="0" fontId="0" fillId="13" borderId="41" xfId="0" applyFill="1" applyBorder="1"/>
    <xf numFmtId="0" fontId="0" fillId="6" borderId="13" xfId="0" applyFill="1" applyBorder="1"/>
    <xf numFmtId="0" fontId="0" fillId="6" borderId="14" xfId="0" applyFill="1" applyBorder="1"/>
    <xf numFmtId="0" fontId="0" fillId="6" borderId="29" xfId="0" applyFill="1" applyBorder="1"/>
    <xf numFmtId="0" fontId="0" fillId="6" borderId="40" xfId="0" applyFill="1" applyBorder="1"/>
    <xf numFmtId="0" fontId="0" fillId="4" borderId="40" xfId="0" applyFill="1" applyBorder="1"/>
    <xf numFmtId="0" fontId="0" fillId="7" borderId="13" xfId="0" applyFill="1" applyBorder="1"/>
    <xf numFmtId="0" fontId="0" fillId="0" borderId="13" xfId="0" applyBorder="1"/>
    <xf numFmtId="0" fontId="0" fillId="5" borderId="14" xfId="0" applyFill="1" applyBorder="1"/>
    <xf numFmtId="0" fontId="0" fillId="7" borderId="40" xfId="0" applyFill="1" applyBorder="1"/>
    <xf numFmtId="0" fontId="0" fillId="0" borderId="40" xfId="0" applyBorder="1"/>
    <xf numFmtId="0" fontId="0" fillId="7" borderId="14" xfId="0" applyFill="1" applyBorder="1"/>
    <xf numFmtId="0" fontId="0" fillId="7" borderId="29" xfId="0" applyFill="1" applyBorder="1"/>
    <xf numFmtId="0" fontId="0" fillId="8" borderId="13" xfId="0" applyFill="1" applyBorder="1"/>
    <xf numFmtId="0" fontId="0" fillId="8" borderId="14" xfId="0" applyFill="1" applyBorder="1"/>
    <xf numFmtId="0" fontId="0" fillId="8" borderId="29" xfId="0" applyFill="1" applyBorder="1"/>
    <xf numFmtId="0" fontId="0" fillId="8" borderId="40" xfId="0" applyFill="1" applyBorder="1"/>
    <xf numFmtId="0" fontId="0" fillId="9" borderId="13" xfId="0" applyFill="1" applyBorder="1"/>
    <xf numFmtId="0" fontId="0" fillId="9" borderId="40" xfId="0" applyFill="1" applyBorder="1"/>
    <xf numFmtId="0" fontId="0" fillId="9" borderId="14" xfId="0" applyFill="1" applyBorder="1"/>
    <xf numFmtId="0" fontId="0" fillId="13" borderId="32" xfId="0" applyFill="1" applyBorder="1"/>
    <xf numFmtId="0" fontId="0" fillId="13" borderId="42" xfId="0" applyFill="1" applyBorder="1"/>
    <xf numFmtId="0" fontId="0" fillId="13" borderId="43" xfId="0" applyFill="1" applyBorder="1"/>
    <xf numFmtId="2" fontId="0" fillId="13" borderId="36" xfId="0" applyNumberFormat="1" applyFill="1" applyBorder="1"/>
    <xf numFmtId="2" fontId="0" fillId="13" borderId="44" xfId="0" applyNumberFormat="1" applyFill="1" applyBorder="1"/>
    <xf numFmtId="2" fontId="0" fillId="13" borderId="42" xfId="0" applyNumberFormat="1" applyFill="1" applyBorder="1"/>
    <xf numFmtId="2" fontId="0" fillId="13" borderId="45" xfId="0" applyNumberFormat="1" applyFill="1" applyBorder="1"/>
    <xf numFmtId="2" fontId="0" fillId="13" borderId="46" xfId="0" applyNumberFormat="1" applyFill="1" applyBorder="1"/>
    <xf numFmtId="0" fontId="0" fillId="0" borderId="8" xfId="0" applyBorder="1"/>
    <xf numFmtId="0" fontId="0" fillId="0" borderId="30" xfId="0" applyFill="1" applyBorder="1"/>
    <xf numFmtId="0" fontId="0" fillId="2" borderId="9" xfId="0" applyFill="1" applyBorder="1"/>
    <xf numFmtId="2" fontId="0" fillId="0" borderId="6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39" xfId="0" applyNumberFormat="1" applyBorder="1"/>
    <xf numFmtId="2" fontId="0" fillId="0" borderId="47" xfId="0" applyNumberFormat="1" applyBorder="1"/>
    <xf numFmtId="0" fontId="0" fillId="12" borderId="7" xfId="0" applyFill="1" applyBorder="1" applyAlignment="1"/>
    <xf numFmtId="0" fontId="0" fillId="2" borderId="5" xfId="0" applyFill="1" applyBorder="1" applyAlignment="1">
      <alignment horizontal="center"/>
    </xf>
    <xf numFmtId="0" fontId="0" fillId="11" borderId="7" xfId="0" applyFill="1" applyBorder="1"/>
    <xf numFmtId="0" fontId="0" fillId="11" borderId="0" xfId="0" applyFill="1" applyBorder="1"/>
    <xf numFmtId="0" fontId="0" fillId="11" borderId="35" xfId="0" applyFill="1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42" xfId="0" applyFill="1" applyBorder="1"/>
    <xf numFmtId="2" fontId="0" fillId="0" borderId="7" xfId="0" applyNumberFormat="1" applyFill="1" applyBorder="1"/>
    <xf numFmtId="2" fontId="0" fillId="0" borderId="35" xfId="0" applyNumberFormat="1" applyFill="1" applyBorder="1"/>
    <xf numFmtId="0" fontId="0" fillId="8" borderId="21" xfId="0" applyFill="1" applyBorder="1" applyAlignment="1"/>
    <xf numFmtId="0" fontId="0" fillId="8" borderId="21" xfId="0" applyFill="1" applyBorder="1" applyAlignment="1">
      <alignment horizontal="center"/>
    </xf>
    <xf numFmtId="0" fontId="0" fillId="8" borderId="21" xfId="0" applyFill="1" applyBorder="1"/>
    <xf numFmtId="2" fontId="0" fillId="8" borderId="0" xfId="0" applyNumberFormat="1" applyFill="1" applyBorder="1"/>
    <xf numFmtId="0" fontId="0" fillId="8" borderId="41" xfId="0" applyFill="1" applyBorder="1"/>
    <xf numFmtId="2" fontId="0" fillId="8" borderId="7" xfId="0" applyNumberFormat="1" applyFill="1" applyBorder="1"/>
    <xf numFmtId="2" fontId="0" fillId="8" borderId="35" xfId="0" applyNumberFormat="1" applyFill="1" applyBorder="1"/>
    <xf numFmtId="0" fontId="0" fillId="18" borderId="15" xfId="0" applyFill="1" applyBorder="1"/>
    <xf numFmtId="0" fontId="0" fillId="18" borderId="16" xfId="0" applyFill="1" applyBorder="1"/>
    <xf numFmtId="0" fontId="0" fillId="18" borderId="17" xfId="0" applyFill="1" applyBorder="1"/>
    <xf numFmtId="0" fontId="0" fillId="18" borderId="20" xfId="0" applyFill="1" applyBorder="1"/>
    <xf numFmtId="0" fontId="0" fillId="18" borderId="21" xfId="0" applyFill="1" applyBorder="1"/>
    <xf numFmtId="0" fontId="0" fillId="18" borderId="22" xfId="0" applyFill="1" applyBorder="1"/>
    <xf numFmtId="0" fontId="0" fillId="18" borderId="30" xfId="0" applyFill="1" applyBorder="1"/>
    <xf numFmtId="0" fontId="0" fillId="18" borderId="31" xfId="0" applyFill="1" applyBorder="1"/>
    <xf numFmtId="0" fontId="0" fillId="18" borderId="32" xfId="0" applyFill="1" applyBorder="1"/>
    <xf numFmtId="0" fontId="0" fillId="18" borderId="48" xfId="0" applyFill="1" applyBorder="1"/>
    <xf numFmtId="0" fontId="0" fillId="18" borderId="34" xfId="0" applyFill="1" applyBorder="1"/>
    <xf numFmtId="0" fontId="0" fillId="18" borderId="49" xfId="0" applyFill="1" applyBorder="1"/>
    <xf numFmtId="0" fontId="0" fillId="18" borderId="50" xfId="0" applyFill="1" applyBorder="1"/>
    <xf numFmtId="0" fontId="0" fillId="18" borderId="41" xfId="0" applyFill="1" applyBorder="1"/>
    <xf numFmtId="0" fontId="0" fillId="18" borderId="51" xfId="0" applyFill="1" applyBorder="1"/>
    <xf numFmtId="2" fontId="0" fillId="6" borderId="7" xfId="0" applyNumberFormat="1" applyFill="1" applyBorder="1"/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7" xfId="0" applyBorder="1"/>
    <xf numFmtId="0" fontId="0" fillId="0" borderId="6" xfId="0" applyFill="1" applyBorder="1" applyAlignment="1">
      <alignment horizontal="left"/>
    </xf>
    <xf numFmtId="2" fontId="0" fillId="0" borderId="8" xfId="0" applyNumberFormat="1" applyFill="1" applyBorder="1"/>
    <xf numFmtId="2" fontId="0" fillId="0" borderId="10" xfId="0" applyNumberFormat="1" applyFill="1" applyBorder="1"/>
    <xf numFmtId="0" fontId="0" fillId="0" borderId="8" xfId="0" applyFill="1" applyBorder="1"/>
    <xf numFmtId="0" fontId="0" fillId="19" borderId="14" xfId="0" applyFill="1" applyBorder="1"/>
    <xf numFmtId="0" fontId="0" fillId="19" borderId="19" xfId="0" applyFill="1" applyBorder="1"/>
    <xf numFmtId="0" fontId="0" fillId="19" borderId="29" xfId="0" applyFill="1" applyBorder="1"/>
    <xf numFmtId="0" fontId="0" fillId="19" borderId="13" xfId="0" applyFill="1" applyBorder="1"/>
    <xf numFmtId="0" fontId="0" fillId="19" borderId="40" xfId="0" applyFill="1" applyBorder="1"/>
    <xf numFmtId="0" fontId="0" fillId="0" borderId="0" xfId="0" applyBorder="1" applyAlignment="1">
      <alignment horizontal="left"/>
    </xf>
    <xf numFmtId="0" fontId="0" fillId="8" borderId="7" xfId="0" applyFont="1" applyFill="1" applyBorder="1" applyAlignment="1">
      <alignment horizontal="center"/>
    </xf>
    <xf numFmtId="0" fontId="0" fillId="8" borderId="52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0" xfId="0" applyFill="1" applyBorder="1"/>
    <xf numFmtId="0" fontId="4" fillId="0" borderId="21" xfId="1" applyFont="1" applyBorder="1" applyAlignment="1">
      <alignment horizontal="center" vertical="top" wrapText="1"/>
    </xf>
    <xf numFmtId="0" fontId="4" fillId="0" borderId="21" xfId="1" applyFont="1" applyBorder="1" applyAlignment="1">
      <alignment horizontal="left" vertical="center"/>
    </xf>
    <xf numFmtId="1" fontId="4" fillId="0" borderId="21" xfId="1" applyNumberFormat="1" applyFont="1" applyBorder="1" applyAlignment="1">
      <alignment horizontal="right" vertical="center"/>
    </xf>
    <xf numFmtId="164" fontId="4" fillId="0" borderId="21" xfId="1" applyNumberFormat="1" applyFont="1" applyBorder="1" applyAlignment="1">
      <alignment horizontal="right" vertical="center"/>
    </xf>
    <xf numFmtId="164" fontId="5" fillId="0" borderId="21" xfId="1" applyNumberFormat="1" applyFont="1" applyBorder="1" applyAlignment="1">
      <alignment horizontal="right" vertical="center"/>
    </xf>
    <xf numFmtId="0" fontId="0" fillId="0" borderId="0" xfId="0" applyAlignment="1"/>
    <xf numFmtId="0" fontId="0" fillId="0" borderId="0" xfId="0" applyAlignment="1">
      <alignment horizontal="center"/>
    </xf>
    <xf numFmtId="2" fontId="0" fillId="0" borderId="7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horizontal="center" vertical="top" wrapText="1"/>
    </xf>
    <xf numFmtId="164" fontId="4" fillId="0" borderId="0" xfId="1" applyNumberFormat="1" applyFont="1" applyBorder="1" applyAlignment="1">
      <alignment horizontal="right" vertical="center"/>
    </xf>
    <xf numFmtId="164" fontId="5" fillId="0" borderId="0" xfId="1" applyNumberFormat="1" applyFont="1" applyBorder="1" applyAlignment="1">
      <alignment horizontal="right" vertical="center"/>
    </xf>
    <xf numFmtId="0" fontId="3" fillId="0" borderId="0" xfId="1" applyBorder="1" applyAlignment="1"/>
    <xf numFmtId="0" fontId="0" fillId="0" borderId="0" xfId="0" applyAlignment="1">
      <alignment horizontal="center"/>
    </xf>
    <xf numFmtId="2" fontId="0" fillId="0" borderId="7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0" fontId="0" fillId="0" borderId="0" xfId="0" applyBorder="1" applyAlignment="1"/>
    <xf numFmtId="0" fontId="0" fillId="0" borderId="35" xfId="0" applyBorder="1" applyAlignment="1"/>
    <xf numFmtId="0" fontId="0" fillId="0" borderId="21" xfId="0" applyBorder="1" applyAlignment="1"/>
    <xf numFmtId="2" fontId="0" fillId="0" borderId="21" xfId="0" applyNumberFormat="1" applyBorder="1" applyAlignment="1"/>
    <xf numFmtId="2" fontId="0" fillId="0" borderId="23" xfId="0" applyNumberFormat="1" applyBorder="1" applyAlignment="1"/>
    <xf numFmtId="2" fontId="0" fillId="0" borderId="2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8" borderId="7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/>
    </xf>
    <xf numFmtId="2" fontId="0" fillId="0" borderId="7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35" xfId="0" applyNumberFormat="1" applyFill="1" applyBorder="1" applyAlignment="1">
      <alignment horizontal="center" vertical="center"/>
    </xf>
    <xf numFmtId="2" fontId="0" fillId="0" borderId="0" xfId="0" applyNumberFormat="1" applyBorder="1" applyAlignment="1"/>
    <xf numFmtId="0" fontId="0" fillId="0" borderId="7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2" fontId="0" fillId="0" borderId="0" xfId="0" applyNumberFormat="1" applyFill="1"/>
    <xf numFmtId="2" fontId="0" fillId="7" borderId="0" xfId="0" applyNumberFormat="1" applyFill="1"/>
    <xf numFmtId="2" fontId="0" fillId="16" borderId="0" xfId="0" applyNumberFormat="1" applyFill="1"/>
    <xf numFmtId="2" fontId="0" fillId="15" borderId="0" xfId="0" applyNumberFormat="1" applyFill="1"/>
    <xf numFmtId="0" fontId="0" fillId="16" borderId="0" xfId="0" applyFill="1"/>
    <xf numFmtId="0" fontId="0" fillId="15" borderId="0" xfId="0" applyFill="1"/>
    <xf numFmtId="2" fontId="0" fillId="5" borderId="0" xfId="0" applyNumberFormat="1" applyFill="1"/>
    <xf numFmtId="0" fontId="0" fillId="7" borderId="0" xfId="0" applyFill="1"/>
    <xf numFmtId="0" fontId="0" fillId="21" borderId="0" xfId="0" applyFill="1"/>
    <xf numFmtId="2" fontId="0" fillId="21" borderId="0" xfId="0" applyNumberFormat="1" applyFill="1"/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1" xfId="0" applyFont="1" applyBorder="1"/>
    <xf numFmtId="0" fontId="7" fillId="0" borderId="21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12" borderId="16" xfId="0" applyFill="1" applyBorder="1" applyAlignment="1">
      <alignment horizontal="center"/>
    </xf>
    <xf numFmtId="0" fontId="0" fillId="13" borderId="21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12" borderId="17" xfId="0" applyFill="1" applyBorder="1" applyAlignment="1">
      <alignment horizontal="center"/>
    </xf>
    <xf numFmtId="0" fontId="0" fillId="13" borderId="22" xfId="0" applyFill="1" applyBorder="1" applyAlignment="1">
      <alignment horizontal="center"/>
    </xf>
    <xf numFmtId="0" fontId="0" fillId="12" borderId="36" xfId="0" applyFill="1" applyBorder="1" applyAlignment="1">
      <alignment horizontal="center"/>
    </xf>
    <xf numFmtId="0" fontId="0" fillId="12" borderId="37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11" borderId="0" xfId="0" applyFill="1" applyAlignment="1">
      <alignment horizontal="center"/>
    </xf>
    <xf numFmtId="0" fontId="0" fillId="12" borderId="15" xfId="0" applyFont="1" applyFill="1" applyBorder="1" applyAlignment="1">
      <alignment horizontal="center"/>
    </xf>
    <xf numFmtId="0" fontId="0" fillId="12" borderId="16" xfId="0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12" borderId="36" xfId="0" applyFont="1" applyFill="1" applyBorder="1" applyAlignment="1">
      <alignment horizontal="center"/>
    </xf>
    <xf numFmtId="0" fontId="0" fillId="12" borderId="37" xfId="0" applyFont="1" applyFill="1" applyBorder="1" applyAlignment="1">
      <alignment horizontal="center"/>
    </xf>
    <xf numFmtId="0" fontId="0" fillId="8" borderId="43" xfId="0" applyFill="1" applyBorder="1" applyAlignment="1">
      <alignment horizontal="center" wrapText="1"/>
    </xf>
    <xf numFmtId="0" fontId="0" fillId="8" borderId="54" xfId="0" applyFill="1" applyBorder="1" applyAlignment="1">
      <alignment horizontal="center" wrapText="1"/>
    </xf>
    <xf numFmtId="0" fontId="0" fillId="8" borderId="7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/>
    </xf>
    <xf numFmtId="0" fontId="0" fillId="8" borderId="35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12" borderId="38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2" fontId="0" fillId="8" borderId="7" xfId="0" applyNumberFormat="1" applyFill="1" applyBorder="1" applyAlignment="1">
      <alignment horizontal="center" vertical="center"/>
    </xf>
    <xf numFmtId="2" fontId="0" fillId="8" borderId="0" xfId="0" applyNumberFormat="1" applyFill="1" applyBorder="1" applyAlignment="1">
      <alignment horizontal="center" vertical="center"/>
    </xf>
    <xf numFmtId="2" fontId="0" fillId="8" borderId="35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5" borderId="35" xfId="0" applyFill="1" applyBorder="1" applyAlignment="1">
      <alignment horizontal="center" wrapText="1"/>
    </xf>
    <xf numFmtId="0" fontId="0" fillId="21" borderId="0" xfId="0" applyFill="1" applyAlignment="1">
      <alignment horizontal="center"/>
    </xf>
    <xf numFmtId="2" fontId="0" fillId="7" borderId="0" xfId="0" applyNumberFormat="1" applyFill="1" applyAlignment="1">
      <alignment horizontal="center"/>
    </xf>
    <xf numFmtId="0" fontId="0" fillId="17" borderId="8" xfId="0" applyFill="1" applyBorder="1" applyAlignment="1">
      <alignment horizontal="center" wrapText="1"/>
    </xf>
    <xf numFmtId="0" fontId="0" fillId="17" borderId="47" xfId="0" applyFill="1" applyBorder="1" applyAlignment="1">
      <alignment horizontal="center" wrapText="1"/>
    </xf>
    <xf numFmtId="0" fontId="0" fillId="15" borderId="7" xfId="0" applyFill="1" applyBorder="1" applyAlignment="1">
      <alignment horizontal="center" wrapText="1"/>
    </xf>
    <xf numFmtId="0" fontId="0" fillId="15" borderId="35" xfId="0" applyFill="1" applyBorder="1" applyAlignment="1">
      <alignment horizontal="center" wrapText="1"/>
    </xf>
    <xf numFmtId="0" fontId="0" fillId="16" borderId="7" xfId="0" applyFill="1" applyBorder="1" applyAlignment="1">
      <alignment horizontal="center" wrapText="1"/>
    </xf>
    <xf numFmtId="0" fontId="0" fillId="16" borderId="35" xfId="0" applyFill="1" applyBorder="1" applyAlignment="1">
      <alignment horizontal="center" wrapText="1"/>
    </xf>
    <xf numFmtId="0" fontId="0" fillId="17" borderId="7" xfId="0" applyFill="1" applyBorder="1" applyAlignment="1">
      <alignment horizontal="center" wrapText="1"/>
    </xf>
    <xf numFmtId="0" fontId="0" fillId="17" borderId="35" xfId="0" applyFill="1" applyBorder="1" applyAlignment="1">
      <alignment horizontal="center" wrapText="1"/>
    </xf>
    <xf numFmtId="0" fontId="0" fillId="14" borderId="7" xfId="0" applyFill="1" applyBorder="1" applyAlignment="1">
      <alignment horizontal="center" wrapText="1"/>
    </xf>
    <xf numFmtId="0" fontId="0" fillId="14" borderId="35" xfId="0" applyFill="1" applyBorder="1" applyAlignment="1">
      <alignment horizontal="center" wrapText="1"/>
    </xf>
    <xf numFmtId="0" fontId="4" fillId="0" borderId="21" xfId="1" applyFont="1" applyBorder="1" applyAlignment="1">
      <alignment horizontal="left"/>
    </xf>
    <xf numFmtId="0" fontId="3" fillId="0" borderId="21" xfId="1" applyBorder="1"/>
    <xf numFmtId="0" fontId="4" fillId="0" borderId="21" xfId="1" applyFont="1" applyBorder="1" applyAlignment="1">
      <alignment horizontal="center" vertical="top"/>
    </xf>
    <xf numFmtId="0" fontId="4" fillId="0" borderId="21" xfId="1" applyFont="1" applyBorder="1" applyAlignment="1">
      <alignment horizontal="left" vertical="top"/>
    </xf>
    <xf numFmtId="2" fontId="0" fillId="0" borderId="6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39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0" borderId="1" xfId="0" applyFill="1" applyBorder="1" applyAlignment="1">
      <alignment horizontal="center"/>
    </xf>
    <xf numFmtId="0" fontId="0" fillId="20" borderId="2" xfId="0" applyFill="1" applyBorder="1" applyAlignment="1">
      <alignment horizontal="center"/>
    </xf>
    <xf numFmtId="0" fontId="0" fillId="20" borderId="3" xfId="0" applyFill="1" applyBorder="1" applyAlignment="1">
      <alignment horizontal="center"/>
    </xf>
    <xf numFmtId="0" fontId="0" fillId="14" borderId="0" xfId="0" applyFill="1" applyBorder="1" applyAlignment="1">
      <alignment horizontal="center" wrapText="1"/>
    </xf>
    <xf numFmtId="0" fontId="0" fillId="15" borderId="0" xfId="0" applyFill="1" applyBorder="1" applyAlignment="1">
      <alignment horizontal="center" wrapText="1"/>
    </xf>
    <xf numFmtId="0" fontId="0" fillId="16" borderId="0" xfId="0" applyFill="1" applyBorder="1" applyAlignment="1">
      <alignment horizontal="center" wrapText="1"/>
    </xf>
    <xf numFmtId="0" fontId="0" fillId="17" borderId="0" xfId="0" applyFill="1" applyBorder="1" applyAlignment="1">
      <alignment horizontal="center" wrapText="1"/>
    </xf>
    <xf numFmtId="0" fontId="0" fillId="17" borderId="10" xfId="0" applyFill="1" applyBorder="1" applyAlignment="1">
      <alignment horizontal="center" wrapText="1"/>
    </xf>
    <xf numFmtId="0" fontId="0" fillId="5" borderId="0" xfId="0" applyFill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2" fontId="0" fillId="0" borderId="6" xfId="0" applyNumberFormat="1" applyFill="1" applyBorder="1" applyAlignment="1">
      <alignment horizontal="center" vertical="center"/>
    </xf>
    <xf numFmtId="2" fontId="0" fillId="0" borderId="9" xfId="0" applyNumberFormat="1" applyFill="1" applyBorder="1" applyAlignment="1">
      <alignment horizontal="center" vertical="center"/>
    </xf>
    <xf numFmtId="2" fontId="0" fillId="0" borderId="39" xfId="0" applyNumberFormat="1" applyFill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35" xfId="0" applyNumberFormat="1" applyFill="1" applyBorder="1" applyAlignment="1">
      <alignment horizontal="center" vertical="center"/>
    </xf>
  </cellXfs>
  <cellStyles count="2">
    <cellStyle name="Normální" xfId="0" builtinId="0"/>
    <cellStyle name="Normální_List1" xfId="1" xr:uid="{D83B39E9-2B78-4B39-997A-7ECD128CA3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BARVA!$AE$8</c:f>
              <c:strCache>
                <c:ptCount val="1"/>
                <c:pt idx="0">
                  <c:v>dE po laserování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BARVA!$AF$7:$AQ$7</c:f>
              <c:strCache>
                <c:ptCount val="12"/>
                <c:pt idx="0">
                  <c:v>S-bez</c:v>
                </c:pt>
                <c:pt idx="1">
                  <c:v>S-PU</c:v>
                </c:pt>
                <c:pt idx="2">
                  <c:v>S-VX</c:v>
                </c:pt>
                <c:pt idx="3">
                  <c:v>M-bez</c:v>
                </c:pt>
                <c:pt idx="4">
                  <c:v>M-PU</c:v>
                </c:pt>
                <c:pt idx="5">
                  <c:v>M-VX</c:v>
                </c:pt>
                <c:pt idx="6">
                  <c:v>T-bez</c:v>
                </c:pt>
                <c:pt idx="7">
                  <c:v>T-PU</c:v>
                </c:pt>
                <c:pt idx="8">
                  <c:v>T-VX</c:v>
                </c:pt>
                <c:pt idx="9">
                  <c:v>T-K-bez</c:v>
                </c:pt>
                <c:pt idx="10">
                  <c:v>T-K-PU</c:v>
                </c:pt>
                <c:pt idx="11">
                  <c:v>T-K-VX</c:v>
                </c:pt>
              </c:strCache>
            </c:strRef>
          </c:cat>
          <c:val>
            <c:numRef>
              <c:f>BARVA!$AF$8:$AQ$8</c:f>
              <c:numCache>
                <c:formatCode>0.00</c:formatCode>
                <c:ptCount val="12"/>
                <c:pt idx="0">
                  <c:v>20.392427504252023</c:v>
                </c:pt>
                <c:pt idx="1">
                  <c:v>17.81587760200906</c:v>
                </c:pt>
                <c:pt idx="2">
                  <c:v>16.924181636729063</c:v>
                </c:pt>
                <c:pt idx="3">
                  <c:v>27.256441176523794</c:v>
                </c:pt>
                <c:pt idx="4">
                  <c:v>27.634152156740182</c:v>
                </c:pt>
                <c:pt idx="5">
                  <c:v>22.927387723125801</c:v>
                </c:pt>
                <c:pt idx="6">
                  <c:v>41.625639569974602</c:v>
                </c:pt>
                <c:pt idx="7">
                  <c:v>38.156757899863877</c:v>
                </c:pt>
                <c:pt idx="8">
                  <c:v>36.946901293364014</c:v>
                </c:pt>
                <c:pt idx="9">
                  <c:v>26.414797499905365</c:v>
                </c:pt>
                <c:pt idx="10">
                  <c:v>22.130830530771664</c:v>
                </c:pt>
                <c:pt idx="11">
                  <c:v>20.264865216058741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9-4558-BDC0-C4C0DEF66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1785272"/>
        <c:axId val="711789208"/>
      </c:barChart>
      <c:catAx>
        <c:axId val="711785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11789208"/>
        <c:crosses val="autoZero"/>
        <c:auto val="1"/>
        <c:lblAlgn val="ctr"/>
        <c:lblOffset val="100"/>
        <c:noMultiLvlLbl val="0"/>
      </c:catAx>
      <c:valAx>
        <c:axId val="711789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11785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Bez náteru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DRSNOST!$H$9</c:f>
              <c:strCache>
                <c:ptCount val="1"/>
                <c:pt idx="0">
                  <c:v>Před laserováním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DRSNOST!$I$8:$L$8</c:f>
              <c:strCache>
                <c:ptCount val="4"/>
                <c:pt idx="0">
                  <c:v>S-bez</c:v>
                </c:pt>
                <c:pt idx="1">
                  <c:v>M-bez</c:v>
                </c:pt>
                <c:pt idx="2">
                  <c:v>T-bez</c:v>
                </c:pt>
                <c:pt idx="3">
                  <c:v>T-K-bez</c:v>
                </c:pt>
              </c:strCache>
            </c:strRef>
          </c:cat>
          <c:val>
            <c:numRef>
              <c:f>DRSNOST!$I$9:$L$9</c:f>
              <c:numCache>
                <c:formatCode>0.00</c:formatCode>
                <c:ptCount val="4"/>
                <c:pt idx="0">
                  <c:v>12.959925000000002</c:v>
                </c:pt>
                <c:pt idx="1">
                  <c:v>7.933325</c:v>
                </c:pt>
                <c:pt idx="2">
                  <c:v>11.654725000000001</c:v>
                </c:pt>
                <c:pt idx="3">
                  <c:v>7.480575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7-4DED-8202-BF9CE6E5558C}"/>
            </c:ext>
          </c:extLst>
        </c:ser>
        <c:ser>
          <c:idx val="1"/>
          <c:order val="1"/>
          <c:tx>
            <c:strRef>
              <c:f>DRSNOST!$H$10</c:f>
              <c:strCache>
                <c:ptCount val="1"/>
                <c:pt idx="0">
                  <c:v>Po laserování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DRSNOST!$I$8:$L$8</c:f>
              <c:strCache>
                <c:ptCount val="4"/>
                <c:pt idx="0">
                  <c:v>S-bez</c:v>
                </c:pt>
                <c:pt idx="1">
                  <c:v>M-bez</c:v>
                </c:pt>
                <c:pt idx="2">
                  <c:v>T-bez</c:v>
                </c:pt>
                <c:pt idx="3">
                  <c:v>T-K-bez</c:v>
                </c:pt>
              </c:strCache>
            </c:strRef>
          </c:cat>
          <c:val>
            <c:numRef>
              <c:f>DRSNOST!$I$10:$L$10</c:f>
              <c:numCache>
                <c:formatCode>0.00</c:formatCode>
                <c:ptCount val="4"/>
                <c:pt idx="0">
                  <c:v>15.899750000000001</c:v>
                </c:pt>
                <c:pt idx="1">
                  <c:v>11.879325</c:v>
                </c:pt>
                <c:pt idx="2">
                  <c:v>50.615075000000004</c:v>
                </c:pt>
                <c:pt idx="3">
                  <c:v>77.492100000000008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A7-4DED-8202-BF9CE6E555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22817152"/>
        <c:axId val="522817480"/>
      </c:barChart>
      <c:catAx>
        <c:axId val="52281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2817480"/>
        <c:crosses val="autoZero"/>
        <c:auto val="1"/>
        <c:lblAlgn val="ctr"/>
        <c:lblOffset val="100"/>
        <c:noMultiLvlLbl val="0"/>
      </c:catAx>
      <c:valAx>
        <c:axId val="52281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281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Změna Ra po opálení laserem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DRSNOST!$H$3</c:f>
              <c:strCache>
                <c:ptCount val="1"/>
                <c:pt idx="0">
                  <c:v>Před laserováním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DRSNOST!$I$2:$L$2</c:f>
              <c:strCache>
                <c:ptCount val="4"/>
                <c:pt idx="0">
                  <c:v>Světlé</c:v>
                </c:pt>
                <c:pt idx="1">
                  <c:v>Střední</c:v>
                </c:pt>
                <c:pt idx="2">
                  <c:v>Tmavé</c:v>
                </c:pt>
                <c:pt idx="3">
                  <c:v>Tmavé kartáčované</c:v>
                </c:pt>
              </c:strCache>
            </c:strRef>
          </c:cat>
          <c:val>
            <c:numRef>
              <c:f>DRSNOST!$I$3:$L$3</c:f>
              <c:numCache>
                <c:formatCode>0.00</c:formatCode>
                <c:ptCount val="4"/>
                <c:pt idx="0">
                  <c:v>9.6649583333333364</c:v>
                </c:pt>
                <c:pt idx="1">
                  <c:v>9.2162249999999997</c:v>
                </c:pt>
                <c:pt idx="2">
                  <c:v>10.560841666666667</c:v>
                </c:pt>
                <c:pt idx="3">
                  <c:v>9.7178416666666649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C-4985-9348-A8ECBBE3AC1F}"/>
            </c:ext>
          </c:extLst>
        </c:ser>
        <c:ser>
          <c:idx val="1"/>
          <c:order val="1"/>
          <c:tx>
            <c:strRef>
              <c:f>DRSNOST!$H$4</c:f>
              <c:strCache>
                <c:ptCount val="1"/>
                <c:pt idx="0">
                  <c:v>Po laserování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DRSNOST!$I$2:$L$2</c:f>
              <c:strCache>
                <c:ptCount val="4"/>
                <c:pt idx="0">
                  <c:v>Světlé</c:v>
                </c:pt>
                <c:pt idx="1">
                  <c:v>Střední</c:v>
                </c:pt>
                <c:pt idx="2">
                  <c:v>Tmavé</c:v>
                </c:pt>
                <c:pt idx="3">
                  <c:v>Tmavé kartáčované</c:v>
                </c:pt>
              </c:strCache>
            </c:strRef>
          </c:cat>
          <c:val>
            <c:numRef>
              <c:f>DRSNOST!$I$4:$L$4</c:f>
              <c:numCache>
                <c:formatCode>0.00</c:formatCode>
                <c:ptCount val="4"/>
                <c:pt idx="0">
                  <c:v>12.955666666666666</c:v>
                </c:pt>
                <c:pt idx="1">
                  <c:v>15.036841666666668</c:v>
                </c:pt>
                <c:pt idx="2">
                  <c:v>49.962141666666668</c:v>
                </c:pt>
                <c:pt idx="3">
                  <c:v>72.33305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3C-4985-9348-A8ECBBE3AC1F}"/>
            </c:ext>
          </c:extLst>
        </c:ser>
        <c:ser>
          <c:idx val="2"/>
          <c:order val="2"/>
          <c:tx>
            <c:strRef>
              <c:f>DRSNOST!$H$5</c:f>
              <c:strCache>
                <c:ptCount val="1"/>
                <c:pt idx="0">
                  <c:v>Rozdíl = Po - Před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DRSNOST!$I$2:$L$2</c:f>
              <c:strCache>
                <c:ptCount val="4"/>
                <c:pt idx="0">
                  <c:v>Světlé</c:v>
                </c:pt>
                <c:pt idx="1">
                  <c:v>Střední</c:v>
                </c:pt>
                <c:pt idx="2">
                  <c:v>Tmavé</c:v>
                </c:pt>
                <c:pt idx="3">
                  <c:v>Tmavé kartáčované</c:v>
                </c:pt>
              </c:strCache>
            </c:strRef>
          </c:cat>
          <c:val>
            <c:numRef>
              <c:f>DRSNOST!$I$5:$L$5</c:f>
              <c:numCache>
                <c:formatCode>0.00</c:formatCode>
                <c:ptCount val="4"/>
                <c:pt idx="0">
                  <c:v>3.2907083333333293</c:v>
                </c:pt>
                <c:pt idx="1">
                  <c:v>5.8206166666666679</c:v>
                </c:pt>
                <c:pt idx="2">
                  <c:v>39.401299999999999</c:v>
                </c:pt>
                <c:pt idx="3">
                  <c:v>62.615208333333335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3C-4985-9348-A8ECBBE3AC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45041368"/>
        <c:axId val="445038744"/>
      </c:barChart>
      <c:catAx>
        <c:axId val="445041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45038744"/>
        <c:crosses val="autoZero"/>
        <c:auto val="1"/>
        <c:lblAlgn val="ctr"/>
        <c:lblOffset val="100"/>
        <c:noMultiLvlLbl val="0"/>
      </c:catAx>
      <c:valAx>
        <c:axId val="445038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Ra (aritmetický průměr)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45041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Změna</a:t>
            </a:r>
            <a:r>
              <a:rPr lang="cs-CZ" baseline="0"/>
              <a:t> Ra po aplikaci polyuretanu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DRSNOST!$H$29</c:f>
              <c:strCache>
                <c:ptCount val="1"/>
                <c:pt idx="0">
                  <c:v>Po laserování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DRSNOST!$I$28:$L$28</c:f>
              <c:strCache>
                <c:ptCount val="4"/>
                <c:pt idx="0">
                  <c:v>S-PU</c:v>
                </c:pt>
                <c:pt idx="1">
                  <c:v>M-PU</c:v>
                </c:pt>
                <c:pt idx="2">
                  <c:v>T-PU</c:v>
                </c:pt>
                <c:pt idx="3">
                  <c:v>T-K-PU</c:v>
                </c:pt>
              </c:strCache>
            </c:strRef>
          </c:cat>
          <c:val>
            <c:numRef>
              <c:f>DRSNOST!$I$29:$L$29</c:f>
              <c:numCache>
                <c:formatCode>0.00</c:formatCode>
                <c:ptCount val="4"/>
                <c:pt idx="0">
                  <c:v>11.176450000000001</c:v>
                </c:pt>
                <c:pt idx="1">
                  <c:v>17.692500000000003</c:v>
                </c:pt>
                <c:pt idx="2">
                  <c:v>54.444125</c:v>
                </c:pt>
                <c:pt idx="3">
                  <c:v>80.264125000000007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6-41C8-A876-A753174D19A8}"/>
            </c:ext>
          </c:extLst>
        </c:ser>
        <c:ser>
          <c:idx val="1"/>
          <c:order val="1"/>
          <c:tx>
            <c:strRef>
              <c:f>DRSNOST!$H$30</c:f>
              <c:strCache>
                <c:ptCount val="1"/>
                <c:pt idx="0">
                  <c:v>Po nátěru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DRSNOST!$I$28:$L$28</c:f>
              <c:strCache>
                <c:ptCount val="4"/>
                <c:pt idx="0">
                  <c:v>S-PU</c:v>
                </c:pt>
                <c:pt idx="1">
                  <c:v>M-PU</c:v>
                </c:pt>
                <c:pt idx="2">
                  <c:v>T-PU</c:v>
                </c:pt>
                <c:pt idx="3">
                  <c:v>T-K-PU</c:v>
                </c:pt>
              </c:strCache>
            </c:strRef>
          </c:cat>
          <c:val>
            <c:numRef>
              <c:f>DRSNOST!$I$30:$L$30</c:f>
              <c:numCache>
                <c:formatCode>0.00</c:formatCode>
                <c:ptCount val="4"/>
                <c:pt idx="0">
                  <c:v>7.8155000000000001</c:v>
                </c:pt>
                <c:pt idx="1">
                  <c:v>12.811999999999999</c:v>
                </c:pt>
                <c:pt idx="2">
                  <c:v>38.275525000000002</c:v>
                </c:pt>
                <c:pt idx="3">
                  <c:v>55.149774999999998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56-41C8-A876-A753174D19A8}"/>
            </c:ext>
          </c:extLst>
        </c:ser>
        <c:ser>
          <c:idx val="2"/>
          <c:order val="2"/>
          <c:tx>
            <c:strRef>
              <c:f>DRSNOST!$H$31</c:f>
              <c:strCache>
                <c:ptCount val="1"/>
                <c:pt idx="0">
                  <c:v>Rozdíl = laser - nátěr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DRSNOST!$I$28:$L$28</c:f>
              <c:strCache>
                <c:ptCount val="4"/>
                <c:pt idx="0">
                  <c:v>S-PU</c:v>
                </c:pt>
                <c:pt idx="1">
                  <c:v>M-PU</c:v>
                </c:pt>
                <c:pt idx="2">
                  <c:v>T-PU</c:v>
                </c:pt>
                <c:pt idx="3">
                  <c:v>T-K-PU</c:v>
                </c:pt>
              </c:strCache>
            </c:strRef>
          </c:cat>
          <c:val>
            <c:numRef>
              <c:f>DRSNOST!$I$31:$L$31</c:f>
              <c:numCache>
                <c:formatCode>0.00</c:formatCode>
                <c:ptCount val="4"/>
                <c:pt idx="0">
                  <c:v>3.3609500000000008</c:v>
                </c:pt>
                <c:pt idx="1">
                  <c:v>4.8805000000000032</c:v>
                </c:pt>
                <c:pt idx="2">
                  <c:v>16.168599999999998</c:v>
                </c:pt>
                <c:pt idx="3">
                  <c:v>25.114350000000009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56-41C8-A876-A753174D19A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34419440"/>
        <c:axId val="534419768"/>
      </c:barChart>
      <c:catAx>
        <c:axId val="5344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4419768"/>
        <c:crosses val="autoZero"/>
        <c:auto val="1"/>
        <c:lblAlgn val="ctr"/>
        <c:lblOffset val="100"/>
        <c:noMultiLvlLbl val="0"/>
      </c:catAx>
      <c:valAx>
        <c:axId val="534419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Ra</a:t>
                </a:r>
                <a:r>
                  <a:rPr lang="cs-CZ" baseline="0"/>
                  <a:t> (aritmetický průměr)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344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Změna</a:t>
            </a:r>
            <a:r>
              <a:rPr lang="cs-CZ" baseline="0"/>
              <a:t> Ra po aplikaci vosku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DRSNOST!$H$49</c:f>
              <c:strCache>
                <c:ptCount val="1"/>
                <c:pt idx="0">
                  <c:v>Po laserování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DRSNOST!$I$48:$L$48</c:f>
              <c:strCache>
                <c:ptCount val="4"/>
                <c:pt idx="0">
                  <c:v>S-VX</c:v>
                </c:pt>
                <c:pt idx="1">
                  <c:v>M-VX</c:v>
                </c:pt>
                <c:pt idx="2">
                  <c:v>T-VX</c:v>
                </c:pt>
                <c:pt idx="3">
                  <c:v>T-K-VX</c:v>
                </c:pt>
              </c:strCache>
            </c:strRef>
          </c:cat>
          <c:val>
            <c:numRef>
              <c:f>DRSNOST!$I$49:$L$49</c:f>
              <c:numCache>
                <c:formatCode>0.00</c:formatCode>
                <c:ptCount val="4"/>
                <c:pt idx="0">
                  <c:v>11.790800000000001</c:v>
                </c:pt>
                <c:pt idx="1">
                  <c:v>15.538699999999999</c:v>
                </c:pt>
                <c:pt idx="2">
                  <c:v>44.827224999999999</c:v>
                </c:pt>
                <c:pt idx="3">
                  <c:v>77.492100000000008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6-4B37-929C-7142364CD988}"/>
            </c:ext>
          </c:extLst>
        </c:ser>
        <c:ser>
          <c:idx val="1"/>
          <c:order val="1"/>
          <c:tx>
            <c:strRef>
              <c:f>DRSNOST!$H$50</c:f>
              <c:strCache>
                <c:ptCount val="1"/>
                <c:pt idx="0">
                  <c:v>Po nátěru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DRSNOST!$I$48:$L$48</c:f>
              <c:strCache>
                <c:ptCount val="4"/>
                <c:pt idx="0">
                  <c:v>S-VX</c:v>
                </c:pt>
                <c:pt idx="1">
                  <c:v>M-VX</c:v>
                </c:pt>
                <c:pt idx="2">
                  <c:v>T-VX</c:v>
                </c:pt>
                <c:pt idx="3">
                  <c:v>T-K-VX</c:v>
                </c:pt>
              </c:strCache>
            </c:strRef>
          </c:cat>
          <c:val>
            <c:numRef>
              <c:f>DRSNOST!$I$50:$L$50</c:f>
              <c:numCache>
                <c:formatCode>0.00</c:formatCode>
                <c:ptCount val="4"/>
                <c:pt idx="0">
                  <c:v>4.4487500000000004</c:v>
                </c:pt>
                <c:pt idx="1">
                  <c:v>5.3957750000000004</c:v>
                </c:pt>
                <c:pt idx="2">
                  <c:v>25.572800000000001</c:v>
                </c:pt>
                <c:pt idx="3">
                  <c:v>50.339699999999993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46-4B37-929C-7142364CD988}"/>
            </c:ext>
          </c:extLst>
        </c:ser>
        <c:ser>
          <c:idx val="2"/>
          <c:order val="2"/>
          <c:tx>
            <c:strRef>
              <c:f>DRSNOST!$H$51</c:f>
              <c:strCache>
                <c:ptCount val="1"/>
                <c:pt idx="0">
                  <c:v>Rozdíl = laser - nátěr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DRSNOST!$I$48:$L$48</c:f>
              <c:strCache>
                <c:ptCount val="4"/>
                <c:pt idx="0">
                  <c:v>S-VX</c:v>
                </c:pt>
                <c:pt idx="1">
                  <c:v>M-VX</c:v>
                </c:pt>
                <c:pt idx="2">
                  <c:v>T-VX</c:v>
                </c:pt>
                <c:pt idx="3">
                  <c:v>T-K-VX</c:v>
                </c:pt>
              </c:strCache>
            </c:strRef>
          </c:cat>
          <c:val>
            <c:numRef>
              <c:f>DRSNOST!$I$51:$L$51</c:f>
              <c:numCache>
                <c:formatCode>0.00</c:formatCode>
                <c:ptCount val="4"/>
                <c:pt idx="0">
                  <c:v>7.3420500000000004</c:v>
                </c:pt>
                <c:pt idx="1">
                  <c:v>10.142924999999998</c:v>
                </c:pt>
                <c:pt idx="2">
                  <c:v>19.254424999999998</c:v>
                </c:pt>
                <c:pt idx="3">
                  <c:v>27.152400000000014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46-4B37-929C-7142364CD9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00831592"/>
        <c:axId val="700832904"/>
      </c:barChart>
      <c:catAx>
        <c:axId val="700831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00832904"/>
        <c:crosses val="autoZero"/>
        <c:auto val="1"/>
        <c:lblAlgn val="ctr"/>
        <c:lblOffset val="100"/>
        <c:noMultiLvlLbl val="0"/>
      </c:catAx>
      <c:valAx>
        <c:axId val="700832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Ra (aritmetický průměr)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00831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Bez nátěru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LESK!$K$8</c:f>
              <c:strCache>
                <c:ptCount val="1"/>
                <c:pt idx="0">
                  <c:v>Před laserováním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LESK!$L$7:$P$7</c:f>
              <c:strCache>
                <c:ptCount val="4"/>
                <c:pt idx="0">
                  <c:v>S-bez</c:v>
                </c:pt>
                <c:pt idx="1">
                  <c:v>M-bez</c:v>
                </c:pt>
                <c:pt idx="2">
                  <c:v>T-bez</c:v>
                </c:pt>
                <c:pt idx="3">
                  <c:v>T-K-bez</c:v>
                </c:pt>
              </c:strCache>
            </c:strRef>
          </c:cat>
          <c:val>
            <c:numRef>
              <c:f>LESK!$L$8:$P$8</c:f>
              <c:numCache>
                <c:formatCode>0.00</c:formatCode>
                <c:ptCount val="4"/>
                <c:pt idx="0">
                  <c:v>2.9833333333333338</c:v>
                </c:pt>
                <c:pt idx="1">
                  <c:v>2.6</c:v>
                </c:pt>
                <c:pt idx="2">
                  <c:v>4.0083333333333337</c:v>
                </c:pt>
                <c:pt idx="3">
                  <c:v>3.5666666666666669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F6-4932-A635-47F5ECBD9DA6}"/>
            </c:ext>
          </c:extLst>
        </c:ser>
        <c:ser>
          <c:idx val="1"/>
          <c:order val="1"/>
          <c:tx>
            <c:strRef>
              <c:f>LESK!$K$9</c:f>
              <c:strCache>
                <c:ptCount val="1"/>
                <c:pt idx="0">
                  <c:v>Po laserování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LESK!$L$7:$P$7</c:f>
              <c:strCache>
                <c:ptCount val="4"/>
                <c:pt idx="0">
                  <c:v>S-bez</c:v>
                </c:pt>
                <c:pt idx="1">
                  <c:v>M-bez</c:v>
                </c:pt>
                <c:pt idx="2">
                  <c:v>T-bez</c:v>
                </c:pt>
                <c:pt idx="3">
                  <c:v>T-K-bez</c:v>
                </c:pt>
              </c:strCache>
            </c:strRef>
          </c:cat>
          <c:val>
            <c:numRef>
              <c:f>LESK!$L$9:$P$9</c:f>
              <c:numCache>
                <c:formatCode>0.00</c:formatCode>
                <c:ptCount val="4"/>
                <c:pt idx="0">
                  <c:v>1.4166666666666667</c:v>
                </c:pt>
                <c:pt idx="1">
                  <c:v>1.4583333333333333</c:v>
                </c:pt>
                <c:pt idx="2">
                  <c:v>0.50833333333333341</c:v>
                </c:pt>
                <c:pt idx="3">
                  <c:v>1.1499999999999997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F6-4932-A635-47F5ECBD9DA6}"/>
            </c:ext>
          </c:extLst>
        </c:ser>
        <c:ser>
          <c:idx val="2"/>
          <c:order val="2"/>
          <c:tx>
            <c:strRef>
              <c:f>LESK!$K$10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LESK!$L$7:$P$7</c:f>
              <c:strCache>
                <c:ptCount val="4"/>
                <c:pt idx="0">
                  <c:v>S-bez</c:v>
                </c:pt>
                <c:pt idx="1">
                  <c:v>M-bez</c:v>
                </c:pt>
                <c:pt idx="2">
                  <c:v>T-bez</c:v>
                </c:pt>
                <c:pt idx="3">
                  <c:v>T-K-bez</c:v>
                </c:pt>
              </c:strCache>
            </c:strRef>
          </c:cat>
          <c:val>
            <c:numRef>
              <c:f>LESK!$L$10:$P$10</c:f>
              <c:numCache>
                <c:formatCode>0.00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3AF6-4932-A635-47F5ECBD9D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87608584"/>
        <c:axId val="487612192"/>
      </c:barChart>
      <c:catAx>
        <c:axId val="487608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87612192"/>
        <c:crosses val="autoZero"/>
        <c:auto val="1"/>
        <c:lblAlgn val="ctr"/>
        <c:lblOffset val="100"/>
        <c:noMultiLvlLbl val="0"/>
      </c:catAx>
      <c:valAx>
        <c:axId val="48761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Lesk (aritmetický průměr)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87608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Polyuretan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LESK!$K$28</c:f>
              <c:strCache>
                <c:ptCount val="1"/>
                <c:pt idx="0">
                  <c:v>Před laserováním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LESK!$L$27:$P$27</c:f>
              <c:strCache>
                <c:ptCount val="4"/>
                <c:pt idx="0">
                  <c:v>S-PU</c:v>
                </c:pt>
                <c:pt idx="1">
                  <c:v>M-PU</c:v>
                </c:pt>
                <c:pt idx="2">
                  <c:v>T-PU</c:v>
                </c:pt>
                <c:pt idx="3">
                  <c:v>T-K-PU</c:v>
                </c:pt>
              </c:strCache>
            </c:strRef>
          </c:cat>
          <c:val>
            <c:numRef>
              <c:f>LESK!$L$28:$P$28</c:f>
              <c:numCache>
                <c:formatCode>0.00</c:formatCode>
                <c:ptCount val="4"/>
                <c:pt idx="0">
                  <c:v>3.0333333333333332</c:v>
                </c:pt>
                <c:pt idx="1">
                  <c:v>3.1416666666666662</c:v>
                </c:pt>
                <c:pt idx="2">
                  <c:v>3.2666666666666671</c:v>
                </c:pt>
                <c:pt idx="3">
                  <c:v>2.9666666666666668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9-4E87-9B3C-DA7C3CE55668}"/>
            </c:ext>
          </c:extLst>
        </c:ser>
        <c:ser>
          <c:idx val="1"/>
          <c:order val="1"/>
          <c:tx>
            <c:strRef>
              <c:f>LESK!$K$29</c:f>
              <c:strCache>
                <c:ptCount val="1"/>
                <c:pt idx="0">
                  <c:v>Po laserování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LESK!$L$27:$P$27</c:f>
              <c:strCache>
                <c:ptCount val="4"/>
                <c:pt idx="0">
                  <c:v>S-PU</c:v>
                </c:pt>
                <c:pt idx="1">
                  <c:v>M-PU</c:v>
                </c:pt>
                <c:pt idx="2">
                  <c:v>T-PU</c:v>
                </c:pt>
                <c:pt idx="3">
                  <c:v>T-K-PU</c:v>
                </c:pt>
              </c:strCache>
            </c:strRef>
          </c:cat>
          <c:val>
            <c:numRef>
              <c:f>LESK!$L$29:$P$29</c:f>
              <c:numCache>
                <c:formatCode>0.00</c:formatCode>
                <c:ptCount val="4"/>
                <c:pt idx="0">
                  <c:v>1.6083333333333334</c:v>
                </c:pt>
                <c:pt idx="1">
                  <c:v>1.4416666666666667</c:v>
                </c:pt>
                <c:pt idx="2">
                  <c:v>0.50833333333333341</c:v>
                </c:pt>
                <c:pt idx="3">
                  <c:v>1.0083333333333331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09-4E87-9B3C-DA7C3CE55668}"/>
            </c:ext>
          </c:extLst>
        </c:ser>
        <c:ser>
          <c:idx val="2"/>
          <c:order val="2"/>
          <c:tx>
            <c:strRef>
              <c:f>LESK!$K$30</c:f>
              <c:strCache>
                <c:ptCount val="1"/>
                <c:pt idx="0">
                  <c:v>Po nátěru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LESK!$L$27:$P$27</c:f>
              <c:strCache>
                <c:ptCount val="4"/>
                <c:pt idx="0">
                  <c:v>S-PU</c:v>
                </c:pt>
                <c:pt idx="1">
                  <c:v>M-PU</c:v>
                </c:pt>
                <c:pt idx="2">
                  <c:v>T-PU</c:v>
                </c:pt>
                <c:pt idx="3">
                  <c:v>T-K-PU</c:v>
                </c:pt>
              </c:strCache>
            </c:strRef>
          </c:cat>
          <c:val>
            <c:numRef>
              <c:f>LESK!$L$30:$P$30</c:f>
              <c:numCache>
                <c:formatCode>0.00</c:formatCode>
                <c:ptCount val="4"/>
                <c:pt idx="0">
                  <c:v>23.908333333333335</c:v>
                </c:pt>
                <c:pt idx="1">
                  <c:v>18.05</c:v>
                </c:pt>
                <c:pt idx="2">
                  <c:v>4.6416666666666666</c:v>
                </c:pt>
                <c:pt idx="3">
                  <c:v>3.0583333333333336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09-4E87-9B3C-DA7C3CE556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83344416"/>
        <c:axId val="483344744"/>
      </c:barChart>
      <c:catAx>
        <c:axId val="48334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83344744"/>
        <c:crosses val="autoZero"/>
        <c:auto val="1"/>
        <c:lblAlgn val="ctr"/>
        <c:lblOffset val="100"/>
        <c:noMultiLvlLbl val="0"/>
      </c:catAx>
      <c:valAx>
        <c:axId val="48334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Lesk (aritmetický</a:t>
                </a:r>
                <a:r>
                  <a:rPr lang="cs-CZ" baseline="0"/>
                  <a:t> průměr</a:t>
                </a:r>
                <a:r>
                  <a:rPr lang="cs-CZ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8334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Vosk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LESK!$K$48</c:f>
              <c:strCache>
                <c:ptCount val="1"/>
                <c:pt idx="0">
                  <c:v>Před laserováním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LESK!$L$47:$P$47</c:f>
              <c:strCache>
                <c:ptCount val="4"/>
                <c:pt idx="0">
                  <c:v>S-VX</c:v>
                </c:pt>
                <c:pt idx="1">
                  <c:v>M-VX</c:v>
                </c:pt>
                <c:pt idx="2">
                  <c:v>T-VX</c:v>
                </c:pt>
                <c:pt idx="3">
                  <c:v>T-K-VX</c:v>
                </c:pt>
              </c:strCache>
            </c:strRef>
          </c:cat>
          <c:val>
            <c:numRef>
              <c:f>LESK!$L$48:$P$48</c:f>
              <c:numCache>
                <c:formatCode>0.00</c:formatCode>
                <c:ptCount val="4"/>
                <c:pt idx="0">
                  <c:v>2.8416666666666668</c:v>
                </c:pt>
                <c:pt idx="1">
                  <c:v>3.0166666666666662</c:v>
                </c:pt>
                <c:pt idx="2">
                  <c:v>3.0999999999999996</c:v>
                </c:pt>
                <c:pt idx="3">
                  <c:v>3.7750000000000004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C-4832-AB74-FA4CC51E2726}"/>
            </c:ext>
          </c:extLst>
        </c:ser>
        <c:ser>
          <c:idx val="1"/>
          <c:order val="1"/>
          <c:tx>
            <c:strRef>
              <c:f>LESK!$K$49</c:f>
              <c:strCache>
                <c:ptCount val="1"/>
                <c:pt idx="0">
                  <c:v>Po laserování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LESK!$L$47:$P$47</c:f>
              <c:strCache>
                <c:ptCount val="4"/>
                <c:pt idx="0">
                  <c:v>S-VX</c:v>
                </c:pt>
                <c:pt idx="1">
                  <c:v>M-VX</c:v>
                </c:pt>
                <c:pt idx="2">
                  <c:v>T-VX</c:v>
                </c:pt>
                <c:pt idx="3">
                  <c:v>T-K-VX</c:v>
                </c:pt>
              </c:strCache>
            </c:strRef>
          </c:cat>
          <c:val>
            <c:numRef>
              <c:f>LESK!$L$49:$P$49</c:f>
              <c:numCache>
                <c:formatCode>0.00</c:formatCode>
                <c:ptCount val="4"/>
                <c:pt idx="0">
                  <c:v>1.5583333333333336</c:v>
                </c:pt>
                <c:pt idx="1">
                  <c:v>1.7416666666666669</c:v>
                </c:pt>
                <c:pt idx="2">
                  <c:v>0.5083333333333333</c:v>
                </c:pt>
                <c:pt idx="3">
                  <c:v>1.1916666666666667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9C-4832-AB74-FA4CC51E2726}"/>
            </c:ext>
          </c:extLst>
        </c:ser>
        <c:ser>
          <c:idx val="2"/>
          <c:order val="2"/>
          <c:tx>
            <c:strRef>
              <c:f>LESK!$K$50</c:f>
              <c:strCache>
                <c:ptCount val="1"/>
                <c:pt idx="0">
                  <c:v>Po nátěru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LESK!$L$47:$P$47</c:f>
              <c:strCache>
                <c:ptCount val="4"/>
                <c:pt idx="0">
                  <c:v>S-VX</c:v>
                </c:pt>
                <c:pt idx="1">
                  <c:v>M-VX</c:v>
                </c:pt>
                <c:pt idx="2">
                  <c:v>T-VX</c:v>
                </c:pt>
                <c:pt idx="3">
                  <c:v>T-K-VX</c:v>
                </c:pt>
              </c:strCache>
            </c:strRef>
          </c:cat>
          <c:val>
            <c:numRef>
              <c:f>LESK!$L$50:$P$50</c:f>
              <c:numCache>
                <c:formatCode>0.00</c:formatCode>
                <c:ptCount val="4"/>
                <c:pt idx="0">
                  <c:v>38.825000000000003</c:v>
                </c:pt>
                <c:pt idx="1">
                  <c:v>33.341666666666661</c:v>
                </c:pt>
                <c:pt idx="2">
                  <c:v>4.7416666666666671</c:v>
                </c:pt>
                <c:pt idx="3">
                  <c:v>5.9666666666666659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9C-4832-AB74-FA4CC51E27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93639840"/>
        <c:axId val="693646400"/>
      </c:barChart>
      <c:catAx>
        <c:axId val="69363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93646400"/>
        <c:crosses val="autoZero"/>
        <c:auto val="1"/>
        <c:lblAlgn val="ctr"/>
        <c:lblOffset val="100"/>
        <c:noMultiLvlLbl val="0"/>
      </c:catAx>
      <c:valAx>
        <c:axId val="69364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Lesk (aritmetický průměr)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93639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_xlchart.v2.1</cx:f>
      </cx:strDim>
      <cx:numDim type="val">
        <cx:f dir="row">_xlchart.v2.2</cx:f>
      </cx:numDim>
    </cx:data>
  </cx:chartData>
  <cx:chart>
    <cx:title pos="t" align="ctr" overlay="0">
      <cx:tx>
        <cx:txData>
          <cx:v>Barevné odchylky dE po laserování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cs-CZ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Barevné odchylky dE po laserování</a:t>
          </a:r>
        </a:p>
      </cx:txPr>
    </cx:title>
    <cx:plotArea>
      <cx:plotAreaRegion>
        <cx:series layoutId="funnel" uniqueId="{A132A3F3-316B-4259-9B9D-1D15CF11663F}">
          <cx:tx>
            <cx:txData>
              <cx:f>_xlchart.v2.0</cx:f>
              <cx:v>dE po laserování</cx:v>
            </cx:txData>
          </cx:tx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gif"/><Relationship Id="rId2" Type="http://schemas.openxmlformats.org/officeDocument/2006/relationships/image" Target="../media/image5.gif"/><Relationship Id="rId1" Type="http://schemas.openxmlformats.org/officeDocument/2006/relationships/image" Target="../media/image4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gif"/><Relationship Id="rId2" Type="http://schemas.openxmlformats.org/officeDocument/2006/relationships/image" Target="../media/image9.gif"/><Relationship Id="rId1" Type="http://schemas.openxmlformats.org/officeDocument/2006/relationships/image" Target="../media/image8.gif"/><Relationship Id="rId6" Type="http://schemas.openxmlformats.org/officeDocument/2006/relationships/image" Target="../media/image13.gif"/><Relationship Id="rId5" Type="http://schemas.openxmlformats.org/officeDocument/2006/relationships/image" Target="../media/image12.gif"/><Relationship Id="rId4" Type="http://schemas.openxmlformats.org/officeDocument/2006/relationships/image" Target="../media/image11.gi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194</xdr:col>
      <xdr:colOff>91440</xdr:colOff>
      <xdr:row>19</xdr:row>
      <xdr:rowOff>0</xdr:rowOff>
    </xdr:from>
    <xdr:to>
      <xdr:col>206</xdr:col>
      <xdr:colOff>395288</xdr:colOff>
      <xdr:row>33</xdr:row>
      <xdr:rowOff>45391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25960" y="3589020"/>
          <a:ext cx="7619048" cy="2628571"/>
        </a:xfrm>
        <a:prstGeom prst="rect">
          <a:avLst/>
        </a:prstGeom>
      </xdr:spPr>
    </xdr:pic>
    <xdr:clientData/>
  </xdr:twoCellAnchor>
  <xdr:twoCellAnchor>
    <xdr:from>
      <xdr:col>31</xdr:col>
      <xdr:colOff>171450</xdr:colOff>
      <xdr:row>9</xdr:row>
      <xdr:rowOff>163830</xdr:rowOff>
    </xdr:from>
    <xdr:to>
      <xdr:col>38</xdr:col>
      <xdr:colOff>464820</xdr:colOff>
      <xdr:row>24</xdr:row>
      <xdr:rowOff>133350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476250</xdr:colOff>
      <xdr:row>28</xdr:row>
      <xdr:rowOff>133350</xdr:rowOff>
    </xdr:from>
    <xdr:to>
      <xdr:col>35</xdr:col>
      <xdr:colOff>521970</xdr:colOff>
      <xdr:row>43</xdr:row>
      <xdr:rowOff>102870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6" name="Graf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63210" y="541401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</xdr:colOff>
      <xdr:row>3</xdr:row>
      <xdr:rowOff>7620</xdr:rowOff>
    </xdr:from>
    <xdr:to>
      <xdr:col>11</xdr:col>
      <xdr:colOff>243840</xdr:colOff>
      <xdr:row>26</xdr:row>
      <xdr:rowOff>83820</xdr:rowOff>
    </xdr:to>
    <xdr:sp macro="" textlink="">
      <xdr:nvSpPr>
        <xdr:cNvPr id="2049" name="Object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4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3</xdr:row>
      <xdr:rowOff>0</xdr:rowOff>
    </xdr:from>
    <xdr:to>
      <xdr:col>23</xdr:col>
      <xdr:colOff>476250</xdr:colOff>
      <xdr:row>26</xdr:row>
      <xdr:rowOff>95250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4400" y="548640"/>
          <a:ext cx="5962650" cy="43014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30</xdr:row>
          <xdr:rowOff>53340</xdr:rowOff>
        </xdr:from>
        <xdr:to>
          <xdr:col>12</xdr:col>
          <xdr:colOff>464820</xdr:colOff>
          <xdr:row>53</xdr:row>
          <xdr:rowOff>129540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4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14</xdr:col>
      <xdr:colOff>0</xdr:colOff>
      <xdr:row>29</xdr:row>
      <xdr:rowOff>0</xdr:rowOff>
    </xdr:from>
    <xdr:to>
      <xdr:col>23</xdr:col>
      <xdr:colOff>476250</xdr:colOff>
      <xdr:row>52</xdr:row>
      <xdr:rowOff>95250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4400" y="5303520"/>
          <a:ext cx="5962650" cy="43014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55</xdr:row>
          <xdr:rowOff>0</xdr:rowOff>
        </xdr:from>
        <xdr:to>
          <xdr:col>12</xdr:col>
          <xdr:colOff>457200</xdr:colOff>
          <xdr:row>78</xdr:row>
          <xdr:rowOff>76200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4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14</xdr:col>
      <xdr:colOff>0</xdr:colOff>
      <xdr:row>55</xdr:row>
      <xdr:rowOff>0</xdr:rowOff>
    </xdr:from>
    <xdr:to>
      <xdr:col>23</xdr:col>
      <xdr:colOff>476250</xdr:colOff>
      <xdr:row>78</xdr:row>
      <xdr:rowOff>95250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34400" y="10058400"/>
          <a:ext cx="5962650" cy="43014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</xdr:row>
          <xdr:rowOff>30480</xdr:rowOff>
        </xdr:from>
        <xdr:to>
          <xdr:col>21</xdr:col>
          <xdr:colOff>266700</xdr:colOff>
          <xdr:row>18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5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11</xdr:col>
      <xdr:colOff>507423</xdr:colOff>
      <xdr:row>29</xdr:row>
      <xdr:rowOff>79664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097280"/>
          <a:ext cx="5993823" cy="428590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11</xdr:col>
      <xdr:colOff>507423</xdr:colOff>
      <xdr:row>54</xdr:row>
      <xdr:rowOff>79663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" y="5669280"/>
          <a:ext cx="5993823" cy="428590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11</xdr:col>
      <xdr:colOff>393123</xdr:colOff>
      <xdr:row>82</xdr:row>
      <xdr:rowOff>1732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9200" y="10789920"/>
          <a:ext cx="5879523" cy="420797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7</xdr:row>
      <xdr:rowOff>0</xdr:rowOff>
    </xdr:from>
    <xdr:to>
      <xdr:col>23</xdr:col>
      <xdr:colOff>476250</xdr:colOff>
      <xdr:row>30</xdr:row>
      <xdr:rowOff>95250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34400" y="1280160"/>
          <a:ext cx="5962650" cy="430149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31</xdr:row>
      <xdr:rowOff>0</xdr:rowOff>
    </xdr:from>
    <xdr:to>
      <xdr:col>23</xdr:col>
      <xdr:colOff>476250</xdr:colOff>
      <xdr:row>54</xdr:row>
      <xdr:rowOff>95250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534400" y="5669280"/>
          <a:ext cx="5962650" cy="430149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56</xdr:row>
      <xdr:rowOff>0</xdr:rowOff>
    </xdr:from>
    <xdr:to>
      <xdr:col>23</xdr:col>
      <xdr:colOff>476250</xdr:colOff>
      <xdr:row>79</xdr:row>
      <xdr:rowOff>95250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534400" y="10241280"/>
          <a:ext cx="5962650" cy="43014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10</xdr:row>
      <xdr:rowOff>49530</xdr:rowOff>
    </xdr:from>
    <xdr:to>
      <xdr:col>11</xdr:col>
      <xdr:colOff>109950</xdr:colOff>
      <xdr:row>25</xdr:row>
      <xdr:rowOff>47850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224790</xdr:colOff>
      <xdr:row>68</xdr:row>
      <xdr:rowOff>15246</xdr:rowOff>
    </xdr:from>
    <xdr:to>
      <xdr:col>11</xdr:col>
      <xdr:colOff>567690</xdr:colOff>
      <xdr:row>83</xdr:row>
      <xdr:rowOff>15246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118110</xdr:colOff>
      <xdr:row>31</xdr:row>
      <xdr:rowOff>57150</xdr:rowOff>
    </xdr:from>
    <xdr:to>
      <xdr:col>11</xdr:col>
      <xdr:colOff>461010</xdr:colOff>
      <xdr:row>46</xdr:row>
      <xdr:rowOff>34290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1268730</xdr:colOff>
      <xdr:row>52</xdr:row>
      <xdr:rowOff>148590</xdr:rowOff>
    </xdr:from>
    <xdr:to>
      <xdr:col>11</xdr:col>
      <xdr:colOff>201930</xdr:colOff>
      <xdr:row>67</xdr:row>
      <xdr:rowOff>118110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232410</xdr:colOff>
      <xdr:row>10</xdr:row>
      <xdr:rowOff>60960</xdr:rowOff>
    </xdr:from>
    <xdr:to>
      <xdr:col>15</xdr:col>
      <xdr:colOff>750030</xdr:colOff>
      <xdr:row>25</xdr:row>
      <xdr:rowOff>66900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742950</xdr:colOff>
      <xdr:row>30</xdr:row>
      <xdr:rowOff>121920</xdr:rowOff>
    </xdr:from>
    <xdr:to>
      <xdr:col>16</xdr:col>
      <xdr:colOff>384270</xdr:colOff>
      <xdr:row>45</xdr:row>
      <xdr:rowOff>127860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765810</xdr:colOff>
      <xdr:row>51</xdr:row>
      <xdr:rowOff>30480</xdr:rowOff>
    </xdr:from>
    <xdr:to>
      <xdr:col>16</xdr:col>
      <xdr:colOff>407130</xdr:colOff>
      <xdr:row>66</xdr:row>
      <xdr:rowOff>28800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6" Type="http://schemas.openxmlformats.org/officeDocument/2006/relationships/image" Target="../media/image3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2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7.emf"/><Relationship Id="rId4" Type="http://schemas.openxmlformats.org/officeDocument/2006/relationships/oleObject" Target="../embeddings/oleObject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3D254-0270-4BC9-A0CA-4D81CF9A524E}">
  <dimension ref="A1:DJ66"/>
  <sheetViews>
    <sheetView topLeftCell="BW1" workbookViewId="0">
      <selection activeCell="Z8" sqref="Z8"/>
    </sheetView>
  </sheetViews>
  <sheetFormatPr defaultRowHeight="14.4"/>
  <cols>
    <col min="2" max="2" width="6.5546875" customWidth="1"/>
    <col min="3" max="3" width="27.6640625" customWidth="1"/>
    <col min="4" max="4" width="1.77734375" customWidth="1"/>
    <col min="5" max="5" width="0.88671875" style="17" customWidth="1"/>
    <col min="6" max="6" width="16.44140625" customWidth="1"/>
    <col min="7" max="7" width="1.77734375" customWidth="1"/>
    <col min="17" max="17" width="1.77734375" customWidth="1"/>
    <col min="21" max="21" width="1.77734375" customWidth="1"/>
    <col min="22" max="22" width="13.21875" customWidth="1"/>
    <col min="23" max="23" width="9.77734375" customWidth="1"/>
    <col min="25" max="25" width="2" customWidth="1"/>
    <col min="26" max="26" width="15.88671875" customWidth="1"/>
    <col min="27" max="27" width="2.5546875" customWidth="1"/>
    <col min="37" max="37" width="3.109375" customWidth="1"/>
    <col min="41" max="41" width="1.77734375" customWidth="1"/>
    <col min="42" max="42" width="17.88671875" customWidth="1"/>
    <col min="43" max="43" width="1.77734375" customWidth="1"/>
    <col min="53" max="53" width="1.88671875" customWidth="1"/>
    <col min="100" max="100" width="17.33203125" customWidth="1"/>
  </cols>
  <sheetData>
    <row r="1" spans="1:114" ht="15" thickBot="1">
      <c r="C1" t="s">
        <v>0</v>
      </c>
      <c r="E1"/>
      <c r="N1" s="1"/>
      <c r="O1" s="1"/>
      <c r="P1" s="1"/>
      <c r="Q1" s="1"/>
      <c r="R1" s="1"/>
      <c r="S1" s="1"/>
      <c r="T1" s="1"/>
      <c r="U1" s="1"/>
      <c r="V1" s="260" t="s">
        <v>191</v>
      </c>
      <c r="W1" s="260"/>
      <c r="X1" s="260"/>
      <c r="Y1" s="1"/>
      <c r="Z1" s="1"/>
      <c r="AA1" s="1"/>
      <c r="AB1" s="1"/>
      <c r="AC1" s="1"/>
      <c r="AD1" s="1"/>
      <c r="AE1" s="1"/>
      <c r="AF1" s="1"/>
      <c r="AG1" s="1"/>
    </row>
    <row r="2" spans="1:114" ht="15" thickBot="1">
      <c r="E2"/>
      <c r="F2" s="253" t="s">
        <v>1</v>
      </c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2"/>
      <c r="U2" s="2"/>
      <c r="V2" s="253" t="s">
        <v>2</v>
      </c>
      <c r="W2" s="251"/>
      <c r="X2" s="252"/>
      <c r="Y2" s="1"/>
      <c r="Z2" s="253" t="s">
        <v>3</v>
      </c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2"/>
      <c r="AP2" s="253" t="s">
        <v>4</v>
      </c>
      <c r="AQ2" s="251"/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2"/>
      <c r="BE2" s="3"/>
      <c r="BF2" s="251" t="s">
        <v>5</v>
      </c>
      <c r="BG2" s="251"/>
      <c r="BH2" s="251"/>
      <c r="BI2" s="251"/>
      <c r="BJ2" s="251"/>
      <c r="BK2" s="251"/>
      <c r="BL2" s="251"/>
      <c r="BM2" s="251"/>
      <c r="BN2" s="251"/>
      <c r="BO2" s="251"/>
      <c r="BP2" s="251"/>
      <c r="BQ2" s="251"/>
      <c r="BR2" s="252"/>
      <c r="BS2" s="3"/>
      <c r="BT2" s="251" t="s">
        <v>6</v>
      </c>
      <c r="BU2" s="251"/>
      <c r="BV2" s="251"/>
      <c r="BW2" s="251"/>
      <c r="BX2" s="251"/>
      <c r="BY2" s="251"/>
      <c r="BZ2" s="251"/>
      <c r="CA2" s="251"/>
      <c r="CB2" s="251"/>
      <c r="CC2" s="251"/>
      <c r="CD2" s="251"/>
      <c r="CE2" s="251"/>
      <c r="CF2" s="252"/>
      <c r="CG2" s="3"/>
      <c r="CH2" s="251" t="s">
        <v>7</v>
      </c>
      <c r="CI2" s="251"/>
      <c r="CJ2" s="251"/>
      <c r="CK2" s="251"/>
      <c r="CL2" s="251"/>
      <c r="CM2" s="251"/>
      <c r="CN2" s="251"/>
      <c r="CO2" s="251"/>
      <c r="CP2" s="251"/>
      <c r="CQ2" s="251"/>
      <c r="CR2" s="251"/>
      <c r="CS2" s="251"/>
      <c r="CT2" s="252"/>
      <c r="CV2" s="253" t="s">
        <v>8</v>
      </c>
      <c r="CW2" s="251"/>
      <c r="CX2" s="251"/>
      <c r="CY2" s="251"/>
      <c r="CZ2" s="251"/>
      <c r="DA2" s="251"/>
      <c r="DB2" s="251"/>
      <c r="DC2" s="251"/>
      <c r="DD2" s="251"/>
      <c r="DE2" s="251"/>
      <c r="DF2" s="251"/>
      <c r="DG2" s="251"/>
      <c r="DH2" s="251"/>
      <c r="DI2" s="251"/>
      <c r="DJ2" s="252"/>
    </row>
    <row r="3" spans="1:114" ht="15" thickBot="1">
      <c r="B3" s="254" t="s">
        <v>9</v>
      </c>
      <c r="C3" s="254" t="s">
        <v>10</v>
      </c>
      <c r="D3" s="254"/>
      <c r="E3" s="4"/>
      <c r="F3" s="254" t="s">
        <v>11</v>
      </c>
      <c r="G3" s="3"/>
      <c r="H3" s="253" t="s">
        <v>12</v>
      </c>
      <c r="I3" s="251"/>
      <c r="J3" s="251"/>
      <c r="K3" s="251"/>
      <c r="L3" s="251"/>
      <c r="M3" s="251"/>
      <c r="N3" s="251"/>
      <c r="O3" s="251"/>
      <c r="P3" s="252"/>
      <c r="Q3" s="3"/>
      <c r="R3" s="257" t="s">
        <v>13</v>
      </c>
      <c r="S3" s="258"/>
      <c r="T3" s="259"/>
      <c r="U3" s="2"/>
      <c r="V3" s="257" t="s">
        <v>14</v>
      </c>
      <c r="W3" s="258"/>
      <c r="X3" s="259"/>
      <c r="Z3" s="254" t="s">
        <v>11</v>
      </c>
      <c r="AA3" s="3"/>
      <c r="AB3" s="253" t="s">
        <v>12</v>
      </c>
      <c r="AC3" s="251"/>
      <c r="AD3" s="251"/>
      <c r="AE3" s="251"/>
      <c r="AF3" s="251"/>
      <c r="AG3" s="251"/>
      <c r="AH3" s="251"/>
      <c r="AI3" s="251"/>
      <c r="AJ3" s="252"/>
      <c r="AK3" s="3"/>
      <c r="AL3" s="257" t="s">
        <v>13</v>
      </c>
      <c r="AM3" s="258"/>
      <c r="AN3" s="259"/>
      <c r="AP3" s="254" t="s">
        <v>11</v>
      </c>
      <c r="AQ3" s="3"/>
      <c r="AR3" s="253" t="s">
        <v>12</v>
      </c>
      <c r="AS3" s="251"/>
      <c r="AT3" s="251"/>
      <c r="AU3" s="251"/>
      <c r="AV3" s="251"/>
      <c r="AW3" s="251"/>
      <c r="AX3" s="251"/>
      <c r="AY3" s="251"/>
      <c r="AZ3" s="252"/>
      <c r="BA3" s="3"/>
      <c r="BB3" s="257" t="s">
        <v>13</v>
      </c>
      <c r="BC3" s="258"/>
      <c r="BD3" s="259"/>
      <c r="BE3" s="2"/>
      <c r="BF3" s="251" t="s">
        <v>12</v>
      </c>
      <c r="BG3" s="251"/>
      <c r="BH3" s="251"/>
      <c r="BI3" s="251"/>
      <c r="BJ3" s="251"/>
      <c r="BK3" s="251"/>
      <c r="BL3" s="251"/>
      <c r="BM3" s="251"/>
      <c r="BN3" s="252"/>
      <c r="BO3" s="3"/>
      <c r="BP3" s="257" t="s">
        <v>158</v>
      </c>
      <c r="BQ3" s="258"/>
      <c r="BR3" s="259"/>
      <c r="BS3" s="2"/>
      <c r="BT3" s="251" t="s">
        <v>12</v>
      </c>
      <c r="BU3" s="251"/>
      <c r="BV3" s="251"/>
      <c r="BW3" s="251"/>
      <c r="BX3" s="251"/>
      <c r="BY3" s="251"/>
      <c r="BZ3" s="251"/>
      <c r="CA3" s="251"/>
      <c r="CB3" s="252"/>
      <c r="CC3" s="3"/>
      <c r="CD3" s="257" t="s">
        <v>13</v>
      </c>
      <c r="CE3" s="258"/>
      <c r="CF3" s="259"/>
      <c r="CG3" s="2"/>
      <c r="CH3" s="251" t="s">
        <v>12</v>
      </c>
      <c r="CI3" s="251"/>
      <c r="CJ3" s="251"/>
      <c r="CK3" s="251"/>
      <c r="CL3" s="251"/>
      <c r="CM3" s="251"/>
      <c r="CN3" s="251"/>
      <c r="CO3" s="251"/>
      <c r="CP3" s="252"/>
      <c r="CQ3" s="3"/>
      <c r="CR3" s="257" t="s">
        <v>13</v>
      </c>
      <c r="CS3" s="258"/>
      <c r="CT3" s="259"/>
      <c r="CV3" s="254" t="s">
        <v>11</v>
      </c>
      <c r="CW3" s="3"/>
      <c r="CX3" s="253" t="s">
        <v>12</v>
      </c>
      <c r="CY3" s="251"/>
      <c r="CZ3" s="251"/>
      <c r="DA3" s="251"/>
      <c r="DB3" s="251"/>
      <c r="DC3" s="251"/>
      <c r="DD3" s="251"/>
      <c r="DE3" s="251"/>
      <c r="DF3" s="252"/>
      <c r="DG3" s="3"/>
      <c r="DH3" s="257" t="s">
        <v>13</v>
      </c>
      <c r="DI3" s="258"/>
      <c r="DJ3" s="259"/>
    </row>
    <row r="4" spans="1:114" ht="15" thickBot="1">
      <c r="B4" s="256"/>
      <c r="C4" s="256"/>
      <c r="D4" s="256"/>
      <c r="E4" s="5"/>
      <c r="F4" s="256"/>
      <c r="G4" s="2"/>
      <c r="H4" s="253" t="s">
        <v>15</v>
      </c>
      <c r="I4" s="251"/>
      <c r="J4" s="252"/>
      <c r="K4" s="253" t="s">
        <v>16</v>
      </c>
      <c r="L4" s="251"/>
      <c r="M4" s="252"/>
      <c r="N4" s="253" t="s">
        <v>17</v>
      </c>
      <c r="O4" s="251"/>
      <c r="P4" s="252"/>
      <c r="Q4" s="2"/>
      <c r="R4" s="254" t="s">
        <v>15</v>
      </c>
      <c r="S4" s="254" t="s">
        <v>18</v>
      </c>
      <c r="T4" s="254" t="s">
        <v>19</v>
      </c>
      <c r="U4" s="2"/>
      <c r="V4" s="261"/>
      <c r="W4" s="262"/>
      <c r="X4" s="263"/>
      <c r="Z4" s="256"/>
      <c r="AA4" s="2"/>
      <c r="AB4" s="253" t="s">
        <v>15</v>
      </c>
      <c r="AC4" s="251"/>
      <c r="AD4" s="252"/>
      <c r="AE4" s="253" t="s">
        <v>16</v>
      </c>
      <c r="AF4" s="251"/>
      <c r="AG4" s="252"/>
      <c r="AH4" s="253" t="s">
        <v>17</v>
      </c>
      <c r="AI4" s="251"/>
      <c r="AJ4" s="252"/>
      <c r="AK4" s="2"/>
      <c r="AL4" s="254" t="s">
        <v>15</v>
      </c>
      <c r="AM4" s="254" t="s">
        <v>18</v>
      </c>
      <c r="AN4" s="254" t="s">
        <v>19</v>
      </c>
      <c r="AP4" s="256"/>
      <c r="AQ4" s="2"/>
      <c r="AR4" s="253" t="s">
        <v>15</v>
      </c>
      <c r="AS4" s="251"/>
      <c r="AT4" s="252"/>
      <c r="AU4" s="253" t="s">
        <v>16</v>
      </c>
      <c r="AV4" s="251"/>
      <c r="AW4" s="252"/>
      <c r="AX4" s="253" t="s">
        <v>17</v>
      </c>
      <c r="AY4" s="251"/>
      <c r="AZ4" s="252"/>
      <c r="BA4" s="2"/>
      <c r="BB4" s="254" t="s">
        <v>15</v>
      </c>
      <c r="BC4" s="254" t="s">
        <v>18</v>
      </c>
      <c r="BD4" s="254" t="s">
        <v>19</v>
      </c>
      <c r="BE4" s="2"/>
      <c r="BF4" s="251" t="s">
        <v>15</v>
      </c>
      <c r="BG4" s="251"/>
      <c r="BH4" s="252"/>
      <c r="BI4" s="253" t="s">
        <v>16</v>
      </c>
      <c r="BJ4" s="251"/>
      <c r="BK4" s="252"/>
      <c r="BL4" s="253" t="s">
        <v>17</v>
      </c>
      <c r="BM4" s="251"/>
      <c r="BN4" s="252"/>
      <c r="BO4" s="2"/>
      <c r="BP4" s="254" t="s">
        <v>15</v>
      </c>
      <c r="BQ4" s="254" t="s">
        <v>18</v>
      </c>
      <c r="BR4" s="254" t="s">
        <v>19</v>
      </c>
      <c r="BS4" s="2"/>
      <c r="BT4" s="251" t="s">
        <v>15</v>
      </c>
      <c r="BU4" s="251"/>
      <c r="BV4" s="252"/>
      <c r="BW4" s="253" t="s">
        <v>16</v>
      </c>
      <c r="BX4" s="251"/>
      <c r="BY4" s="252"/>
      <c r="BZ4" s="253" t="s">
        <v>17</v>
      </c>
      <c r="CA4" s="251"/>
      <c r="CB4" s="252"/>
      <c r="CC4" s="2"/>
      <c r="CD4" s="254" t="s">
        <v>15</v>
      </c>
      <c r="CE4" s="254" t="s">
        <v>18</v>
      </c>
      <c r="CF4" s="254" t="s">
        <v>19</v>
      </c>
      <c r="CG4" s="2"/>
      <c r="CH4" s="251" t="s">
        <v>15</v>
      </c>
      <c r="CI4" s="251"/>
      <c r="CJ4" s="252"/>
      <c r="CK4" s="253" t="s">
        <v>16</v>
      </c>
      <c r="CL4" s="251"/>
      <c r="CM4" s="252"/>
      <c r="CN4" s="253" t="s">
        <v>17</v>
      </c>
      <c r="CO4" s="251"/>
      <c r="CP4" s="252"/>
      <c r="CQ4" s="2"/>
      <c r="CR4" s="254" t="s">
        <v>15</v>
      </c>
      <c r="CS4" s="254" t="s">
        <v>18</v>
      </c>
      <c r="CT4" s="254" t="s">
        <v>19</v>
      </c>
      <c r="CV4" s="256"/>
      <c r="CW4" s="2"/>
      <c r="CX4" s="253" t="s">
        <v>15</v>
      </c>
      <c r="CY4" s="251"/>
      <c r="CZ4" s="252"/>
      <c r="DA4" s="253" t="s">
        <v>16</v>
      </c>
      <c r="DB4" s="251"/>
      <c r="DC4" s="252"/>
      <c r="DD4" s="253" t="s">
        <v>17</v>
      </c>
      <c r="DE4" s="251"/>
      <c r="DF4" s="252"/>
      <c r="DG4" s="2"/>
      <c r="DH4" s="254" t="s">
        <v>15</v>
      </c>
      <c r="DI4" s="254" t="s">
        <v>18</v>
      </c>
      <c r="DJ4" s="254" t="s">
        <v>19</v>
      </c>
    </row>
    <row r="5" spans="1:114" ht="15.6" customHeight="1" thickBot="1">
      <c r="B5" s="255"/>
      <c r="C5" s="255"/>
      <c r="D5" s="256"/>
      <c r="E5" s="5"/>
      <c r="F5" s="255"/>
      <c r="G5" s="2"/>
      <c r="H5" s="6" t="s">
        <v>20</v>
      </c>
      <c r="I5" s="6" t="s">
        <v>21</v>
      </c>
      <c r="J5" s="7" t="s">
        <v>22</v>
      </c>
      <c r="K5" s="8" t="s">
        <v>20</v>
      </c>
      <c r="L5" s="6" t="s">
        <v>21</v>
      </c>
      <c r="M5" s="7" t="s">
        <v>22</v>
      </c>
      <c r="N5" s="8" t="s">
        <v>20</v>
      </c>
      <c r="O5" s="6" t="s">
        <v>21</v>
      </c>
      <c r="P5" s="7" t="s">
        <v>22</v>
      </c>
      <c r="Q5" s="2"/>
      <c r="R5" s="255"/>
      <c r="S5" s="255"/>
      <c r="T5" s="255"/>
      <c r="U5" s="2"/>
      <c r="V5" s="6" t="s">
        <v>23</v>
      </c>
      <c r="W5" s="6" t="s">
        <v>24</v>
      </c>
      <c r="X5" s="6" t="s">
        <v>184</v>
      </c>
      <c r="Z5" s="255"/>
      <c r="AA5" s="2"/>
      <c r="AB5" s="6" t="s">
        <v>20</v>
      </c>
      <c r="AC5" s="6" t="s">
        <v>21</v>
      </c>
      <c r="AD5" s="7" t="s">
        <v>22</v>
      </c>
      <c r="AE5" s="8" t="s">
        <v>20</v>
      </c>
      <c r="AF5" s="6" t="s">
        <v>21</v>
      </c>
      <c r="AG5" s="7" t="s">
        <v>22</v>
      </c>
      <c r="AH5" s="8" t="s">
        <v>20</v>
      </c>
      <c r="AI5" s="6" t="s">
        <v>21</v>
      </c>
      <c r="AJ5" s="7" t="s">
        <v>22</v>
      </c>
      <c r="AK5" s="2"/>
      <c r="AL5" s="255"/>
      <c r="AM5" s="255"/>
      <c r="AN5" s="255"/>
      <c r="AP5" s="255"/>
      <c r="AQ5" s="2"/>
      <c r="AR5" s="6" t="s">
        <v>20</v>
      </c>
      <c r="AS5" s="6" t="s">
        <v>21</v>
      </c>
      <c r="AT5" s="7" t="s">
        <v>22</v>
      </c>
      <c r="AU5" s="8" t="s">
        <v>20</v>
      </c>
      <c r="AV5" s="6" t="s">
        <v>21</v>
      </c>
      <c r="AW5" s="7" t="s">
        <v>22</v>
      </c>
      <c r="AX5" s="8" t="s">
        <v>20</v>
      </c>
      <c r="AY5" s="6" t="s">
        <v>21</v>
      </c>
      <c r="AZ5" s="7" t="s">
        <v>22</v>
      </c>
      <c r="BA5" s="2"/>
      <c r="BB5" s="255"/>
      <c r="BC5" s="255"/>
      <c r="BD5" s="255"/>
      <c r="BE5" s="2"/>
      <c r="BF5" s="7" t="s">
        <v>20</v>
      </c>
      <c r="BG5" s="6" t="s">
        <v>21</v>
      </c>
      <c r="BH5" s="7" t="s">
        <v>22</v>
      </c>
      <c r="BI5" s="8" t="s">
        <v>20</v>
      </c>
      <c r="BJ5" s="6" t="s">
        <v>21</v>
      </c>
      <c r="BK5" s="7" t="s">
        <v>22</v>
      </c>
      <c r="BL5" s="8" t="s">
        <v>20</v>
      </c>
      <c r="BM5" s="6" t="s">
        <v>21</v>
      </c>
      <c r="BN5" s="7" t="s">
        <v>22</v>
      </c>
      <c r="BO5" s="2"/>
      <c r="BP5" s="255"/>
      <c r="BQ5" s="255"/>
      <c r="BR5" s="255"/>
      <c r="BS5" s="2"/>
      <c r="BT5" s="7" t="s">
        <v>20</v>
      </c>
      <c r="BU5" s="6" t="s">
        <v>21</v>
      </c>
      <c r="BV5" s="7" t="s">
        <v>22</v>
      </c>
      <c r="BW5" s="8" t="s">
        <v>20</v>
      </c>
      <c r="BX5" s="6" t="s">
        <v>21</v>
      </c>
      <c r="BY5" s="7" t="s">
        <v>22</v>
      </c>
      <c r="BZ5" s="8" t="s">
        <v>20</v>
      </c>
      <c r="CA5" s="6" t="s">
        <v>21</v>
      </c>
      <c r="CB5" s="7" t="s">
        <v>22</v>
      </c>
      <c r="CC5" s="2"/>
      <c r="CD5" s="255"/>
      <c r="CE5" s="255"/>
      <c r="CF5" s="255"/>
      <c r="CG5" s="2"/>
      <c r="CH5" s="7" t="s">
        <v>20</v>
      </c>
      <c r="CI5" s="6" t="s">
        <v>21</v>
      </c>
      <c r="CJ5" s="7" t="s">
        <v>22</v>
      </c>
      <c r="CK5" s="8" t="s">
        <v>20</v>
      </c>
      <c r="CL5" s="6" t="s">
        <v>21</v>
      </c>
      <c r="CM5" s="7" t="s">
        <v>22</v>
      </c>
      <c r="CN5" s="8" t="s">
        <v>20</v>
      </c>
      <c r="CO5" s="6" t="s">
        <v>21</v>
      </c>
      <c r="CP5" s="7" t="s">
        <v>22</v>
      </c>
      <c r="CQ5" s="2"/>
      <c r="CR5" s="255"/>
      <c r="CS5" s="255"/>
      <c r="CT5" s="255"/>
      <c r="CV5" s="255"/>
      <c r="CW5" s="2"/>
      <c r="CX5" s="6" t="s">
        <v>20</v>
      </c>
      <c r="CY5" s="6" t="s">
        <v>21</v>
      </c>
      <c r="CZ5" s="7" t="s">
        <v>22</v>
      </c>
      <c r="DA5" s="8" t="s">
        <v>20</v>
      </c>
      <c r="DB5" s="6" t="s">
        <v>21</v>
      </c>
      <c r="DC5" s="7" t="s">
        <v>22</v>
      </c>
      <c r="DD5" s="8" t="s">
        <v>20</v>
      </c>
      <c r="DE5" s="6" t="s">
        <v>21</v>
      </c>
      <c r="DF5" s="7" t="s">
        <v>22</v>
      </c>
      <c r="DG5" s="2"/>
      <c r="DH5" s="255"/>
      <c r="DI5" s="255"/>
      <c r="DJ5" s="255"/>
    </row>
    <row r="6" spans="1:114" s="17" customFormat="1" ht="4.8" customHeight="1" thickBot="1">
      <c r="A6"/>
      <c r="B6" s="5"/>
      <c r="C6" s="5"/>
      <c r="D6" s="256"/>
      <c r="E6" s="9"/>
      <c r="F6" s="9"/>
      <c r="G6" s="10"/>
      <c r="H6" s="11"/>
      <c r="I6" s="12"/>
      <c r="J6" s="12"/>
      <c r="K6" s="12"/>
      <c r="L6" s="12"/>
      <c r="M6" s="12"/>
      <c r="N6" s="12"/>
      <c r="O6" s="12"/>
      <c r="P6" s="13"/>
      <c r="Q6" s="10"/>
      <c r="R6" s="14"/>
      <c r="S6" s="15"/>
      <c r="T6" s="16"/>
      <c r="U6" s="10"/>
      <c r="V6" s="11"/>
      <c r="W6" s="12"/>
      <c r="X6" s="13"/>
      <c r="Z6" s="9"/>
      <c r="AA6" s="10"/>
      <c r="AB6" s="11"/>
      <c r="AC6" s="12"/>
      <c r="AD6" s="12"/>
      <c r="AE6" s="12"/>
      <c r="AF6" s="12"/>
      <c r="AG6" s="12"/>
      <c r="AH6" s="12"/>
      <c r="AI6" s="12"/>
      <c r="AJ6" s="13"/>
      <c r="AK6" s="10"/>
      <c r="AL6" s="14"/>
      <c r="AM6" s="15"/>
      <c r="AN6" s="16"/>
      <c r="AP6" s="9"/>
      <c r="AQ6" s="10"/>
      <c r="AR6" s="11"/>
      <c r="AS6" s="12"/>
      <c r="AT6" s="12"/>
      <c r="AU6" s="12"/>
      <c r="AV6" s="12"/>
      <c r="AW6" s="12"/>
      <c r="AX6" s="12"/>
      <c r="AY6" s="12"/>
      <c r="AZ6" s="13"/>
      <c r="BA6" s="10"/>
      <c r="BB6" s="14"/>
      <c r="BC6" s="15"/>
      <c r="BD6" s="16"/>
      <c r="BE6" s="10"/>
      <c r="BF6" s="12"/>
      <c r="BG6" s="12"/>
      <c r="BH6" s="12"/>
      <c r="BI6" s="12"/>
      <c r="BJ6" s="12"/>
      <c r="BK6" s="12"/>
      <c r="BL6" s="12"/>
      <c r="BM6" s="12"/>
      <c r="BN6" s="13"/>
      <c r="BO6" s="10"/>
      <c r="BP6" s="14"/>
      <c r="BQ6" s="15"/>
      <c r="BR6" s="16"/>
      <c r="BS6" s="10"/>
      <c r="BT6" s="12"/>
      <c r="BU6" s="12"/>
      <c r="BV6" s="12"/>
      <c r="BW6" s="12"/>
      <c r="BX6" s="12"/>
      <c r="BY6" s="12"/>
      <c r="BZ6" s="12"/>
      <c r="CA6" s="12"/>
      <c r="CB6" s="13"/>
      <c r="CC6" s="10"/>
      <c r="CD6" s="14"/>
      <c r="CE6" s="15"/>
      <c r="CF6" s="16"/>
      <c r="CG6" s="10"/>
      <c r="CH6" s="12"/>
      <c r="CI6" s="12"/>
      <c r="CJ6" s="12"/>
      <c r="CK6" s="12"/>
      <c r="CL6" s="12"/>
      <c r="CM6" s="12"/>
      <c r="CN6" s="12"/>
      <c r="CO6" s="12"/>
      <c r="CP6" s="13"/>
      <c r="CQ6" s="10"/>
      <c r="CR6" s="14"/>
      <c r="CS6" s="15"/>
      <c r="CT6" s="16"/>
      <c r="CV6" s="9"/>
      <c r="CW6" s="10"/>
      <c r="CX6" s="11"/>
      <c r="CY6" s="12"/>
      <c r="CZ6" s="12"/>
      <c r="DA6" s="12"/>
      <c r="DB6" s="12"/>
      <c r="DC6" s="12"/>
      <c r="DD6" s="12"/>
      <c r="DE6" s="12"/>
      <c r="DF6" s="13"/>
      <c r="DG6" s="10"/>
      <c r="DH6" s="14"/>
      <c r="DI6" s="15"/>
      <c r="DJ6" s="16"/>
    </row>
    <row r="7" spans="1:114">
      <c r="B7" s="18" t="s">
        <v>25</v>
      </c>
      <c r="C7" s="19" t="s">
        <v>26</v>
      </c>
      <c r="D7" s="256"/>
      <c r="E7" s="9"/>
      <c r="F7" s="19">
        <v>16.5076</v>
      </c>
      <c r="G7" s="2"/>
      <c r="H7" s="20">
        <v>65.86</v>
      </c>
      <c r="I7" s="21">
        <v>7.51</v>
      </c>
      <c r="J7" s="21">
        <v>21.32</v>
      </c>
      <c r="K7" s="21">
        <v>64.64</v>
      </c>
      <c r="L7" s="21">
        <v>7.44</v>
      </c>
      <c r="M7" s="21">
        <v>21.39</v>
      </c>
      <c r="N7" s="21">
        <v>65.569999999999993</v>
      </c>
      <c r="O7" s="21">
        <v>7.17</v>
      </c>
      <c r="P7" s="22">
        <v>21.41</v>
      </c>
      <c r="Q7" s="2"/>
      <c r="R7" s="20">
        <v>2.6</v>
      </c>
      <c r="S7" s="21">
        <v>2.7</v>
      </c>
      <c r="T7" s="22">
        <v>2.6</v>
      </c>
      <c r="U7" s="2"/>
      <c r="V7" s="20">
        <v>0</v>
      </c>
      <c r="W7" s="21">
        <v>0</v>
      </c>
      <c r="X7" s="22">
        <v>0</v>
      </c>
      <c r="Z7" s="19"/>
      <c r="AA7" s="2"/>
      <c r="AB7" s="20"/>
      <c r="AC7" s="21"/>
      <c r="AD7" s="21"/>
      <c r="AE7" s="21"/>
      <c r="AF7" s="21"/>
      <c r="AG7" s="21"/>
      <c r="AH7" s="21"/>
      <c r="AI7" s="21"/>
      <c r="AJ7" s="22"/>
      <c r="AK7" s="2"/>
      <c r="AL7" s="20"/>
      <c r="AM7" s="21"/>
      <c r="AN7" s="22"/>
      <c r="AP7" s="19"/>
      <c r="AQ7" s="2"/>
      <c r="AR7" s="20"/>
      <c r="AS7" s="21"/>
      <c r="AT7" s="21"/>
      <c r="AU7" s="21"/>
      <c r="AV7" s="21"/>
      <c r="AW7" s="21"/>
      <c r="AX7" s="21"/>
      <c r="AY7" s="21"/>
      <c r="AZ7" s="22"/>
      <c r="BA7" s="2"/>
      <c r="BB7" s="20"/>
      <c r="BC7" s="21"/>
      <c r="BD7" s="22"/>
      <c r="BE7" s="2"/>
      <c r="BF7" s="23">
        <v>62.16</v>
      </c>
      <c r="BG7" s="21">
        <v>7.8</v>
      </c>
      <c r="BH7" s="21">
        <v>25.21</v>
      </c>
      <c r="BI7" s="21">
        <v>62.01</v>
      </c>
      <c r="BJ7" s="21">
        <v>7.67</v>
      </c>
      <c r="BK7" s="21">
        <v>25.16</v>
      </c>
      <c r="BL7" s="21">
        <v>62.47</v>
      </c>
      <c r="BM7" s="21">
        <v>7.51</v>
      </c>
      <c r="BN7" s="22">
        <v>25.09</v>
      </c>
      <c r="BO7" s="2"/>
      <c r="BP7" s="20">
        <v>2.5</v>
      </c>
      <c r="BQ7" s="21">
        <v>2.7</v>
      </c>
      <c r="BR7" s="22">
        <v>2.6</v>
      </c>
      <c r="BS7" s="2"/>
      <c r="BT7" s="23">
        <v>62.88</v>
      </c>
      <c r="BU7" s="21">
        <v>8.43</v>
      </c>
      <c r="BV7" s="21">
        <v>26.7</v>
      </c>
      <c r="BW7" s="21">
        <v>62.47</v>
      </c>
      <c r="BX7" s="21">
        <v>8.2799999999999994</v>
      </c>
      <c r="BY7" s="21">
        <v>26.72</v>
      </c>
      <c r="BZ7" s="21">
        <v>63.04</v>
      </c>
      <c r="CA7" s="21">
        <v>8.1</v>
      </c>
      <c r="CB7" s="22">
        <v>26.65</v>
      </c>
      <c r="CC7" s="2"/>
      <c r="CD7" s="20">
        <v>2.6</v>
      </c>
      <c r="CE7" s="21">
        <v>2.8</v>
      </c>
      <c r="CF7" s="22">
        <v>2.8</v>
      </c>
      <c r="CG7" s="2"/>
      <c r="CH7" s="23">
        <v>63.2</v>
      </c>
      <c r="CI7" s="21">
        <v>8.7100000000000009</v>
      </c>
      <c r="CJ7" s="21">
        <v>26.44</v>
      </c>
      <c r="CK7" s="21">
        <v>63.26</v>
      </c>
      <c r="CL7" s="21">
        <v>8.64</v>
      </c>
      <c r="CM7" s="21">
        <v>26.78</v>
      </c>
      <c r="CN7" s="21">
        <v>64.010000000000005</v>
      </c>
      <c r="CO7" s="21">
        <v>8.36</v>
      </c>
      <c r="CP7" s="22">
        <v>26.62</v>
      </c>
      <c r="CQ7" s="2"/>
      <c r="CR7" s="20">
        <v>2.7</v>
      </c>
      <c r="CS7" s="21">
        <v>2.9</v>
      </c>
      <c r="CT7" s="22">
        <v>2.9</v>
      </c>
      <c r="CV7" s="19">
        <v>3.4517000000000002</v>
      </c>
      <c r="CW7" s="2"/>
      <c r="CX7" s="20">
        <v>64.540000000000006</v>
      </c>
      <c r="CY7" s="21">
        <v>9.0500000000000007</v>
      </c>
      <c r="CZ7" s="21">
        <v>26.5</v>
      </c>
      <c r="DA7" s="21">
        <v>64.569999999999993</v>
      </c>
      <c r="DB7" s="21">
        <v>8.91</v>
      </c>
      <c r="DC7" s="21">
        <v>26.78</v>
      </c>
      <c r="DD7" s="21">
        <v>65.08</v>
      </c>
      <c r="DE7" s="21">
        <v>8.66</v>
      </c>
      <c r="DF7" s="22">
        <v>26.83</v>
      </c>
      <c r="DG7" s="2"/>
      <c r="DH7" s="20">
        <v>2.9</v>
      </c>
      <c r="DI7" s="21">
        <v>3.1</v>
      </c>
      <c r="DJ7" s="22">
        <v>3.1</v>
      </c>
    </row>
    <row r="8" spans="1:114">
      <c r="B8" s="24" t="s">
        <v>27</v>
      </c>
      <c r="C8" s="25" t="s">
        <v>28</v>
      </c>
      <c r="D8" s="256"/>
      <c r="E8" s="9"/>
      <c r="F8" s="25">
        <v>11.9658</v>
      </c>
      <c r="G8" s="2"/>
      <c r="H8" s="26">
        <v>66.900000000000006</v>
      </c>
      <c r="I8" s="27">
        <v>6.55</v>
      </c>
      <c r="J8" s="27">
        <v>21.14</v>
      </c>
      <c r="K8" s="27">
        <v>66.09</v>
      </c>
      <c r="L8" s="27">
        <v>6.49</v>
      </c>
      <c r="M8" s="27">
        <v>21.12</v>
      </c>
      <c r="N8" s="27">
        <v>66.010000000000005</v>
      </c>
      <c r="O8" s="27">
        <v>6.39</v>
      </c>
      <c r="P8" s="28">
        <v>20.89</v>
      </c>
      <c r="Q8" s="2"/>
      <c r="R8" s="26">
        <v>3.1</v>
      </c>
      <c r="S8" s="27">
        <v>3.3</v>
      </c>
      <c r="T8" s="28">
        <v>3.5</v>
      </c>
      <c r="U8" s="2"/>
      <c r="V8" s="26">
        <v>0</v>
      </c>
      <c r="W8" s="27">
        <v>0</v>
      </c>
      <c r="X8" s="28">
        <v>0</v>
      </c>
      <c r="Z8" s="25"/>
      <c r="AA8" s="2"/>
      <c r="AB8" s="26"/>
      <c r="AC8" s="27"/>
      <c r="AD8" s="27"/>
      <c r="AE8" s="27"/>
      <c r="AF8" s="27"/>
      <c r="AG8" s="27"/>
      <c r="AH8" s="27"/>
      <c r="AI8" s="27"/>
      <c r="AJ8" s="28"/>
      <c r="AK8" s="2"/>
      <c r="AL8" s="26"/>
      <c r="AM8" s="27"/>
      <c r="AN8" s="28"/>
      <c r="AP8" s="25"/>
      <c r="AQ8" s="2"/>
      <c r="AR8" s="26"/>
      <c r="AS8" s="27"/>
      <c r="AT8" s="27"/>
      <c r="AU8" s="27"/>
      <c r="AV8" s="27"/>
      <c r="AW8" s="27"/>
      <c r="AX8" s="27"/>
      <c r="AY8" s="27"/>
      <c r="AZ8" s="28"/>
      <c r="BA8" s="2"/>
      <c r="BB8" s="26"/>
      <c r="BC8" s="27"/>
      <c r="BD8" s="28"/>
      <c r="BE8" s="2"/>
      <c r="BF8" s="29">
        <v>62.9</v>
      </c>
      <c r="BG8" s="27">
        <v>7.15</v>
      </c>
      <c r="BH8" s="27">
        <v>25.1</v>
      </c>
      <c r="BI8" s="27">
        <v>62.27</v>
      </c>
      <c r="BJ8" s="27">
        <v>7.11</v>
      </c>
      <c r="BK8" s="27">
        <v>24.87</v>
      </c>
      <c r="BL8" s="27">
        <v>62.24</v>
      </c>
      <c r="BM8" s="27">
        <v>6.97</v>
      </c>
      <c r="BN8" s="28">
        <v>24.4</v>
      </c>
      <c r="BO8" s="2"/>
      <c r="BP8" s="26">
        <v>3</v>
      </c>
      <c r="BQ8" s="27">
        <v>3.1</v>
      </c>
      <c r="BR8" s="28">
        <v>3.3</v>
      </c>
      <c r="BS8" s="2"/>
      <c r="BT8" s="29">
        <v>62.56</v>
      </c>
      <c r="BU8" s="27">
        <v>8.02</v>
      </c>
      <c r="BV8" s="27">
        <v>26.75</v>
      </c>
      <c r="BW8" s="27">
        <v>62.29</v>
      </c>
      <c r="BX8" s="27">
        <v>7.89</v>
      </c>
      <c r="BY8" s="27">
        <v>26.28</v>
      </c>
      <c r="BZ8" s="27">
        <v>62.37</v>
      </c>
      <c r="CA8" s="27">
        <v>7.69</v>
      </c>
      <c r="CB8" s="28">
        <v>25.75</v>
      </c>
      <c r="CC8" s="2"/>
      <c r="CD8" s="26">
        <v>3</v>
      </c>
      <c r="CE8" s="27">
        <v>3.2</v>
      </c>
      <c r="CF8" s="28">
        <v>3.5</v>
      </c>
      <c r="CG8" s="2"/>
      <c r="CH8" s="29">
        <v>62.69</v>
      </c>
      <c r="CI8" s="27">
        <v>8.68</v>
      </c>
      <c r="CJ8" s="27">
        <v>26.83</v>
      </c>
      <c r="CK8" s="27">
        <v>62.43</v>
      </c>
      <c r="CL8" s="27">
        <v>8.4700000000000006</v>
      </c>
      <c r="CM8" s="27">
        <v>26.34</v>
      </c>
      <c r="CN8" s="27">
        <v>62.7</v>
      </c>
      <c r="CO8" s="27">
        <v>8.14</v>
      </c>
      <c r="CP8" s="28">
        <v>25.51</v>
      </c>
      <c r="CQ8" s="2"/>
      <c r="CR8" s="27">
        <v>3.2</v>
      </c>
      <c r="CS8" s="27">
        <v>3.4</v>
      </c>
      <c r="CT8" s="28">
        <v>3.5</v>
      </c>
      <c r="CV8" s="25">
        <v>12.397600000000001</v>
      </c>
      <c r="CW8" s="2"/>
      <c r="CX8" s="26">
        <v>63.34</v>
      </c>
      <c r="CY8" s="27">
        <v>9.24</v>
      </c>
      <c r="CZ8" s="27">
        <v>27.03</v>
      </c>
      <c r="DA8" s="27">
        <v>63.2</v>
      </c>
      <c r="DB8" s="27">
        <v>9.07</v>
      </c>
      <c r="DC8" s="27">
        <v>26.73</v>
      </c>
      <c r="DD8" s="27">
        <v>63.67</v>
      </c>
      <c r="DE8" s="27">
        <v>8.57</v>
      </c>
      <c r="DF8" s="28">
        <v>25.57</v>
      </c>
      <c r="DG8" s="2"/>
      <c r="DH8" s="26">
        <v>3.4</v>
      </c>
      <c r="DI8" s="27">
        <v>3.6</v>
      </c>
      <c r="DJ8" s="28">
        <v>3.8</v>
      </c>
    </row>
    <row r="9" spans="1:114">
      <c r="B9" s="24" t="s">
        <v>29</v>
      </c>
      <c r="C9" s="25" t="s">
        <v>30</v>
      </c>
      <c r="D9" s="256"/>
      <c r="E9" s="9"/>
      <c r="F9" s="25">
        <v>4.1840999999999999</v>
      </c>
      <c r="G9" s="2"/>
      <c r="H9" s="26">
        <v>64.3</v>
      </c>
      <c r="I9" s="27">
        <v>6.23</v>
      </c>
      <c r="J9" s="27">
        <v>20.66</v>
      </c>
      <c r="K9" s="27">
        <v>64.58</v>
      </c>
      <c r="L9" s="27">
        <v>6.75</v>
      </c>
      <c r="M9" s="27">
        <v>21.12</v>
      </c>
      <c r="N9" s="27">
        <v>64.3</v>
      </c>
      <c r="O9" s="27">
        <v>6.63</v>
      </c>
      <c r="P9" s="28">
        <v>20.81</v>
      </c>
      <c r="Q9" s="2"/>
      <c r="R9" s="26">
        <v>4.3</v>
      </c>
      <c r="S9" s="27">
        <v>3.7</v>
      </c>
      <c r="T9" s="28">
        <v>3</v>
      </c>
      <c r="U9" s="2"/>
      <c r="V9" s="26">
        <v>0</v>
      </c>
      <c r="W9" s="27">
        <v>0</v>
      </c>
      <c r="X9" s="28">
        <v>0</v>
      </c>
      <c r="Z9" s="25"/>
      <c r="AA9" s="2"/>
      <c r="AB9" s="26"/>
      <c r="AC9" s="27"/>
      <c r="AD9" s="27"/>
      <c r="AE9" s="27"/>
      <c r="AF9" s="27"/>
      <c r="AG9" s="27"/>
      <c r="AH9" s="27"/>
      <c r="AI9" s="27"/>
      <c r="AJ9" s="28"/>
      <c r="AK9" s="2"/>
      <c r="AL9" s="26"/>
      <c r="AM9" s="27"/>
      <c r="AN9" s="28"/>
      <c r="AP9" s="25"/>
      <c r="AQ9" s="2"/>
      <c r="AR9" s="26"/>
      <c r="AS9" s="27"/>
      <c r="AT9" s="27"/>
      <c r="AU9" s="27"/>
      <c r="AV9" s="27"/>
      <c r="AW9" s="27"/>
      <c r="AX9" s="27"/>
      <c r="AY9" s="27"/>
      <c r="AZ9" s="28"/>
      <c r="BA9" s="2"/>
      <c r="BB9" s="26"/>
      <c r="BC9" s="27"/>
      <c r="BD9" s="28"/>
      <c r="BE9" s="2"/>
      <c r="BF9" s="29">
        <v>60.76</v>
      </c>
      <c r="BG9" s="27">
        <v>7.08</v>
      </c>
      <c r="BH9" s="27">
        <v>24.42</v>
      </c>
      <c r="BI9" s="27">
        <v>60.81</v>
      </c>
      <c r="BJ9" s="27">
        <v>7.57</v>
      </c>
      <c r="BK9" s="27">
        <v>24.96</v>
      </c>
      <c r="BL9" s="27">
        <v>60.37</v>
      </c>
      <c r="BM9" s="27">
        <v>7.41</v>
      </c>
      <c r="BN9" s="28">
        <v>24.56</v>
      </c>
      <c r="BO9" s="2"/>
      <c r="BP9" s="26">
        <v>4.2</v>
      </c>
      <c r="BQ9" s="27">
        <v>3.7</v>
      </c>
      <c r="BR9" s="28">
        <v>3</v>
      </c>
      <c r="BS9" s="2"/>
      <c r="BT9" s="29">
        <v>59.96</v>
      </c>
      <c r="BU9" s="27">
        <v>8.3000000000000007</v>
      </c>
      <c r="BV9" s="27">
        <v>26.32</v>
      </c>
      <c r="BW9" s="27">
        <v>59.64</v>
      </c>
      <c r="BX9" s="27">
        <v>8.68</v>
      </c>
      <c r="BY9" s="27">
        <v>26.33</v>
      </c>
      <c r="BZ9" s="27">
        <v>59.72</v>
      </c>
      <c r="CA9" s="28">
        <v>8.3699999999999992</v>
      </c>
      <c r="CB9" s="28">
        <v>25.73</v>
      </c>
      <c r="CC9" s="2"/>
      <c r="CD9" s="26">
        <v>4.2</v>
      </c>
      <c r="CE9" s="27">
        <v>3.6</v>
      </c>
      <c r="CF9" s="28">
        <v>3</v>
      </c>
      <c r="CG9" s="2"/>
      <c r="CH9" s="29">
        <v>59.19</v>
      </c>
      <c r="CI9" s="27">
        <v>9.1999999999999993</v>
      </c>
      <c r="CJ9" s="27">
        <v>26.14</v>
      </c>
      <c r="CK9" s="27">
        <v>58.93</v>
      </c>
      <c r="CL9" s="27">
        <v>9.52</v>
      </c>
      <c r="CM9" s="27">
        <v>26.16</v>
      </c>
      <c r="CN9" s="27">
        <v>59.49</v>
      </c>
      <c r="CO9" s="28">
        <v>8.9499999999999993</v>
      </c>
      <c r="CP9" s="28">
        <v>25.24</v>
      </c>
      <c r="CQ9" s="2"/>
      <c r="CR9" s="26">
        <v>4.2</v>
      </c>
      <c r="CS9" s="27">
        <v>3.7</v>
      </c>
      <c r="CT9" s="28">
        <v>3.1</v>
      </c>
      <c r="CV9" s="25">
        <v>4.0708000000000002</v>
      </c>
      <c r="CW9" s="2"/>
      <c r="CX9" s="26">
        <v>59.66</v>
      </c>
      <c r="CY9" s="27">
        <v>9.8699999999999992</v>
      </c>
      <c r="CZ9" s="27">
        <v>26.38</v>
      </c>
      <c r="DA9" s="27">
        <v>59.23</v>
      </c>
      <c r="DB9" s="27">
        <v>10.220000000000001</v>
      </c>
      <c r="DC9" s="27">
        <v>26.45</v>
      </c>
      <c r="DD9" s="27">
        <v>60.06</v>
      </c>
      <c r="DE9" s="27">
        <v>9.5399999999999991</v>
      </c>
      <c r="DF9" s="28">
        <v>25.3</v>
      </c>
      <c r="DG9" s="2"/>
      <c r="DH9" s="26">
        <v>4.2</v>
      </c>
      <c r="DI9" s="27">
        <v>3.7</v>
      </c>
      <c r="DJ9" s="28">
        <v>3.1</v>
      </c>
    </row>
    <row r="10" spans="1:114">
      <c r="B10" s="24" t="s">
        <v>31</v>
      </c>
      <c r="C10" s="25" t="s">
        <v>32</v>
      </c>
      <c r="D10" s="256"/>
      <c r="E10" s="9"/>
      <c r="F10" s="25">
        <v>8.0033999999999992</v>
      </c>
      <c r="G10" s="2"/>
      <c r="H10" s="26">
        <v>64.8</v>
      </c>
      <c r="I10" s="27">
        <v>6.68</v>
      </c>
      <c r="J10" s="27">
        <v>20.79</v>
      </c>
      <c r="K10" s="27">
        <v>68.69</v>
      </c>
      <c r="L10" s="27">
        <v>6.83</v>
      </c>
      <c r="M10" s="27">
        <v>22.18</v>
      </c>
      <c r="N10" s="27">
        <v>69.36</v>
      </c>
      <c r="O10" s="27">
        <v>7.08</v>
      </c>
      <c r="P10" s="28">
        <v>22.9</v>
      </c>
      <c r="Q10" s="2"/>
      <c r="R10" s="26">
        <v>4.5</v>
      </c>
      <c r="S10" s="27">
        <v>4.5</v>
      </c>
      <c r="T10" s="28">
        <v>4.4000000000000004</v>
      </c>
      <c r="U10" s="2"/>
      <c r="V10" s="26">
        <v>0</v>
      </c>
      <c r="W10" s="27">
        <v>0</v>
      </c>
      <c r="X10" s="28">
        <v>0</v>
      </c>
      <c r="Z10" s="25"/>
      <c r="AA10" s="2"/>
      <c r="AB10" s="26"/>
      <c r="AC10" s="27"/>
      <c r="AD10" s="27"/>
      <c r="AE10" s="27"/>
      <c r="AF10" s="27"/>
      <c r="AG10" s="27"/>
      <c r="AH10" s="27"/>
      <c r="AI10" s="27"/>
      <c r="AJ10" s="28"/>
      <c r="AK10" s="2"/>
      <c r="AL10" s="26"/>
      <c r="AM10" s="27"/>
      <c r="AN10" s="28"/>
      <c r="AP10" s="25"/>
      <c r="AQ10" s="2"/>
      <c r="AR10" s="26"/>
      <c r="AS10" s="27"/>
      <c r="AT10" s="27"/>
      <c r="AU10" s="27"/>
      <c r="AV10" s="27"/>
      <c r="AW10" s="27"/>
      <c r="AX10" s="27"/>
      <c r="AY10" s="27"/>
      <c r="AZ10" s="28"/>
      <c r="BA10" s="2"/>
      <c r="BB10" s="26"/>
      <c r="BC10" s="27"/>
      <c r="BD10" s="28"/>
      <c r="BE10" s="2"/>
      <c r="BF10" s="29">
        <v>61.3</v>
      </c>
      <c r="BG10" s="27">
        <v>7.33</v>
      </c>
      <c r="BH10" s="27">
        <v>24.58</v>
      </c>
      <c r="BI10" s="27">
        <v>64.260000000000005</v>
      </c>
      <c r="BJ10" s="27">
        <v>7.89</v>
      </c>
      <c r="BK10" s="27">
        <v>26.73</v>
      </c>
      <c r="BL10" s="27">
        <v>64.25</v>
      </c>
      <c r="BM10" s="27">
        <v>8.24</v>
      </c>
      <c r="BN10" s="28">
        <v>27.3</v>
      </c>
      <c r="BO10" s="2"/>
      <c r="BP10" s="26">
        <v>4.5</v>
      </c>
      <c r="BQ10" s="27">
        <v>4.4000000000000004</v>
      </c>
      <c r="BR10" s="28">
        <v>4.5</v>
      </c>
      <c r="BS10" s="2"/>
      <c r="BT10" s="29">
        <v>60.89</v>
      </c>
      <c r="BU10" s="27">
        <v>8.4700000000000006</v>
      </c>
      <c r="BV10" s="27">
        <v>26.16</v>
      </c>
      <c r="BW10" s="27">
        <v>63.37</v>
      </c>
      <c r="BX10" s="27">
        <v>9.1999999999999993</v>
      </c>
      <c r="BY10" s="27">
        <v>28.25</v>
      </c>
      <c r="BZ10" s="27">
        <v>63.38</v>
      </c>
      <c r="CA10" s="27">
        <v>9.4600000000000009</v>
      </c>
      <c r="CB10" s="28">
        <v>28.73</v>
      </c>
      <c r="CC10" s="2"/>
      <c r="CD10" s="26">
        <v>4.3</v>
      </c>
      <c r="CE10" s="27">
        <v>4.4000000000000004</v>
      </c>
      <c r="CF10" s="28">
        <v>4.4000000000000004</v>
      </c>
      <c r="CG10" s="2"/>
      <c r="CH10" s="29">
        <v>60.39</v>
      </c>
      <c r="CI10" s="27">
        <v>9.2799999999999994</v>
      </c>
      <c r="CJ10" s="27">
        <v>26.02</v>
      </c>
      <c r="CK10" s="27">
        <v>62.46</v>
      </c>
      <c r="CL10" s="27">
        <v>9.9</v>
      </c>
      <c r="CM10" s="27">
        <v>27.57</v>
      </c>
      <c r="CN10" s="27">
        <v>62.46</v>
      </c>
      <c r="CO10" s="27">
        <v>10.16</v>
      </c>
      <c r="CP10" s="28">
        <v>28.03</v>
      </c>
      <c r="CQ10" s="2"/>
      <c r="CR10" s="26">
        <v>4.3</v>
      </c>
      <c r="CS10" s="27">
        <v>4.3</v>
      </c>
      <c r="CT10" s="28">
        <v>4.3</v>
      </c>
      <c r="CV10" s="25">
        <v>6.8235999999999999</v>
      </c>
      <c r="CW10" s="2"/>
      <c r="CX10" s="26">
        <v>60.47</v>
      </c>
      <c r="CY10" s="27">
        <v>9.9</v>
      </c>
      <c r="CZ10" s="27">
        <v>25.95</v>
      </c>
      <c r="DA10" s="27">
        <v>62.51</v>
      </c>
      <c r="DB10" s="27">
        <v>10.59</v>
      </c>
      <c r="DC10" s="27">
        <v>27.47</v>
      </c>
      <c r="DD10" s="27">
        <v>62.51</v>
      </c>
      <c r="DE10" s="27">
        <v>10.82</v>
      </c>
      <c r="DF10" s="28">
        <v>27.86</v>
      </c>
      <c r="DG10" s="2"/>
      <c r="DH10" s="26">
        <v>4.3</v>
      </c>
      <c r="DI10" s="27">
        <v>4.3</v>
      </c>
      <c r="DJ10" s="28">
        <v>4.3</v>
      </c>
    </row>
    <row r="11" spans="1:114">
      <c r="B11" s="24" t="s">
        <v>33</v>
      </c>
      <c r="C11" s="30" t="s">
        <v>34</v>
      </c>
      <c r="D11" s="256"/>
      <c r="E11" s="9"/>
      <c r="F11" s="25">
        <v>2.8791000000000002</v>
      </c>
      <c r="G11" s="2"/>
      <c r="H11" s="26">
        <v>68.56</v>
      </c>
      <c r="I11" s="27">
        <v>6.65</v>
      </c>
      <c r="J11" s="27">
        <v>22.7</v>
      </c>
      <c r="K11" s="27">
        <v>68.959999999999994</v>
      </c>
      <c r="L11" s="27">
        <v>6.69</v>
      </c>
      <c r="M11" s="27">
        <v>22.68</v>
      </c>
      <c r="N11" s="27">
        <v>68.790000000000006</v>
      </c>
      <c r="O11" s="27">
        <v>6.6</v>
      </c>
      <c r="P11" s="28">
        <v>22.78</v>
      </c>
      <c r="Q11" s="2"/>
      <c r="R11" s="26">
        <v>3.9</v>
      </c>
      <c r="S11" s="27">
        <v>4</v>
      </c>
      <c r="T11" s="28">
        <v>4</v>
      </c>
      <c r="U11" s="2"/>
      <c r="V11" s="26">
        <v>0</v>
      </c>
      <c r="W11" s="27">
        <v>0</v>
      </c>
      <c r="X11" s="28">
        <v>0</v>
      </c>
      <c r="Z11" s="25"/>
      <c r="AA11" s="2"/>
      <c r="AB11" s="26"/>
      <c r="AC11" s="27"/>
      <c r="AD11" s="27"/>
      <c r="AE11" s="27"/>
      <c r="AF11" s="27"/>
      <c r="AG11" s="27"/>
      <c r="AH11" s="27"/>
      <c r="AI11" s="27"/>
      <c r="AJ11" s="28"/>
      <c r="AK11" s="2"/>
      <c r="AL11" s="26"/>
      <c r="AM11" s="27"/>
      <c r="AN11" s="28"/>
      <c r="AP11" s="25"/>
      <c r="AQ11" s="2"/>
      <c r="AR11" s="26"/>
      <c r="AS11" s="27"/>
      <c r="AT11" s="27"/>
      <c r="AU11" s="27"/>
      <c r="AV11" s="27"/>
      <c r="AW11" s="27"/>
      <c r="AX11" s="27"/>
      <c r="AY11" s="27"/>
      <c r="AZ11" s="28"/>
      <c r="BA11" s="2"/>
      <c r="BB11" s="26"/>
      <c r="BC11" s="27"/>
      <c r="BD11" s="28"/>
      <c r="BE11" s="2"/>
      <c r="BF11" s="29">
        <v>63.93</v>
      </c>
      <c r="BG11" s="27">
        <v>7.99</v>
      </c>
      <c r="BH11" s="27">
        <v>26.76</v>
      </c>
      <c r="BI11" s="27">
        <v>64.150000000000006</v>
      </c>
      <c r="BJ11" s="27">
        <v>8.06</v>
      </c>
      <c r="BK11" s="27">
        <v>26.9</v>
      </c>
      <c r="BL11" s="27">
        <v>64.239999999999995</v>
      </c>
      <c r="BM11" s="27">
        <v>7.9</v>
      </c>
      <c r="BN11" s="28">
        <v>26.79</v>
      </c>
      <c r="BO11" s="2"/>
      <c r="BP11" s="26">
        <v>3.8</v>
      </c>
      <c r="BQ11" s="27">
        <v>3.8</v>
      </c>
      <c r="BR11" s="28">
        <v>3.9</v>
      </c>
      <c r="BS11" s="2"/>
      <c r="BT11" s="29">
        <v>63.59</v>
      </c>
      <c r="BU11" s="27">
        <v>9.16</v>
      </c>
      <c r="BV11" s="27">
        <v>28.7</v>
      </c>
      <c r="BW11" s="27">
        <v>63.74</v>
      </c>
      <c r="BX11" s="27">
        <v>9.24</v>
      </c>
      <c r="BY11" s="27">
        <v>28.9</v>
      </c>
      <c r="BZ11" s="27">
        <v>63.73</v>
      </c>
      <c r="CA11" s="27">
        <v>9.1300000000000008</v>
      </c>
      <c r="CB11" s="28">
        <v>28.84</v>
      </c>
      <c r="CC11" s="2"/>
      <c r="CD11" s="26">
        <v>3.9</v>
      </c>
      <c r="CE11" s="27">
        <v>4</v>
      </c>
      <c r="CF11" s="28">
        <v>3.9</v>
      </c>
      <c r="CG11" s="2"/>
      <c r="CH11" s="29">
        <v>62.21</v>
      </c>
      <c r="CI11" s="27">
        <v>10.1</v>
      </c>
      <c r="CJ11" s="27">
        <v>27.8</v>
      </c>
      <c r="CK11" s="27">
        <v>62.2</v>
      </c>
      <c r="CL11" s="27">
        <v>10.199999999999999</v>
      </c>
      <c r="CM11" s="27">
        <v>28.07</v>
      </c>
      <c r="CN11" s="27">
        <v>62.33</v>
      </c>
      <c r="CO11" s="27">
        <v>10.08</v>
      </c>
      <c r="CP11" s="28">
        <v>28</v>
      </c>
      <c r="CQ11" s="2"/>
      <c r="CR11" s="26">
        <v>4</v>
      </c>
      <c r="CS11" s="27">
        <v>4</v>
      </c>
      <c r="CT11" s="28">
        <v>4</v>
      </c>
      <c r="CV11" s="25">
        <v>5.0271999999999997</v>
      </c>
      <c r="CW11" s="2"/>
      <c r="CX11" s="26">
        <v>62.57</v>
      </c>
      <c r="CY11" s="27">
        <v>10.77</v>
      </c>
      <c r="CZ11" s="27">
        <v>27.77</v>
      </c>
      <c r="DA11" s="27">
        <v>62.54</v>
      </c>
      <c r="DB11" s="27">
        <v>10.86</v>
      </c>
      <c r="DC11" s="27">
        <v>28.05</v>
      </c>
      <c r="DD11" s="27">
        <v>62.58</v>
      </c>
      <c r="DE11" s="27">
        <v>10.7</v>
      </c>
      <c r="DF11" s="28">
        <v>27.89</v>
      </c>
      <c r="DG11" s="2"/>
      <c r="DH11" s="26">
        <v>4.2</v>
      </c>
      <c r="DI11" s="27">
        <v>4.2</v>
      </c>
      <c r="DJ11" s="28">
        <v>4.0999999999999996</v>
      </c>
    </row>
    <row r="12" spans="1:114">
      <c r="B12" s="24" t="s">
        <v>35</v>
      </c>
      <c r="C12" s="30" t="s">
        <v>36</v>
      </c>
      <c r="D12" s="256"/>
      <c r="E12" s="9"/>
      <c r="F12" s="25">
        <v>4.9809999999999999</v>
      </c>
      <c r="G12" s="2"/>
      <c r="H12" s="26">
        <v>64.97</v>
      </c>
      <c r="I12" s="27">
        <v>7.35</v>
      </c>
      <c r="J12" s="27">
        <v>22.35</v>
      </c>
      <c r="K12" s="27">
        <v>64.069999999999993</v>
      </c>
      <c r="L12" s="27">
        <v>7.13</v>
      </c>
      <c r="M12" s="27">
        <v>21.52</v>
      </c>
      <c r="N12" s="27">
        <v>62.82</v>
      </c>
      <c r="O12" s="27">
        <v>7.14</v>
      </c>
      <c r="P12" s="28">
        <v>21.1</v>
      </c>
      <c r="Q12" s="2"/>
      <c r="R12" s="26">
        <v>3.4</v>
      </c>
      <c r="S12" s="27">
        <v>3.3</v>
      </c>
      <c r="T12" s="28">
        <v>3.1</v>
      </c>
      <c r="U12" s="2"/>
      <c r="V12" s="26">
        <v>0</v>
      </c>
      <c r="W12" s="27">
        <v>0</v>
      </c>
      <c r="X12" s="28">
        <v>0</v>
      </c>
      <c r="Z12" s="25"/>
      <c r="AA12" s="2"/>
      <c r="AB12" s="26"/>
      <c r="AC12" s="27"/>
      <c r="AD12" s="27"/>
      <c r="AE12" s="27"/>
      <c r="AF12" s="27"/>
      <c r="AG12" s="27"/>
      <c r="AH12" s="27"/>
      <c r="AI12" s="27"/>
      <c r="AJ12" s="28"/>
      <c r="AK12" s="2"/>
      <c r="AL12" s="26"/>
      <c r="AM12" s="27"/>
      <c r="AN12" s="28"/>
      <c r="AP12" s="25"/>
      <c r="AQ12" s="2"/>
      <c r="AR12" s="26"/>
      <c r="AS12" s="27"/>
      <c r="AT12" s="27"/>
      <c r="AU12" s="27"/>
      <c r="AV12" s="27"/>
      <c r="AW12" s="27"/>
      <c r="AX12" s="27"/>
      <c r="AY12" s="27"/>
      <c r="AZ12" s="28"/>
      <c r="BA12" s="2"/>
      <c r="BB12" s="26"/>
      <c r="BC12" s="27"/>
      <c r="BD12" s="28"/>
      <c r="BE12" s="2"/>
      <c r="BF12" s="29">
        <v>60.3</v>
      </c>
      <c r="BG12" s="27">
        <v>8.5299999999999994</v>
      </c>
      <c r="BH12" s="27">
        <v>26.31</v>
      </c>
      <c r="BI12" s="27">
        <v>59.99</v>
      </c>
      <c r="BJ12" s="27">
        <v>8.18</v>
      </c>
      <c r="BK12" s="27">
        <v>25.33</v>
      </c>
      <c r="BL12" s="27">
        <v>59.48</v>
      </c>
      <c r="BM12" s="27">
        <v>7.91</v>
      </c>
      <c r="BN12" s="28">
        <v>24.59</v>
      </c>
      <c r="BO12" s="2"/>
      <c r="BP12" s="26">
        <v>3.3</v>
      </c>
      <c r="BQ12" s="27">
        <v>3.1</v>
      </c>
      <c r="BR12" s="28">
        <v>3</v>
      </c>
      <c r="BS12" s="2"/>
      <c r="BT12" s="29">
        <v>59.68</v>
      </c>
      <c r="BU12" s="27">
        <v>9.73</v>
      </c>
      <c r="BV12" s="27">
        <v>27.8</v>
      </c>
      <c r="BW12" s="27">
        <v>59.81</v>
      </c>
      <c r="BX12" s="27">
        <v>9.02</v>
      </c>
      <c r="BY12" s="27">
        <v>26.35</v>
      </c>
      <c r="BZ12" s="27">
        <v>59.44</v>
      </c>
      <c r="CA12" s="27">
        <v>8.68</v>
      </c>
      <c r="CB12" s="28">
        <v>25.63</v>
      </c>
      <c r="CC12" s="2"/>
      <c r="CD12" s="26">
        <v>3.3</v>
      </c>
      <c r="CE12" s="27">
        <v>3.2</v>
      </c>
      <c r="CF12" s="28">
        <v>3.1</v>
      </c>
      <c r="CG12" s="2"/>
      <c r="CH12" s="29">
        <v>58.85</v>
      </c>
      <c r="CI12" s="27">
        <v>10.36</v>
      </c>
      <c r="CJ12" s="27">
        <v>27.04</v>
      </c>
      <c r="CK12" s="27">
        <v>59.71</v>
      </c>
      <c r="CL12" s="27">
        <v>9.49</v>
      </c>
      <c r="CM12" s="27">
        <v>25.57</v>
      </c>
      <c r="CN12" s="27">
        <v>59.55</v>
      </c>
      <c r="CO12" s="27">
        <v>9.09</v>
      </c>
      <c r="CP12" s="28">
        <v>24.93</v>
      </c>
      <c r="CQ12" s="2"/>
      <c r="CR12" s="26">
        <v>3.3</v>
      </c>
      <c r="CS12" s="27">
        <v>3.2</v>
      </c>
      <c r="CT12" s="28">
        <v>3.1</v>
      </c>
      <c r="CV12" s="25">
        <v>3.0678999999999998</v>
      </c>
      <c r="CW12" s="2"/>
      <c r="CX12" s="26">
        <v>59.44</v>
      </c>
      <c r="CY12" s="27">
        <v>10.9</v>
      </c>
      <c r="CZ12" s="27">
        <v>26.94</v>
      </c>
      <c r="DA12" s="27">
        <v>60.03</v>
      </c>
      <c r="DB12" s="27">
        <v>10.15</v>
      </c>
      <c r="DC12" s="27">
        <v>25.54</v>
      </c>
      <c r="DD12" s="27">
        <v>60.26</v>
      </c>
      <c r="DE12" s="27">
        <v>9.61</v>
      </c>
      <c r="DF12" s="28">
        <v>24.88</v>
      </c>
      <c r="DG12" s="2"/>
      <c r="DH12" s="26">
        <v>3.4</v>
      </c>
      <c r="DI12" s="27">
        <v>3.4</v>
      </c>
      <c r="DJ12" s="28">
        <v>3.2</v>
      </c>
    </row>
    <row r="13" spans="1:114">
      <c r="B13" s="24" t="s">
        <v>37</v>
      </c>
      <c r="C13" s="30" t="s">
        <v>38</v>
      </c>
      <c r="D13" s="256"/>
      <c r="E13" s="9"/>
      <c r="F13" s="25">
        <v>9.2954000000000008</v>
      </c>
      <c r="G13" s="2"/>
      <c r="H13" s="26">
        <v>63.81</v>
      </c>
      <c r="I13" s="27">
        <v>7.5</v>
      </c>
      <c r="J13" s="27">
        <v>21.5</v>
      </c>
      <c r="K13" s="27">
        <v>66.44</v>
      </c>
      <c r="L13" s="27">
        <v>6.86</v>
      </c>
      <c r="M13" s="27">
        <v>20.72</v>
      </c>
      <c r="N13" s="27">
        <v>66.09</v>
      </c>
      <c r="O13" s="27">
        <v>6.87</v>
      </c>
      <c r="P13" s="28">
        <v>21.01</v>
      </c>
      <c r="Q13" s="2"/>
      <c r="R13" s="26">
        <v>3</v>
      </c>
      <c r="S13" s="27">
        <v>3.3</v>
      </c>
      <c r="T13" s="28">
        <v>3.8</v>
      </c>
      <c r="U13" s="2"/>
      <c r="V13" s="26">
        <v>0</v>
      </c>
      <c r="W13" s="27">
        <v>0</v>
      </c>
      <c r="X13" s="28">
        <v>0</v>
      </c>
      <c r="Z13" s="25"/>
      <c r="AA13" s="2"/>
      <c r="AB13" s="26"/>
      <c r="AC13" s="27"/>
      <c r="AD13" s="27"/>
      <c r="AE13" s="27"/>
      <c r="AF13" s="27"/>
      <c r="AG13" s="27"/>
      <c r="AH13" s="27"/>
      <c r="AI13" s="27"/>
      <c r="AJ13" s="28"/>
      <c r="AK13" s="2"/>
      <c r="AL13" s="26"/>
      <c r="AM13" s="27"/>
      <c r="AN13" s="28"/>
      <c r="AP13" s="25"/>
      <c r="AQ13" s="2"/>
      <c r="AR13" s="26"/>
      <c r="AS13" s="27"/>
      <c r="AT13" s="27"/>
      <c r="AU13" s="27"/>
      <c r="AV13" s="27"/>
      <c r="AW13" s="27"/>
      <c r="AX13" s="27"/>
      <c r="AY13" s="27"/>
      <c r="AZ13" s="28"/>
      <c r="BA13" s="2"/>
      <c r="BB13" s="26"/>
      <c r="BC13" s="27"/>
      <c r="BD13" s="28"/>
      <c r="BE13" s="2"/>
      <c r="BF13" s="29">
        <v>60.54</v>
      </c>
      <c r="BG13" s="27">
        <v>8.08</v>
      </c>
      <c r="BH13" s="27">
        <v>25.02</v>
      </c>
      <c r="BI13" s="27">
        <v>63.09</v>
      </c>
      <c r="BJ13" s="27">
        <v>7.38</v>
      </c>
      <c r="BK13" s="27">
        <v>24.51</v>
      </c>
      <c r="BL13" s="27">
        <v>63.1</v>
      </c>
      <c r="BM13" s="27">
        <v>7.15</v>
      </c>
      <c r="BN13" s="28">
        <v>23.8</v>
      </c>
      <c r="BO13" s="2"/>
      <c r="BP13" s="26">
        <v>3</v>
      </c>
      <c r="BQ13" s="27">
        <v>3.3</v>
      </c>
      <c r="BR13" s="28">
        <v>3.8</v>
      </c>
      <c r="BS13" s="2"/>
      <c r="BT13" s="29">
        <v>60.38</v>
      </c>
      <c r="BU13" s="27">
        <v>8.61</v>
      </c>
      <c r="BV13" s="27">
        <v>26.23</v>
      </c>
      <c r="BW13" s="27">
        <v>62.96</v>
      </c>
      <c r="BX13" s="27">
        <v>7.82</v>
      </c>
      <c r="BY13" s="27">
        <v>25.49</v>
      </c>
      <c r="BZ13" s="27">
        <v>62.83</v>
      </c>
      <c r="CA13" s="27">
        <v>7.57</v>
      </c>
      <c r="CB13" s="28">
        <v>24.79</v>
      </c>
      <c r="CC13" s="2"/>
      <c r="CD13" s="26">
        <v>3.1</v>
      </c>
      <c r="CE13" s="27">
        <v>3.4</v>
      </c>
      <c r="CF13" s="28">
        <v>3.9</v>
      </c>
      <c r="CG13" s="2"/>
      <c r="CH13" s="29">
        <v>60.82</v>
      </c>
      <c r="CI13" s="27">
        <v>9.01</v>
      </c>
      <c r="CJ13" s="27">
        <v>26.16</v>
      </c>
      <c r="CK13" s="27">
        <v>62.42</v>
      </c>
      <c r="CL13" s="27">
        <v>8.4499999999999993</v>
      </c>
      <c r="CM13" s="27">
        <v>25.72</v>
      </c>
      <c r="CN13" s="27">
        <v>62.8</v>
      </c>
      <c r="CO13" s="27">
        <v>8.23</v>
      </c>
      <c r="CP13" s="28">
        <v>25.47</v>
      </c>
      <c r="CQ13" s="2"/>
      <c r="CR13" s="26">
        <v>3.2</v>
      </c>
      <c r="CS13" s="27">
        <v>3.4</v>
      </c>
      <c r="CT13" s="28">
        <v>4</v>
      </c>
      <c r="CV13" s="25">
        <v>9.0416000000000007</v>
      </c>
      <c r="CW13" s="2"/>
      <c r="CX13" s="26">
        <v>61.96</v>
      </c>
      <c r="CY13" s="27">
        <v>9.36</v>
      </c>
      <c r="CZ13" s="27">
        <v>26.27</v>
      </c>
      <c r="DA13" s="27">
        <v>63.68</v>
      </c>
      <c r="DB13" s="27">
        <v>9.1</v>
      </c>
      <c r="DC13" s="27">
        <v>26.58</v>
      </c>
      <c r="DD13" s="27">
        <v>63.33</v>
      </c>
      <c r="DE13" s="27">
        <v>8.84</v>
      </c>
      <c r="DF13" s="28">
        <v>26.21</v>
      </c>
      <c r="DG13" s="2"/>
      <c r="DH13" s="26">
        <v>3.4</v>
      </c>
      <c r="DI13" s="27">
        <v>3.6</v>
      </c>
      <c r="DJ13" s="28">
        <v>4.0999999999999996</v>
      </c>
    </row>
    <row r="14" spans="1:114">
      <c r="B14" s="24" t="s">
        <v>39</v>
      </c>
      <c r="C14" s="30" t="s">
        <v>40</v>
      </c>
      <c r="D14" s="256"/>
      <c r="E14" s="9"/>
      <c r="F14" s="25">
        <v>8.2676999999999996</v>
      </c>
      <c r="G14" s="2"/>
      <c r="H14" s="26">
        <v>66.33</v>
      </c>
      <c r="I14" s="27">
        <v>6.36</v>
      </c>
      <c r="J14" s="27">
        <v>20.12</v>
      </c>
      <c r="K14" s="27">
        <v>66.12</v>
      </c>
      <c r="L14" s="27">
        <v>6.65</v>
      </c>
      <c r="M14" s="27">
        <v>20.36</v>
      </c>
      <c r="N14" s="27">
        <v>65.069999999999993</v>
      </c>
      <c r="O14" s="27">
        <v>6.97</v>
      </c>
      <c r="P14" s="28">
        <v>20.66</v>
      </c>
      <c r="Q14" s="2"/>
      <c r="R14" s="26">
        <v>4</v>
      </c>
      <c r="S14" s="27">
        <v>3.4</v>
      </c>
      <c r="T14" s="28">
        <v>3.6</v>
      </c>
      <c r="U14" s="2"/>
      <c r="V14" s="26">
        <v>0</v>
      </c>
      <c r="W14" s="27">
        <v>0</v>
      </c>
      <c r="X14" s="28">
        <v>0</v>
      </c>
      <c r="Z14" s="25"/>
      <c r="AA14" s="2"/>
      <c r="AB14" s="26"/>
      <c r="AC14" s="27"/>
      <c r="AD14" s="27"/>
      <c r="AE14" s="27"/>
      <c r="AF14" s="27"/>
      <c r="AG14" s="27"/>
      <c r="AH14" s="27"/>
      <c r="AI14" s="27"/>
      <c r="AJ14" s="28"/>
      <c r="AK14" s="2"/>
      <c r="AL14" s="26"/>
      <c r="AM14" s="27"/>
      <c r="AN14" s="28"/>
      <c r="AP14" s="25"/>
      <c r="AQ14" s="2"/>
      <c r="AR14" s="26"/>
      <c r="AS14" s="27"/>
      <c r="AT14" s="27"/>
      <c r="AU14" s="27"/>
      <c r="AV14" s="27"/>
      <c r="AW14" s="27"/>
      <c r="AX14" s="27"/>
      <c r="AY14" s="27"/>
      <c r="AZ14" s="28"/>
      <c r="BA14" s="2"/>
      <c r="BB14" s="26"/>
      <c r="BC14" s="27"/>
      <c r="BD14" s="28"/>
      <c r="BE14" s="2"/>
      <c r="BF14" s="31">
        <v>62.86</v>
      </c>
      <c r="BG14" s="32">
        <v>6.88</v>
      </c>
      <c r="BH14" s="32">
        <v>23.35</v>
      </c>
      <c r="BI14" s="32">
        <v>63.03</v>
      </c>
      <c r="BJ14" s="32">
        <v>7.15</v>
      </c>
      <c r="BK14" s="32">
        <v>24.08</v>
      </c>
      <c r="BL14" s="32">
        <v>61.4</v>
      </c>
      <c r="BM14" s="32">
        <v>7.51</v>
      </c>
      <c r="BN14" s="33">
        <v>24.09</v>
      </c>
      <c r="BO14" s="2"/>
      <c r="BP14" s="26">
        <v>4</v>
      </c>
      <c r="BQ14" s="27">
        <v>3.3</v>
      </c>
      <c r="BR14" s="28">
        <v>3.4</v>
      </c>
      <c r="BS14" s="2"/>
      <c r="BT14" s="31">
        <v>62.62</v>
      </c>
      <c r="BU14" s="32">
        <v>7.28</v>
      </c>
      <c r="BV14" s="32">
        <v>24.32</v>
      </c>
      <c r="BW14" s="32">
        <v>62.51</v>
      </c>
      <c r="BX14" s="32">
        <v>7.72</v>
      </c>
      <c r="BY14" s="32">
        <v>25.5</v>
      </c>
      <c r="BZ14" s="32">
        <v>61.05</v>
      </c>
      <c r="CA14" s="32">
        <v>8.02</v>
      </c>
      <c r="CB14" s="33">
        <v>25.13</v>
      </c>
      <c r="CC14" s="2"/>
      <c r="CD14" s="26">
        <v>4.0999999999999996</v>
      </c>
      <c r="CE14" s="27">
        <v>3.4</v>
      </c>
      <c r="CF14" s="28">
        <v>3.6</v>
      </c>
      <c r="CG14" s="2"/>
      <c r="CH14" s="31">
        <v>62.48</v>
      </c>
      <c r="CI14" s="32">
        <v>7.98</v>
      </c>
      <c r="CJ14" s="32">
        <v>25.31</v>
      </c>
      <c r="CK14" s="32">
        <v>62.8</v>
      </c>
      <c r="CL14" s="32">
        <v>8.3000000000000007</v>
      </c>
      <c r="CM14" s="32">
        <v>26.01</v>
      </c>
      <c r="CN14" s="32">
        <v>61.18</v>
      </c>
      <c r="CO14" s="32">
        <v>8.6</v>
      </c>
      <c r="CP14" s="33">
        <v>25.56</v>
      </c>
      <c r="CQ14" s="2"/>
      <c r="CR14" s="26">
        <v>4.0999999999999996</v>
      </c>
      <c r="CS14" s="27">
        <v>3.4</v>
      </c>
      <c r="CT14" s="28">
        <v>3.6</v>
      </c>
      <c r="CV14" s="25">
        <v>6.8391999999999999</v>
      </c>
      <c r="CW14" s="2"/>
      <c r="CX14" s="26">
        <v>62.72</v>
      </c>
      <c r="CY14" s="27">
        <v>8.7899999999999991</v>
      </c>
      <c r="CZ14" s="27">
        <v>26.68</v>
      </c>
      <c r="DA14" s="27">
        <v>63.39</v>
      </c>
      <c r="DB14" s="27">
        <v>9.0399999999999991</v>
      </c>
      <c r="DC14" s="27">
        <v>27.26</v>
      </c>
      <c r="DD14" s="27">
        <v>61.7</v>
      </c>
      <c r="DE14" s="27">
        <v>9.3800000000000008</v>
      </c>
      <c r="DF14" s="28">
        <v>26.67</v>
      </c>
      <c r="DG14" s="2"/>
      <c r="DH14" s="26">
        <v>4.4000000000000004</v>
      </c>
      <c r="DI14" s="27">
        <v>3.7</v>
      </c>
      <c r="DJ14" s="28">
        <v>3.8</v>
      </c>
    </row>
    <row r="15" spans="1:114">
      <c r="B15" s="24" t="s">
        <v>41</v>
      </c>
      <c r="C15" s="34" t="s">
        <v>42</v>
      </c>
      <c r="D15" s="256"/>
      <c r="E15" s="9"/>
      <c r="F15" s="25">
        <v>5.6742999999999997</v>
      </c>
      <c r="G15" s="2"/>
      <c r="H15" s="26">
        <v>65.319999999999993</v>
      </c>
      <c r="I15" s="27">
        <v>5.82</v>
      </c>
      <c r="J15" s="27">
        <v>19.55</v>
      </c>
      <c r="K15" s="27">
        <v>65.42</v>
      </c>
      <c r="L15" s="27">
        <v>5.62</v>
      </c>
      <c r="M15" s="27">
        <v>19.36</v>
      </c>
      <c r="N15" s="27">
        <v>65.78</v>
      </c>
      <c r="O15" s="27">
        <v>5.73</v>
      </c>
      <c r="P15" s="28">
        <v>19.43</v>
      </c>
      <c r="Q15" s="2"/>
      <c r="R15" s="26">
        <v>2.2999999999999998</v>
      </c>
      <c r="S15" s="27">
        <v>2.4</v>
      </c>
      <c r="T15" s="28">
        <v>2.4</v>
      </c>
      <c r="U15" s="2"/>
      <c r="V15" s="26">
        <v>0</v>
      </c>
      <c r="W15" s="27">
        <v>0</v>
      </c>
      <c r="X15" s="28">
        <v>0</v>
      </c>
      <c r="Z15" s="25"/>
      <c r="AA15" s="2"/>
      <c r="AB15" s="26"/>
      <c r="AC15" s="27"/>
      <c r="AD15" s="27"/>
      <c r="AE15" s="27"/>
      <c r="AF15" s="27"/>
      <c r="AG15" s="27"/>
      <c r="AH15" s="27"/>
      <c r="AI15" s="27"/>
      <c r="AJ15" s="28"/>
      <c r="AK15" s="2"/>
      <c r="AL15" s="26"/>
      <c r="AM15" s="27"/>
      <c r="AN15" s="28"/>
      <c r="AP15" s="25"/>
      <c r="AQ15" s="2"/>
      <c r="AR15" s="26"/>
      <c r="AS15" s="27"/>
      <c r="AT15" s="27"/>
      <c r="AU15" s="27"/>
      <c r="AV15" s="27"/>
      <c r="AW15" s="27"/>
      <c r="AX15" s="27"/>
      <c r="AY15" s="27"/>
      <c r="AZ15" s="28"/>
      <c r="BA15" s="2"/>
      <c r="BB15" s="26"/>
      <c r="BC15" s="27"/>
      <c r="BD15" s="28"/>
      <c r="BE15" s="2"/>
      <c r="BF15" s="29">
        <v>61.36</v>
      </c>
      <c r="BG15" s="27">
        <v>7.41</v>
      </c>
      <c r="BH15" s="27">
        <v>25.07</v>
      </c>
      <c r="BI15" s="27">
        <v>60.66</v>
      </c>
      <c r="BJ15" s="27">
        <v>7.54</v>
      </c>
      <c r="BK15" s="27">
        <v>25.21</v>
      </c>
      <c r="BL15" s="27">
        <v>60.64</v>
      </c>
      <c r="BM15" s="27">
        <v>7.33</v>
      </c>
      <c r="BN15" s="28">
        <v>24.54</v>
      </c>
      <c r="BO15" s="2"/>
      <c r="BP15" s="26">
        <v>2.2000000000000002</v>
      </c>
      <c r="BQ15" s="27">
        <v>2.2999999999999998</v>
      </c>
      <c r="BR15" s="28">
        <v>2.2999999999999998</v>
      </c>
      <c r="BS15" s="2"/>
      <c r="BT15" s="29">
        <v>61.55</v>
      </c>
      <c r="BU15" s="27">
        <v>7.69</v>
      </c>
      <c r="BV15" s="27">
        <v>26.01</v>
      </c>
      <c r="BW15" s="27">
        <v>62.11</v>
      </c>
      <c r="BX15" s="27">
        <v>7.39</v>
      </c>
      <c r="BY15" s="27">
        <v>25.8</v>
      </c>
      <c r="BZ15" s="27">
        <v>62.29</v>
      </c>
      <c r="CA15" s="27">
        <v>7.51</v>
      </c>
      <c r="CB15" s="28">
        <v>25.77</v>
      </c>
      <c r="CC15" s="2"/>
      <c r="CD15" s="26">
        <v>2.2999999999999998</v>
      </c>
      <c r="CE15" s="27">
        <v>2.2999999999999998</v>
      </c>
      <c r="CF15" s="28">
        <v>2.4</v>
      </c>
      <c r="CG15" s="2"/>
      <c r="CH15" s="29">
        <v>61.43</v>
      </c>
      <c r="CI15" s="27">
        <v>8.51</v>
      </c>
      <c r="CJ15" s="27">
        <v>26.61</v>
      </c>
      <c r="CK15" s="27">
        <v>62.06</v>
      </c>
      <c r="CL15" s="27">
        <v>8.2100000000000009</v>
      </c>
      <c r="CM15" s="27">
        <v>26.66</v>
      </c>
      <c r="CN15" s="27">
        <v>62.03</v>
      </c>
      <c r="CO15" s="27">
        <v>8.42</v>
      </c>
      <c r="CP15" s="28">
        <v>26.81</v>
      </c>
      <c r="CQ15" s="2"/>
      <c r="CR15" s="26">
        <v>2.5</v>
      </c>
      <c r="CS15" s="27">
        <v>2.5</v>
      </c>
      <c r="CT15" s="28">
        <v>2.6</v>
      </c>
      <c r="CV15" s="25">
        <v>2.1905999999999999</v>
      </c>
      <c r="CW15" s="2"/>
      <c r="CX15" s="26">
        <v>62.14</v>
      </c>
      <c r="CY15" s="27">
        <v>9.01</v>
      </c>
      <c r="CZ15" s="27">
        <v>26.85</v>
      </c>
      <c r="DA15" s="27">
        <v>63.02</v>
      </c>
      <c r="DB15" s="27">
        <v>8.5500000000000007</v>
      </c>
      <c r="DC15" s="27">
        <v>26.79</v>
      </c>
      <c r="DD15" s="27">
        <v>62.87</v>
      </c>
      <c r="DE15" s="27">
        <v>8.8800000000000008</v>
      </c>
      <c r="DF15" s="28">
        <v>27.08</v>
      </c>
      <c r="DG15" s="2"/>
      <c r="DH15" s="26">
        <v>2.7</v>
      </c>
      <c r="DI15" s="27">
        <v>2.7</v>
      </c>
      <c r="DJ15" s="28">
        <v>2.7</v>
      </c>
    </row>
    <row r="16" spans="1:114">
      <c r="B16" s="24" t="s">
        <v>43</v>
      </c>
      <c r="C16" s="34" t="s">
        <v>44</v>
      </c>
      <c r="D16" s="256"/>
      <c r="E16" s="9"/>
      <c r="F16" s="25">
        <v>5.6332000000000004</v>
      </c>
      <c r="G16" s="2"/>
      <c r="H16" s="26">
        <v>65.010000000000005</v>
      </c>
      <c r="I16" s="27">
        <v>5.74</v>
      </c>
      <c r="J16" s="27">
        <v>19.489999999999998</v>
      </c>
      <c r="K16" s="27">
        <v>63.78</v>
      </c>
      <c r="L16" s="27">
        <v>6</v>
      </c>
      <c r="M16" s="27">
        <v>19.52</v>
      </c>
      <c r="N16" s="27">
        <v>64.069999999999993</v>
      </c>
      <c r="O16" s="27">
        <v>6.05</v>
      </c>
      <c r="P16" s="28">
        <v>19.850000000000001</v>
      </c>
      <c r="Q16" s="2"/>
      <c r="R16" s="26">
        <v>2.2999999999999998</v>
      </c>
      <c r="S16" s="27">
        <v>2.2000000000000002</v>
      </c>
      <c r="T16" s="28">
        <v>2.2000000000000002</v>
      </c>
      <c r="U16" s="2"/>
      <c r="V16" s="26">
        <v>0</v>
      </c>
      <c r="W16" s="27">
        <v>0</v>
      </c>
      <c r="X16" s="28">
        <v>0</v>
      </c>
      <c r="Z16" s="25"/>
      <c r="AA16" s="2"/>
      <c r="AB16" s="26"/>
      <c r="AC16" s="27"/>
      <c r="AD16" s="27"/>
      <c r="AE16" s="27"/>
      <c r="AF16" s="27"/>
      <c r="AG16" s="27"/>
      <c r="AH16" s="27"/>
      <c r="AI16" s="27"/>
      <c r="AJ16" s="28"/>
      <c r="AK16" s="2"/>
      <c r="AL16" s="26"/>
      <c r="AM16" s="27"/>
      <c r="AN16" s="28"/>
      <c r="AP16" s="25"/>
      <c r="AQ16" s="2"/>
      <c r="AR16" s="26"/>
      <c r="AS16" s="27"/>
      <c r="AT16" s="27"/>
      <c r="AU16" s="27"/>
      <c r="AV16" s="27"/>
      <c r="AW16" s="27"/>
      <c r="AX16" s="27"/>
      <c r="AY16" s="27"/>
      <c r="AZ16" s="28"/>
      <c r="BA16" s="2"/>
      <c r="BB16" s="26"/>
      <c r="BC16" s="27"/>
      <c r="BD16" s="28"/>
      <c r="BE16" s="2"/>
      <c r="BF16" s="29">
        <v>58.2</v>
      </c>
      <c r="BG16" s="27">
        <v>7.02</v>
      </c>
      <c r="BH16" s="27">
        <v>22.9</v>
      </c>
      <c r="BI16" s="27">
        <v>58.63</v>
      </c>
      <c r="BJ16" s="27">
        <v>7.14</v>
      </c>
      <c r="BK16" s="27">
        <v>23.52</v>
      </c>
      <c r="BL16" s="27">
        <v>59.05</v>
      </c>
      <c r="BM16" s="27">
        <v>7.1</v>
      </c>
      <c r="BN16" s="28">
        <v>23.46</v>
      </c>
      <c r="BO16" s="2"/>
      <c r="BP16" s="26">
        <v>2.2000000000000002</v>
      </c>
      <c r="BQ16" s="27">
        <v>2.1</v>
      </c>
      <c r="BR16" s="28">
        <v>2.1</v>
      </c>
      <c r="BS16" s="2"/>
      <c r="BT16" s="29">
        <v>61.91</v>
      </c>
      <c r="BU16" s="27">
        <v>7.42</v>
      </c>
      <c r="BV16" s="27">
        <v>25.52</v>
      </c>
      <c r="BW16" s="27">
        <v>60.88</v>
      </c>
      <c r="BX16" s="27">
        <v>7.46</v>
      </c>
      <c r="BY16" s="27">
        <v>24.88</v>
      </c>
      <c r="BZ16" s="27">
        <v>60.07</v>
      </c>
      <c r="CA16" s="27">
        <v>7.91</v>
      </c>
      <c r="CB16" s="28">
        <v>26.16</v>
      </c>
      <c r="CC16" s="2"/>
      <c r="CD16" s="26">
        <v>2.2999999999999998</v>
      </c>
      <c r="CE16" s="27">
        <v>2.2000000000000002</v>
      </c>
      <c r="CF16" s="28">
        <v>2.2000000000000002</v>
      </c>
      <c r="CG16" s="2"/>
      <c r="CH16" s="29">
        <v>61.68</v>
      </c>
      <c r="CI16" s="27">
        <v>8.2899999999999991</v>
      </c>
      <c r="CJ16" s="27">
        <v>26.74</v>
      </c>
      <c r="CK16" s="27">
        <v>60.89</v>
      </c>
      <c r="CL16" s="27">
        <v>8.26</v>
      </c>
      <c r="CM16" s="27">
        <v>26.04</v>
      </c>
      <c r="CN16" s="27">
        <v>60.2</v>
      </c>
      <c r="CO16" s="27">
        <v>8.5299999999999994</v>
      </c>
      <c r="CP16" s="28">
        <v>26.65</v>
      </c>
      <c r="CQ16" s="2"/>
      <c r="CR16" s="26">
        <v>2.4</v>
      </c>
      <c r="CS16" s="27">
        <v>2.2999999999999998</v>
      </c>
      <c r="CT16" s="28">
        <v>2.4</v>
      </c>
      <c r="CV16" s="25">
        <v>1.8147</v>
      </c>
      <c r="CW16" s="2"/>
      <c r="CX16" s="26">
        <v>62.33</v>
      </c>
      <c r="CY16" s="27">
        <v>8.84</v>
      </c>
      <c r="CZ16" s="27">
        <v>27.46</v>
      </c>
      <c r="DA16" s="27">
        <v>61.64</v>
      </c>
      <c r="DB16" s="27">
        <v>8.75</v>
      </c>
      <c r="DC16" s="27">
        <v>26.77</v>
      </c>
      <c r="DD16" s="27">
        <v>61.22</v>
      </c>
      <c r="DE16" s="27">
        <v>8.9700000000000006</v>
      </c>
      <c r="DF16" s="28">
        <v>27.1</v>
      </c>
      <c r="DG16" s="2"/>
      <c r="DH16" s="26">
        <v>2.7</v>
      </c>
      <c r="DI16" s="27">
        <v>2.6</v>
      </c>
      <c r="DJ16" s="28">
        <v>2.6</v>
      </c>
    </row>
    <row r="17" spans="2:114">
      <c r="B17" s="24" t="s">
        <v>45</v>
      </c>
      <c r="C17" s="34" t="s">
        <v>46</v>
      </c>
      <c r="D17" s="256"/>
      <c r="E17" s="9"/>
      <c r="F17" s="25">
        <v>8.8492999999999995</v>
      </c>
      <c r="G17" s="2"/>
      <c r="H17" s="26">
        <v>63.94</v>
      </c>
      <c r="I17" s="27">
        <v>6.97</v>
      </c>
      <c r="J17" s="27">
        <v>21.08</v>
      </c>
      <c r="K17" s="27">
        <v>63.61</v>
      </c>
      <c r="L17" s="27">
        <v>7.05</v>
      </c>
      <c r="M17" s="27">
        <v>21.14</v>
      </c>
      <c r="N17" s="27">
        <v>63.28</v>
      </c>
      <c r="O17" s="27">
        <v>7</v>
      </c>
      <c r="P17" s="28">
        <v>20.72</v>
      </c>
      <c r="Q17" s="2"/>
      <c r="R17" s="26">
        <v>3.5</v>
      </c>
      <c r="S17" s="27">
        <v>3.2</v>
      </c>
      <c r="T17" s="28">
        <v>3</v>
      </c>
      <c r="U17" s="2"/>
      <c r="V17" s="26">
        <v>0</v>
      </c>
      <c r="W17" s="27">
        <v>0</v>
      </c>
      <c r="X17" s="28">
        <v>0</v>
      </c>
      <c r="Z17" s="25"/>
      <c r="AA17" s="2"/>
      <c r="AB17" s="26"/>
      <c r="AC17" s="27"/>
      <c r="AD17" s="27"/>
      <c r="AE17" s="27"/>
      <c r="AF17" s="27"/>
      <c r="AG17" s="27"/>
      <c r="AH17" s="27"/>
      <c r="AI17" s="27"/>
      <c r="AJ17" s="28"/>
      <c r="AK17" s="2"/>
      <c r="AL17" s="26"/>
      <c r="AM17" s="27"/>
      <c r="AN17" s="28"/>
      <c r="AP17" s="25"/>
      <c r="AQ17" s="2"/>
      <c r="AR17" s="26"/>
      <c r="AS17" s="27"/>
      <c r="AT17" s="27"/>
      <c r="AU17" s="27"/>
      <c r="AV17" s="27"/>
      <c r="AW17" s="27"/>
      <c r="AX17" s="27"/>
      <c r="AY17" s="27"/>
      <c r="AZ17" s="28"/>
      <c r="BA17" s="2"/>
      <c r="BB17" s="26"/>
      <c r="BC17" s="27"/>
      <c r="BD17" s="28"/>
      <c r="BE17" s="2"/>
      <c r="BF17" s="29">
        <v>61.42</v>
      </c>
      <c r="BG17" s="27">
        <v>7.25</v>
      </c>
      <c r="BH17" s="27">
        <v>24.88</v>
      </c>
      <c r="BI17" s="27">
        <v>61.72</v>
      </c>
      <c r="BJ17" s="27">
        <v>7.13</v>
      </c>
      <c r="BK17" s="27">
        <v>25.08</v>
      </c>
      <c r="BL17" s="27">
        <v>62</v>
      </c>
      <c r="BM17" s="27">
        <v>7.22</v>
      </c>
      <c r="BN17" s="28">
        <v>25.07</v>
      </c>
      <c r="BO17" s="2"/>
      <c r="BP17" s="26">
        <v>3.1</v>
      </c>
      <c r="BQ17" s="27">
        <v>3</v>
      </c>
      <c r="BR17" s="28">
        <v>2.8</v>
      </c>
      <c r="BS17" s="2"/>
      <c r="BT17" s="29">
        <v>61.15</v>
      </c>
      <c r="BU17" s="27">
        <v>8.09</v>
      </c>
      <c r="BV17" s="27">
        <v>26.73</v>
      </c>
      <c r="BW17" s="27">
        <v>61.44</v>
      </c>
      <c r="BX17" s="27">
        <v>7.79</v>
      </c>
      <c r="BY17" s="27">
        <v>26.01</v>
      </c>
      <c r="BZ17" s="27">
        <v>61.28</v>
      </c>
      <c r="CA17" s="27">
        <v>7.63</v>
      </c>
      <c r="CB17" s="28">
        <v>25.29</v>
      </c>
      <c r="CC17" s="2"/>
      <c r="CD17" s="26">
        <v>3.2</v>
      </c>
      <c r="CE17" s="27">
        <v>3</v>
      </c>
      <c r="CF17" s="28">
        <v>2.9</v>
      </c>
      <c r="CG17" s="2"/>
      <c r="CH17" s="29">
        <v>61.11</v>
      </c>
      <c r="CI17" s="27">
        <v>9.15</v>
      </c>
      <c r="CJ17" s="27">
        <v>27.97</v>
      </c>
      <c r="CK17" s="27">
        <v>61.06</v>
      </c>
      <c r="CL17" s="27">
        <v>9</v>
      </c>
      <c r="CM17" s="27">
        <v>27.59</v>
      </c>
      <c r="CN17" s="27">
        <v>61.1</v>
      </c>
      <c r="CO17" s="27">
        <v>8.75</v>
      </c>
      <c r="CP17" s="28">
        <v>26.91</v>
      </c>
      <c r="CQ17" s="2"/>
      <c r="CR17" s="26">
        <v>3.3</v>
      </c>
      <c r="CS17" s="27">
        <v>3.1</v>
      </c>
      <c r="CT17" s="28">
        <v>2.7</v>
      </c>
      <c r="CV17" s="25">
        <v>3.4498000000000002</v>
      </c>
      <c r="CW17" s="2"/>
      <c r="CX17" s="26">
        <v>62</v>
      </c>
      <c r="CY17" s="27">
        <v>9.69</v>
      </c>
      <c r="CZ17" s="27">
        <v>28.31</v>
      </c>
      <c r="DA17" s="27">
        <v>61.97</v>
      </c>
      <c r="DB17" s="27">
        <v>9.5500000000000007</v>
      </c>
      <c r="DC17" s="27">
        <v>28.03</v>
      </c>
      <c r="DD17" s="27">
        <v>62.09</v>
      </c>
      <c r="DE17" s="27">
        <v>9.24</v>
      </c>
      <c r="DF17" s="28">
        <v>27.1</v>
      </c>
      <c r="DG17" s="2"/>
      <c r="DH17" s="26">
        <v>3.3</v>
      </c>
      <c r="DI17" s="27">
        <v>3.1</v>
      </c>
      <c r="DJ17" s="28">
        <v>2.9</v>
      </c>
    </row>
    <row r="18" spans="2:114">
      <c r="B18" s="24" t="s">
        <v>47</v>
      </c>
      <c r="C18" s="34" t="s">
        <v>48</v>
      </c>
      <c r="D18" s="256"/>
      <c r="E18" s="9"/>
      <c r="F18" s="25">
        <v>12.685700000000001</v>
      </c>
      <c r="G18" s="2"/>
      <c r="H18" s="26">
        <v>60.05</v>
      </c>
      <c r="I18" s="27">
        <v>6.83</v>
      </c>
      <c r="J18" s="27">
        <v>19.579999999999998</v>
      </c>
      <c r="K18" s="27">
        <v>61.3</v>
      </c>
      <c r="L18" s="27">
        <v>6.88</v>
      </c>
      <c r="M18" s="27">
        <v>20.04</v>
      </c>
      <c r="N18" s="27">
        <v>61.2</v>
      </c>
      <c r="O18" s="27">
        <v>6.93</v>
      </c>
      <c r="P18" s="28">
        <v>19.98</v>
      </c>
      <c r="Q18" s="2"/>
      <c r="R18" s="26">
        <v>2.9</v>
      </c>
      <c r="S18" s="27">
        <v>2.8</v>
      </c>
      <c r="T18" s="28">
        <v>2.8</v>
      </c>
      <c r="U18" s="2"/>
      <c r="V18" s="26">
        <v>0</v>
      </c>
      <c r="W18" s="27">
        <v>0</v>
      </c>
      <c r="X18" s="28">
        <v>0</v>
      </c>
      <c r="Z18" s="25"/>
      <c r="AA18" s="2"/>
      <c r="AB18" s="26"/>
      <c r="AC18" s="27"/>
      <c r="AD18" s="27"/>
      <c r="AE18" s="27"/>
      <c r="AF18" s="27"/>
      <c r="AG18" s="27"/>
      <c r="AH18" s="27"/>
      <c r="AI18" s="27"/>
      <c r="AJ18" s="28"/>
      <c r="AK18" s="2"/>
      <c r="AL18" s="26"/>
      <c r="AM18" s="27"/>
      <c r="AN18" s="28"/>
      <c r="AP18" s="25"/>
      <c r="AQ18" s="2"/>
      <c r="AR18" s="26"/>
      <c r="AS18" s="27"/>
      <c r="AT18" s="27"/>
      <c r="AU18" s="27"/>
      <c r="AV18" s="27"/>
      <c r="AW18" s="27"/>
      <c r="AX18" s="27"/>
      <c r="AY18" s="27"/>
      <c r="AZ18" s="28"/>
      <c r="BA18" s="2"/>
      <c r="BB18" s="26"/>
      <c r="BC18" s="27"/>
      <c r="BD18" s="28"/>
      <c r="BE18" s="2"/>
      <c r="BF18" s="29">
        <v>60.85</v>
      </c>
      <c r="BG18" s="27">
        <v>7.34</v>
      </c>
      <c r="BH18" s="27">
        <v>24.87</v>
      </c>
      <c r="BI18" s="27">
        <v>59.81</v>
      </c>
      <c r="BJ18" s="27">
        <v>7.34</v>
      </c>
      <c r="BK18" s="27">
        <v>24.39</v>
      </c>
      <c r="BL18" s="27">
        <v>59.96</v>
      </c>
      <c r="BM18" s="27">
        <v>7.53</v>
      </c>
      <c r="BN18" s="28">
        <v>24.79</v>
      </c>
      <c r="BO18" s="2"/>
      <c r="BP18" s="26">
        <v>2.7</v>
      </c>
      <c r="BQ18" s="27">
        <v>2.7</v>
      </c>
      <c r="BR18" s="28">
        <v>2.7</v>
      </c>
      <c r="BS18" s="2"/>
      <c r="BT18" s="29">
        <v>59.12</v>
      </c>
      <c r="BU18" s="27">
        <v>7.16</v>
      </c>
      <c r="BV18" s="27">
        <v>23.44</v>
      </c>
      <c r="BW18" s="27">
        <v>59.56</v>
      </c>
      <c r="BX18" s="27">
        <v>7.42</v>
      </c>
      <c r="BY18" s="27">
        <v>24.4</v>
      </c>
      <c r="BZ18" s="27">
        <v>59.85</v>
      </c>
      <c r="CA18" s="27">
        <v>7.29</v>
      </c>
      <c r="CB18" s="28">
        <v>24</v>
      </c>
      <c r="CC18" s="2"/>
      <c r="CD18" s="26">
        <v>2.7</v>
      </c>
      <c r="CE18" s="27">
        <v>2.7</v>
      </c>
      <c r="CF18" s="28">
        <v>2.8</v>
      </c>
      <c r="CG18" s="2"/>
      <c r="CH18" s="29">
        <v>59.22</v>
      </c>
      <c r="CI18" s="27">
        <v>8.1199999999999992</v>
      </c>
      <c r="CJ18" s="27">
        <v>25</v>
      </c>
      <c r="CK18" s="27">
        <v>57.03</v>
      </c>
      <c r="CL18" s="27">
        <v>9.49</v>
      </c>
      <c r="CM18" s="27">
        <v>27.69</v>
      </c>
      <c r="CN18" s="27">
        <v>60.15</v>
      </c>
      <c r="CO18" s="27">
        <v>8.16</v>
      </c>
      <c r="CP18" s="28">
        <v>25.3</v>
      </c>
      <c r="CQ18" s="2"/>
      <c r="CR18" s="26">
        <v>2.6</v>
      </c>
      <c r="CS18" s="27">
        <v>2.5</v>
      </c>
      <c r="CT18" s="28">
        <v>2.7</v>
      </c>
      <c r="CV18" s="25">
        <v>5.7144000000000004</v>
      </c>
      <c r="CW18" s="2"/>
      <c r="CX18" s="26">
        <v>60.28</v>
      </c>
      <c r="CY18" s="27">
        <v>8.5399999999999991</v>
      </c>
      <c r="CZ18" s="27">
        <v>25.22</v>
      </c>
      <c r="DA18" s="27">
        <v>58.89</v>
      </c>
      <c r="DB18" s="27">
        <v>9.7799999999999994</v>
      </c>
      <c r="DC18" s="27">
        <v>28.22</v>
      </c>
      <c r="DD18" s="27">
        <v>61.18</v>
      </c>
      <c r="DE18" s="27">
        <v>8.68</v>
      </c>
      <c r="DF18" s="28">
        <v>25.74</v>
      </c>
      <c r="DG18" s="2"/>
      <c r="DH18" s="26">
        <v>2.7</v>
      </c>
      <c r="DI18" s="27">
        <v>2.6</v>
      </c>
      <c r="DJ18" s="28">
        <v>2.8</v>
      </c>
    </row>
    <row r="19" spans="2:114">
      <c r="B19" s="35" t="s">
        <v>49</v>
      </c>
      <c r="C19" s="25" t="s">
        <v>50</v>
      </c>
      <c r="D19" s="256"/>
      <c r="E19" s="9"/>
      <c r="F19" s="25">
        <v>13.7706</v>
      </c>
      <c r="G19" s="2"/>
      <c r="H19" s="26">
        <v>63.96</v>
      </c>
      <c r="I19" s="27">
        <v>6.82</v>
      </c>
      <c r="J19" s="27">
        <v>21.61</v>
      </c>
      <c r="K19" s="27">
        <v>61.95</v>
      </c>
      <c r="L19" s="27">
        <v>6.93</v>
      </c>
      <c r="M19" s="27">
        <v>21.57</v>
      </c>
      <c r="N19" s="27">
        <v>65.540000000000006</v>
      </c>
      <c r="O19" s="27">
        <v>6.42</v>
      </c>
      <c r="P19" s="28">
        <v>20.73</v>
      </c>
      <c r="Q19" s="2"/>
      <c r="R19" s="26">
        <v>3</v>
      </c>
      <c r="S19" s="27">
        <v>2.8</v>
      </c>
      <c r="T19" s="28">
        <v>2.5</v>
      </c>
      <c r="U19" s="2"/>
      <c r="V19" s="26">
        <v>990</v>
      </c>
      <c r="W19" s="27">
        <v>25</v>
      </c>
      <c r="X19" s="36">
        <v>4.9305555555555554E-2</v>
      </c>
      <c r="Z19" s="25">
        <v>14.8987</v>
      </c>
      <c r="AA19" s="2"/>
      <c r="AB19" s="26">
        <v>41.35</v>
      </c>
      <c r="AC19" s="27">
        <v>7.5</v>
      </c>
      <c r="AD19" s="27">
        <v>16.190000000000001</v>
      </c>
      <c r="AE19" s="27">
        <v>37.53</v>
      </c>
      <c r="AF19" s="27">
        <v>7.22</v>
      </c>
      <c r="AG19" s="27">
        <v>14.33</v>
      </c>
      <c r="AH19" s="27">
        <v>44.14</v>
      </c>
      <c r="AI19" s="27">
        <v>7.73</v>
      </c>
      <c r="AJ19" s="28">
        <v>17.16</v>
      </c>
      <c r="AK19" s="2"/>
      <c r="AL19" s="26">
        <v>1.2</v>
      </c>
      <c r="AM19" s="27">
        <v>1.1000000000000001</v>
      </c>
      <c r="AN19" s="28">
        <v>1.3</v>
      </c>
      <c r="AP19" s="25"/>
      <c r="AQ19" s="2"/>
      <c r="AR19" s="26"/>
      <c r="AS19" s="27"/>
      <c r="AT19" s="27"/>
      <c r="AU19" s="27"/>
      <c r="AV19" s="27"/>
      <c r="AW19" s="27"/>
      <c r="AX19" s="27"/>
      <c r="AY19" s="27"/>
      <c r="AZ19" s="28"/>
      <c r="BA19" s="2"/>
      <c r="BB19" s="26"/>
      <c r="BC19" s="27"/>
      <c r="BD19" s="28"/>
      <c r="BE19" s="2"/>
      <c r="BF19" s="29">
        <v>43.53</v>
      </c>
      <c r="BG19" s="27">
        <v>7.58</v>
      </c>
      <c r="BH19" s="27">
        <v>18.190000000000001</v>
      </c>
      <c r="BI19" s="27">
        <v>39.22</v>
      </c>
      <c r="BJ19" s="27">
        <v>7.41</v>
      </c>
      <c r="BK19" s="27">
        <v>16.16</v>
      </c>
      <c r="BL19" s="27">
        <v>44.99</v>
      </c>
      <c r="BM19" s="27">
        <v>7.78</v>
      </c>
      <c r="BN19" s="28">
        <v>18.63</v>
      </c>
      <c r="BO19" s="2"/>
      <c r="BP19" s="26">
        <v>1.2</v>
      </c>
      <c r="BQ19" s="27">
        <v>1.2</v>
      </c>
      <c r="BR19" s="28">
        <v>1.3</v>
      </c>
      <c r="BS19" s="2"/>
      <c r="BT19" s="29">
        <v>45.14</v>
      </c>
      <c r="BU19" s="27">
        <v>8.3800000000000008</v>
      </c>
      <c r="BV19" s="27">
        <v>20.32</v>
      </c>
      <c r="BW19" s="27">
        <v>41.23</v>
      </c>
      <c r="BX19" s="27">
        <v>8.27</v>
      </c>
      <c r="BY19" s="27">
        <v>18.59</v>
      </c>
      <c r="BZ19" s="27">
        <v>46.67</v>
      </c>
      <c r="CA19" s="27">
        <v>8.7100000000000009</v>
      </c>
      <c r="CB19" s="28">
        <v>21.3</v>
      </c>
      <c r="CC19" s="2"/>
      <c r="CD19" s="26">
        <v>1.3</v>
      </c>
      <c r="CE19" s="27">
        <v>1.2</v>
      </c>
      <c r="CF19" s="28">
        <v>1.4</v>
      </c>
      <c r="CG19" s="2"/>
      <c r="CH19" s="29">
        <v>47.55</v>
      </c>
      <c r="CI19" s="27">
        <v>8.81</v>
      </c>
      <c r="CJ19" s="27">
        <v>21.99</v>
      </c>
      <c r="CK19" s="27">
        <v>42.28</v>
      </c>
      <c r="CL19" s="27">
        <v>8.85</v>
      </c>
      <c r="CM19" s="27">
        <v>19.66</v>
      </c>
      <c r="CN19" s="27">
        <v>47.46</v>
      </c>
      <c r="CO19" s="27">
        <v>9.2899999999999991</v>
      </c>
      <c r="CP19" s="28">
        <v>22.52</v>
      </c>
      <c r="CQ19" s="2"/>
      <c r="CR19" s="26">
        <v>1.3</v>
      </c>
      <c r="CS19" s="27">
        <v>1.3</v>
      </c>
      <c r="CT19" s="28">
        <v>1.5</v>
      </c>
      <c r="CV19" s="25">
        <v>10.5792</v>
      </c>
      <c r="CW19" s="2"/>
      <c r="CX19" s="26">
        <v>49.09</v>
      </c>
      <c r="CY19" s="27">
        <v>9.35</v>
      </c>
      <c r="CZ19" s="27">
        <v>23.23</v>
      </c>
      <c r="DA19" s="27">
        <v>44.36</v>
      </c>
      <c r="DB19" s="27">
        <v>9.58</v>
      </c>
      <c r="DC19" s="27">
        <v>21.55</v>
      </c>
      <c r="DD19" s="27">
        <v>49.41</v>
      </c>
      <c r="DE19" s="27">
        <v>9.99</v>
      </c>
      <c r="DF19" s="28">
        <v>24.31</v>
      </c>
      <c r="DG19" s="2"/>
      <c r="DH19" s="26">
        <v>1.4</v>
      </c>
      <c r="DI19" s="27">
        <v>1.4</v>
      </c>
      <c r="DJ19" s="28">
        <v>1.6</v>
      </c>
    </row>
    <row r="20" spans="2:114">
      <c r="B20" s="35" t="s">
        <v>51</v>
      </c>
      <c r="C20" s="25" t="s">
        <v>52</v>
      </c>
      <c r="D20" s="256"/>
      <c r="E20" s="9"/>
      <c r="F20" s="25">
        <v>12.062900000000001</v>
      </c>
      <c r="G20" s="2"/>
      <c r="H20" s="26">
        <v>63.9</v>
      </c>
      <c r="I20" s="27">
        <v>6.48</v>
      </c>
      <c r="J20" s="27">
        <v>19.77</v>
      </c>
      <c r="K20" s="27">
        <v>63.18</v>
      </c>
      <c r="L20" s="27">
        <v>6.59</v>
      </c>
      <c r="M20" s="27">
        <v>19.350000000000001</v>
      </c>
      <c r="N20" s="27">
        <v>61.87</v>
      </c>
      <c r="O20" s="27">
        <v>7.02</v>
      </c>
      <c r="P20" s="28">
        <v>20.62</v>
      </c>
      <c r="Q20" s="2"/>
      <c r="R20" s="26">
        <v>2.8</v>
      </c>
      <c r="S20" s="27">
        <v>2.7</v>
      </c>
      <c r="T20" s="28">
        <v>2.6</v>
      </c>
      <c r="U20" s="2"/>
      <c r="V20" s="26">
        <v>990</v>
      </c>
      <c r="W20" s="27">
        <v>25</v>
      </c>
      <c r="X20" s="36">
        <v>4.9305555555555554E-2</v>
      </c>
      <c r="Z20" s="25">
        <v>13.280099999999999</v>
      </c>
      <c r="AA20" s="2"/>
      <c r="AB20" s="26">
        <v>48.26</v>
      </c>
      <c r="AC20" s="27">
        <v>7.98</v>
      </c>
      <c r="AD20" s="27">
        <v>19.27</v>
      </c>
      <c r="AE20" s="27">
        <v>44.04</v>
      </c>
      <c r="AF20" s="27">
        <v>7.68</v>
      </c>
      <c r="AG20" s="27">
        <v>16.52</v>
      </c>
      <c r="AH20" s="27">
        <v>41.5</v>
      </c>
      <c r="AI20" s="27">
        <v>7.73</v>
      </c>
      <c r="AJ20" s="28">
        <v>15.89</v>
      </c>
      <c r="AK20" s="2"/>
      <c r="AL20" s="26">
        <v>1.3</v>
      </c>
      <c r="AM20" s="26">
        <v>1.2</v>
      </c>
      <c r="AN20" s="28">
        <v>1.3</v>
      </c>
      <c r="AP20" s="25"/>
      <c r="AQ20" s="2"/>
      <c r="AR20" s="26"/>
      <c r="AS20" s="27"/>
      <c r="AT20" s="27"/>
      <c r="AU20" s="27"/>
      <c r="AV20" s="27"/>
      <c r="AW20" s="27"/>
      <c r="AX20" s="27"/>
      <c r="AY20" s="27"/>
      <c r="AZ20" s="28"/>
      <c r="BA20" s="2"/>
      <c r="BB20" s="26"/>
      <c r="BC20" s="26"/>
      <c r="BD20" s="28"/>
      <c r="BE20" s="2"/>
      <c r="BF20" s="29">
        <v>50.21</v>
      </c>
      <c r="BG20" s="27">
        <v>7.77</v>
      </c>
      <c r="BH20" s="27">
        <v>21.68</v>
      </c>
      <c r="BI20" s="27">
        <v>47.17</v>
      </c>
      <c r="BJ20" s="27">
        <v>7.63</v>
      </c>
      <c r="BK20" s="27">
        <v>19.32</v>
      </c>
      <c r="BL20" s="27">
        <v>43.77</v>
      </c>
      <c r="BM20" s="27">
        <v>7.74</v>
      </c>
      <c r="BN20" s="28">
        <v>18.12</v>
      </c>
      <c r="BO20" s="2"/>
      <c r="BP20" s="26">
        <v>1.4</v>
      </c>
      <c r="BQ20" s="26">
        <v>1.3</v>
      </c>
      <c r="BR20" s="28">
        <v>1.4</v>
      </c>
      <c r="BS20" s="2"/>
      <c r="BT20" s="29">
        <v>50.96</v>
      </c>
      <c r="BU20" s="27">
        <v>8.44</v>
      </c>
      <c r="BV20" s="27">
        <v>23.53</v>
      </c>
      <c r="BW20" s="27">
        <v>49.21</v>
      </c>
      <c r="BX20" s="27">
        <v>8.2899999999999991</v>
      </c>
      <c r="BY20" s="27">
        <v>21.66</v>
      </c>
      <c r="BZ20" s="27">
        <v>45.31</v>
      </c>
      <c r="CA20" s="27">
        <v>8.56</v>
      </c>
      <c r="CB20" s="28">
        <v>20.55</v>
      </c>
      <c r="CC20" s="2"/>
      <c r="CD20" s="26">
        <v>1.5</v>
      </c>
      <c r="CE20" s="26">
        <v>1.4</v>
      </c>
      <c r="CF20" s="28">
        <v>1.5</v>
      </c>
      <c r="CG20" s="2"/>
      <c r="CH20" s="29">
        <v>51.41</v>
      </c>
      <c r="CI20" s="27">
        <v>8.81</v>
      </c>
      <c r="CJ20" s="27">
        <v>24.12</v>
      </c>
      <c r="CK20" s="27">
        <v>50.54</v>
      </c>
      <c r="CL20" s="27">
        <v>8.6300000000000008</v>
      </c>
      <c r="CM20" s="27">
        <v>22.46</v>
      </c>
      <c r="CN20" s="27">
        <v>47.52</v>
      </c>
      <c r="CO20" s="27">
        <v>8.8699999999999992</v>
      </c>
      <c r="CP20" s="28">
        <v>21.76</v>
      </c>
      <c r="CQ20" s="2"/>
      <c r="CR20" s="26">
        <v>1.6</v>
      </c>
      <c r="CS20" s="26">
        <v>1.5</v>
      </c>
      <c r="CT20" s="28">
        <v>1.5</v>
      </c>
      <c r="CV20" s="25">
        <v>8.7940000000000005</v>
      </c>
      <c r="CW20" s="2"/>
      <c r="CX20" s="26">
        <v>53.9</v>
      </c>
      <c r="CY20" s="27">
        <v>9.44</v>
      </c>
      <c r="CZ20" s="27">
        <v>26.56</v>
      </c>
      <c r="DA20" s="27">
        <v>52.26</v>
      </c>
      <c r="DB20" s="27">
        <v>9.14</v>
      </c>
      <c r="DC20" s="27">
        <v>23.96</v>
      </c>
      <c r="DD20" s="27">
        <v>49.43</v>
      </c>
      <c r="DE20" s="27">
        <v>9.41</v>
      </c>
      <c r="DF20" s="28">
        <v>23.34</v>
      </c>
      <c r="DG20" s="2"/>
      <c r="DH20" s="26">
        <v>1.6</v>
      </c>
      <c r="DI20" s="26">
        <v>1.5</v>
      </c>
      <c r="DJ20" s="28">
        <v>1.6</v>
      </c>
    </row>
    <row r="21" spans="2:114">
      <c r="B21" s="35" t="s">
        <v>53</v>
      </c>
      <c r="C21" s="25" t="s">
        <v>54</v>
      </c>
      <c r="D21" s="256"/>
      <c r="E21" s="9"/>
      <c r="F21" s="25">
        <v>13.7437</v>
      </c>
      <c r="G21" s="2"/>
      <c r="H21" s="26">
        <v>68.14</v>
      </c>
      <c r="I21" s="27">
        <v>6.74</v>
      </c>
      <c r="J21" s="27">
        <v>20.98</v>
      </c>
      <c r="K21" s="27">
        <v>67.12</v>
      </c>
      <c r="L21" s="27">
        <v>7.13</v>
      </c>
      <c r="M21" s="27">
        <v>21.67</v>
      </c>
      <c r="N21" s="27">
        <v>66.02</v>
      </c>
      <c r="O21" s="27">
        <v>7.29</v>
      </c>
      <c r="P21" s="28">
        <v>21.43</v>
      </c>
      <c r="Q21" s="2"/>
      <c r="R21" s="26">
        <v>3.6</v>
      </c>
      <c r="S21" s="27">
        <v>3.4</v>
      </c>
      <c r="T21" s="28">
        <v>3.2</v>
      </c>
      <c r="U21" s="2"/>
      <c r="V21" s="26">
        <v>990</v>
      </c>
      <c r="W21" s="27">
        <v>25</v>
      </c>
      <c r="X21" s="36">
        <v>4.9305555555555554E-2</v>
      </c>
      <c r="Z21" s="25">
        <v>19.1934</v>
      </c>
      <c r="AA21" s="2"/>
      <c r="AB21" s="26">
        <v>48.54</v>
      </c>
      <c r="AC21" s="27">
        <v>8.5399999999999991</v>
      </c>
      <c r="AD21" s="27">
        <v>19.920000000000002</v>
      </c>
      <c r="AE21" s="27">
        <v>47.26</v>
      </c>
      <c r="AF21" s="27">
        <v>8.59</v>
      </c>
      <c r="AG21" s="27">
        <v>19.73</v>
      </c>
      <c r="AH21" s="27">
        <v>45.83</v>
      </c>
      <c r="AI21" s="27">
        <v>8.6999999999999993</v>
      </c>
      <c r="AJ21" s="28">
        <v>19.579999999999998</v>
      </c>
      <c r="AK21" s="2"/>
      <c r="AL21" s="26">
        <v>1.7</v>
      </c>
      <c r="AM21" s="27">
        <v>1.6</v>
      </c>
      <c r="AN21" s="28">
        <v>1.7</v>
      </c>
      <c r="AP21" s="25"/>
      <c r="AQ21" s="2"/>
      <c r="AR21" s="26"/>
      <c r="AS21" s="27"/>
      <c r="AT21" s="27"/>
      <c r="AU21" s="27"/>
      <c r="AV21" s="27"/>
      <c r="AW21" s="27"/>
      <c r="AX21" s="27"/>
      <c r="AY21" s="27"/>
      <c r="AZ21" s="28"/>
      <c r="BA21" s="2"/>
      <c r="BB21" s="26"/>
      <c r="BC21" s="27"/>
      <c r="BD21" s="28"/>
      <c r="BE21" s="2"/>
      <c r="BF21" s="29">
        <v>49.69</v>
      </c>
      <c r="BG21" s="27">
        <v>8.86</v>
      </c>
      <c r="BH21" s="27">
        <v>22.61</v>
      </c>
      <c r="BI21" s="27">
        <v>47.84</v>
      </c>
      <c r="BJ21" s="27">
        <v>9.01</v>
      </c>
      <c r="BK21" s="27">
        <v>22.3</v>
      </c>
      <c r="BL21" s="27">
        <v>45.99</v>
      </c>
      <c r="BM21" s="27">
        <v>9.0399999999999991</v>
      </c>
      <c r="BN21" s="28">
        <v>21.83</v>
      </c>
      <c r="BO21" s="2"/>
      <c r="BP21" s="26">
        <v>1.7</v>
      </c>
      <c r="BQ21" s="27">
        <v>1.6</v>
      </c>
      <c r="BR21" s="28">
        <v>1.7</v>
      </c>
      <c r="BS21" s="2"/>
      <c r="BT21" s="29">
        <v>51.75</v>
      </c>
      <c r="BU21" s="27">
        <v>9.5500000000000007</v>
      </c>
      <c r="BV21" s="27">
        <v>24.9</v>
      </c>
      <c r="BW21" s="27">
        <v>49.61</v>
      </c>
      <c r="BX21" s="27">
        <v>9.6999999999999993</v>
      </c>
      <c r="BY21" s="27">
        <v>24.4</v>
      </c>
      <c r="BZ21" s="27">
        <v>48.28</v>
      </c>
      <c r="CA21" s="27">
        <v>9.65</v>
      </c>
      <c r="CB21" s="28">
        <v>24.03</v>
      </c>
      <c r="CC21" s="2"/>
      <c r="CD21" s="26">
        <v>1.9</v>
      </c>
      <c r="CE21" s="27">
        <v>1.7</v>
      </c>
      <c r="CF21" s="28">
        <v>1.8</v>
      </c>
      <c r="CG21" s="2"/>
      <c r="CH21" s="29">
        <v>52.47</v>
      </c>
      <c r="CI21" s="27">
        <v>10.039999999999999</v>
      </c>
      <c r="CJ21" s="27">
        <v>25.31</v>
      </c>
      <c r="CK21" s="27">
        <v>50.91</v>
      </c>
      <c r="CL21" s="27">
        <v>10.38</v>
      </c>
      <c r="CM21" s="27">
        <v>25.46</v>
      </c>
      <c r="CN21" s="27">
        <v>49.4</v>
      </c>
      <c r="CO21" s="27">
        <v>10.33</v>
      </c>
      <c r="CP21" s="28">
        <v>25.12</v>
      </c>
      <c r="CQ21" s="2"/>
      <c r="CR21" s="26">
        <v>2</v>
      </c>
      <c r="CS21" s="27">
        <v>1.8</v>
      </c>
      <c r="CT21" s="28">
        <v>1.9</v>
      </c>
      <c r="CV21" s="25">
        <v>8.4259000000000004</v>
      </c>
      <c r="CW21" s="2"/>
      <c r="CX21" s="26">
        <v>54.94</v>
      </c>
      <c r="CY21" s="27">
        <v>10.57</v>
      </c>
      <c r="CZ21" s="27">
        <v>26.69</v>
      </c>
      <c r="DA21" s="27">
        <v>52.81</v>
      </c>
      <c r="DB21" s="27">
        <v>10.96</v>
      </c>
      <c r="DC21" s="27">
        <v>26.67</v>
      </c>
      <c r="DD21" s="27">
        <v>51.76</v>
      </c>
      <c r="DE21" s="27">
        <v>10.94</v>
      </c>
      <c r="DF21" s="28">
        <v>26.59</v>
      </c>
      <c r="DG21" s="2"/>
      <c r="DH21" s="26">
        <v>2.1</v>
      </c>
      <c r="DI21" s="27">
        <v>1.9</v>
      </c>
      <c r="DJ21" s="28">
        <v>2</v>
      </c>
    </row>
    <row r="22" spans="2:114">
      <c r="B22" s="35" t="s">
        <v>55</v>
      </c>
      <c r="C22" s="25" t="s">
        <v>56</v>
      </c>
      <c r="D22" s="256"/>
      <c r="E22" s="9"/>
      <c r="F22" s="25">
        <v>12.262499999999999</v>
      </c>
      <c r="G22" s="2"/>
      <c r="H22" s="26">
        <v>65.760000000000005</v>
      </c>
      <c r="I22" s="27">
        <v>7.17</v>
      </c>
      <c r="J22" s="27">
        <v>21.51</v>
      </c>
      <c r="K22" s="27">
        <v>66.17</v>
      </c>
      <c r="L22" s="27">
        <v>7.15</v>
      </c>
      <c r="M22" s="27">
        <v>21.59</v>
      </c>
      <c r="N22" s="27">
        <v>66.14</v>
      </c>
      <c r="O22" s="27">
        <v>6.9</v>
      </c>
      <c r="P22" s="28">
        <v>21.09</v>
      </c>
      <c r="Q22" s="2"/>
      <c r="R22" s="26">
        <v>3</v>
      </c>
      <c r="S22" s="27">
        <v>3.2</v>
      </c>
      <c r="T22" s="28">
        <v>3</v>
      </c>
      <c r="U22" s="2"/>
      <c r="V22" s="26">
        <v>990</v>
      </c>
      <c r="W22" s="27">
        <v>25</v>
      </c>
      <c r="X22" s="36">
        <v>4.9305555555555602E-2</v>
      </c>
      <c r="Z22" s="25">
        <v>16.226800000000001</v>
      </c>
      <c r="AA22" s="2"/>
      <c r="AB22" s="26">
        <v>45.63</v>
      </c>
      <c r="AC22" s="27">
        <v>8.4499999999999993</v>
      </c>
      <c r="AD22" s="27">
        <v>18.82</v>
      </c>
      <c r="AE22" s="27">
        <v>47.92</v>
      </c>
      <c r="AF22" s="27">
        <v>8.33</v>
      </c>
      <c r="AG22" s="27">
        <v>19.64</v>
      </c>
      <c r="AH22" s="27">
        <v>46.84</v>
      </c>
      <c r="AI22" s="27">
        <v>8.35</v>
      </c>
      <c r="AJ22" s="28">
        <v>19.32</v>
      </c>
      <c r="AK22" s="2"/>
      <c r="AL22" s="26">
        <v>1.5</v>
      </c>
      <c r="AM22" s="27">
        <v>1.5</v>
      </c>
      <c r="AN22" s="28">
        <v>1.6</v>
      </c>
      <c r="AP22" s="25"/>
      <c r="AQ22" s="2"/>
      <c r="AR22" s="26"/>
      <c r="AS22" s="27"/>
      <c r="AT22" s="27"/>
      <c r="AU22" s="27"/>
      <c r="AV22" s="27"/>
      <c r="AW22" s="27"/>
      <c r="AX22" s="27"/>
      <c r="AY22" s="27"/>
      <c r="AZ22" s="28"/>
      <c r="BA22" s="2"/>
      <c r="BB22" s="26"/>
      <c r="BC22" s="27"/>
      <c r="BD22" s="28"/>
      <c r="BE22" s="2"/>
      <c r="BF22" s="29">
        <v>46.72</v>
      </c>
      <c r="BG22" s="27">
        <v>8.75</v>
      </c>
      <c r="BH22" s="27">
        <v>21.41</v>
      </c>
      <c r="BI22" s="27">
        <v>48.9</v>
      </c>
      <c r="BJ22" s="27">
        <v>8.64</v>
      </c>
      <c r="BK22" s="27">
        <v>22.26</v>
      </c>
      <c r="BL22" s="27">
        <v>48.24</v>
      </c>
      <c r="BM22" s="27">
        <v>8.51</v>
      </c>
      <c r="BN22" s="28">
        <v>21.72</v>
      </c>
      <c r="BO22" s="2"/>
      <c r="BP22" s="26">
        <v>1.5</v>
      </c>
      <c r="BQ22" s="27">
        <v>1.6</v>
      </c>
      <c r="BR22" s="28">
        <v>1.6</v>
      </c>
      <c r="BS22" s="2"/>
      <c r="BT22" s="29">
        <v>48.23</v>
      </c>
      <c r="BU22" s="27">
        <v>9.4700000000000006</v>
      </c>
      <c r="BV22" s="27">
        <v>23.48</v>
      </c>
      <c r="BW22" s="27">
        <v>49.63</v>
      </c>
      <c r="BX22" s="27">
        <v>9.4700000000000006</v>
      </c>
      <c r="BY22" s="27">
        <v>24.2</v>
      </c>
      <c r="BZ22" s="27">
        <v>49.14</v>
      </c>
      <c r="CA22" s="27">
        <v>9.3000000000000007</v>
      </c>
      <c r="CB22" s="28">
        <v>23.6</v>
      </c>
      <c r="CC22" s="2"/>
      <c r="CD22" s="26">
        <v>1.5</v>
      </c>
      <c r="CE22" s="27">
        <v>1.6</v>
      </c>
      <c r="CF22" s="28">
        <v>1.6</v>
      </c>
      <c r="CG22" s="2"/>
      <c r="CH22" s="29">
        <v>50.2</v>
      </c>
      <c r="CI22" s="27">
        <v>9.98</v>
      </c>
      <c r="CJ22" s="27">
        <v>24.58</v>
      </c>
      <c r="CK22" s="27">
        <v>52.14</v>
      </c>
      <c r="CL22" s="27">
        <v>9.84</v>
      </c>
      <c r="CM22" s="27">
        <v>25.23</v>
      </c>
      <c r="CN22" s="27">
        <v>50.53</v>
      </c>
      <c r="CO22" s="27">
        <v>9.8699999999999992</v>
      </c>
      <c r="CP22" s="28">
        <v>24.51</v>
      </c>
      <c r="CQ22" s="2"/>
      <c r="CR22" s="26">
        <v>1.7</v>
      </c>
      <c r="CS22" s="27">
        <v>1.7</v>
      </c>
      <c r="CT22" s="28">
        <v>1.8</v>
      </c>
      <c r="CV22" s="25">
        <v>3.665</v>
      </c>
      <c r="CW22" s="2"/>
      <c r="CX22" s="26">
        <v>52.62</v>
      </c>
      <c r="CY22" s="27">
        <v>10.6</v>
      </c>
      <c r="CZ22" s="27">
        <v>26.2</v>
      </c>
      <c r="DA22" s="27">
        <v>53.78</v>
      </c>
      <c r="DB22" s="27">
        <v>10.52</v>
      </c>
      <c r="DC22" s="27">
        <v>26.64</v>
      </c>
      <c r="DD22" s="27">
        <v>52.83</v>
      </c>
      <c r="DE22" s="27">
        <v>10.44</v>
      </c>
      <c r="DF22" s="28">
        <v>25.89</v>
      </c>
      <c r="DG22" s="2"/>
      <c r="DH22" s="26">
        <v>1.8</v>
      </c>
      <c r="DI22" s="27">
        <v>1.8</v>
      </c>
      <c r="DJ22" s="28">
        <v>1.9</v>
      </c>
    </row>
    <row r="23" spans="2:114">
      <c r="B23" s="35" t="s">
        <v>57</v>
      </c>
      <c r="C23" s="30" t="s">
        <v>58</v>
      </c>
      <c r="D23" s="256"/>
      <c r="E23" s="9"/>
      <c r="F23" s="25">
        <v>5.1379000000000001</v>
      </c>
      <c r="G23" s="2"/>
      <c r="H23" s="26">
        <v>62.88</v>
      </c>
      <c r="I23" s="27">
        <v>6.11</v>
      </c>
      <c r="J23" s="27">
        <v>21.18</v>
      </c>
      <c r="K23" s="27">
        <v>62.85</v>
      </c>
      <c r="L23" s="27">
        <v>6.13</v>
      </c>
      <c r="M23" s="27">
        <v>21.2</v>
      </c>
      <c r="N23" s="27">
        <v>62.08</v>
      </c>
      <c r="O23" s="27">
        <v>6.34</v>
      </c>
      <c r="P23" s="28">
        <v>21.68</v>
      </c>
      <c r="Q23" s="2"/>
      <c r="R23" s="26">
        <v>2</v>
      </c>
      <c r="S23" s="27">
        <v>2</v>
      </c>
      <c r="T23" s="28">
        <v>2</v>
      </c>
      <c r="U23" s="2"/>
      <c r="V23" s="26">
        <v>990</v>
      </c>
      <c r="W23" s="27">
        <v>25</v>
      </c>
      <c r="X23" s="36">
        <v>4.9305555555555602E-2</v>
      </c>
      <c r="Z23" s="25">
        <v>6.1936999999999998</v>
      </c>
      <c r="AA23" s="2"/>
      <c r="AB23" s="26">
        <v>47.03</v>
      </c>
      <c r="AC23" s="27">
        <v>9.2899999999999991</v>
      </c>
      <c r="AD23" s="27">
        <v>21.01</v>
      </c>
      <c r="AE23" s="27">
        <v>46.11</v>
      </c>
      <c r="AF23" s="27">
        <v>9.43</v>
      </c>
      <c r="AG23" s="27">
        <v>20.74</v>
      </c>
      <c r="AH23" s="27">
        <v>43.79</v>
      </c>
      <c r="AI23" s="27">
        <v>9.2100000000000009</v>
      </c>
      <c r="AJ23" s="28">
        <v>19.07</v>
      </c>
      <c r="AK23" s="2"/>
      <c r="AL23" s="26">
        <v>1.4</v>
      </c>
      <c r="AM23" s="27">
        <v>1.4</v>
      </c>
      <c r="AN23" s="28">
        <v>1.5</v>
      </c>
      <c r="AP23" s="25">
        <v>2.9839000000000002</v>
      </c>
      <c r="AQ23" s="2"/>
      <c r="AR23" s="26">
        <v>44.65</v>
      </c>
      <c r="AS23" s="27">
        <v>9.76</v>
      </c>
      <c r="AT23" s="27">
        <v>21.51</v>
      </c>
      <c r="AU23" s="27">
        <v>44.16</v>
      </c>
      <c r="AV23" s="27">
        <v>9.89</v>
      </c>
      <c r="AW23" s="27">
        <v>21.4</v>
      </c>
      <c r="AX23" s="27">
        <v>42.57</v>
      </c>
      <c r="AY23" s="27">
        <v>9.92</v>
      </c>
      <c r="AZ23" s="28">
        <v>20.420000000000002</v>
      </c>
      <c r="BA23" s="2"/>
      <c r="BB23" s="26">
        <v>18.600000000000001</v>
      </c>
      <c r="BC23" s="27">
        <v>18</v>
      </c>
      <c r="BD23" s="28">
        <v>17.399999999999999</v>
      </c>
      <c r="BE23" s="2"/>
      <c r="BF23" s="29">
        <v>51.86</v>
      </c>
      <c r="BG23" s="27">
        <v>8.58</v>
      </c>
      <c r="BH23" s="27">
        <v>24.57</v>
      </c>
      <c r="BI23" s="27">
        <v>51.56</v>
      </c>
      <c r="BJ23" s="27">
        <v>8.76</v>
      </c>
      <c r="BK23" s="27">
        <v>24.74</v>
      </c>
      <c r="BL23" s="27">
        <v>50</v>
      </c>
      <c r="BM23" s="27">
        <v>8.99</v>
      </c>
      <c r="BN23" s="28">
        <v>24.34</v>
      </c>
      <c r="BO23" s="2"/>
      <c r="BP23" s="26">
        <v>18.8</v>
      </c>
      <c r="BQ23" s="27">
        <v>18.2</v>
      </c>
      <c r="BR23" s="28">
        <v>17.600000000000001</v>
      </c>
      <c r="BS23" s="2"/>
      <c r="BT23" s="29">
        <v>55.99</v>
      </c>
      <c r="BU23" s="27">
        <v>7.92</v>
      </c>
      <c r="BV23" s="27">
        <v>25.52</v>
      </c>
      <c r="BW23" s="27">
        <v>55.41</v>
      </c>
      <c r="BX23" s="27">
        <v>8.1199999999999992</v>
      </c>
      <c r="BY23" s="27">
        <v>25.56</v>
      </c>
      <c r="BZ23" s="27">
        <v>54.28</v>
      </c>
      <c r="CA23" s="27">
        <v>8.34</v>
      </c>
      <c r="CB23" s="28">
        <v>25.48</v>
      </c>
      <c r="CC23" s="2"/>
      <c r="CD23" s="26">
        <v>18.5</v>
      </c>
      <c r="CE23" s="27">
        <v>17.5</v>
      </c>
      <c r="CF23" s="28">
        <v>17.399999999999999</v>
      </c>
      <c r="CG23" s="2"/>
      <c r="CH23" s="29">
        <v>60.22</v>
      </c>
      <c r="CI23" s="27">
        <v>7.07</v>
      </c>
      <c r="CJ23" s="27">
        <v>25.62</v>
      </c>
      <c r="CK23" s="27">
        <v>60</v>
      </c>
      <c r="CL23" s="27">
        <v>7.22</v>
      </c>
      <c r="CM23" s="27">
        <v>25.96</v>
      </c>
      <c r="CN23" s="27">
        <v>58.97</v>
      </c>
      <c r="CO23" s="27">
        <v>7.37</v>
      </c>
      <c r="CP23" s="28">
        <v>25.95</v>
      </c>
      <c r="CQ23" s="2"/>
      <c r="CR23" s="26">
        <v>18.8</v>
      </c>
      <c r="CS23" s="27">
        <v>18</v>
      </c>
      <c r="CT23" s="28">
        <v>17.7</v>
      </c>
      <c r="CV23" s="25">
        <v>3.0148999999999999</v>
      </c>
      <c r="CW23" s="2"/>
      <c r="CX23" s="26">
        <v>62.54</v>
      </c>
      <c r="CY23" s="27">
        <v>6.71</v>
      </c>
      <c r="CZ23" s="27">
        <v>25.72</v>
      </c>
      <c r="DA23" s="27">
        <v>62</v>
      </c>
      <c r="DB23" s="27">
        <v>6.87</v>
      </c>
      <c r="DC23" s="27">
        <v>25.9</v>
      </c>
      <c r="DD23" s="27">
        <v>61.58</v>
      </c>
      <c r="DE23" s="27">
        <v>6.88</v>
      </c>
      <c r="DF23" s="28">
        <v>26</v>
      </c>
      <c r="DG23" s="2"/>
      <c r="DH23" s="26">
        <v>18.5</v>
      </c>
      <c r="DI23" s="27">
        <v>17.8</v>
      </c>
      <c r="DJ23" s="28">
        <v>17.399999999999999</v>
      </c>
    </row>
    <row r="24" spans="2:114">
      <c r="B24" s="35" t="s">
        <v>59</v>
      </c>
      <c r="C24" s="30" t="s">
        <v>60</v>
      </c>
      <c r="D24" s="256"/>
      <c r="E24" s="9"/>
      <c r="F24" s="25">
        <v>5.2377000000000002</v>
      </c>
      <c r="G24" s="2"/>
      <c r="H24" s="26">
        <v>61.95</v>
      </c>
      <c r="I24" s="27">
        <v>5.99</v>
      </c>
      <c r="J24" s="27">
        <v>20.74</v>
      </c>
      <c r="K24" s="27">
        <v>61.83</v>
      </c>
      <c r="L24" s="27">
        <v>6.02</v>
      </c>
      <c r="M24" s="27">
        <v>20.84</v>
      </c>
      <c r="N24" s="27">
        <v>62.67</v>
      </c>
      <c r="O24" s="27">
        <v>6.11</v>
      </c>
      <c r="P24" s="28">
        <v>21</v>
      </c>
      <c r="Q24" s="2"/>
      <c r="R24" s="26">
        <v>2</v>
      </c>
      <c r="S24" s="27">
        <v>1.9</v>
      </c>
      <c r="T24" s="28">
        <v>1.9</v>
      </c>
      <c r="U24" s="2"/>
      <c r="V24" s="26">
        <v>990</v>
      </c>
      <c r="W24" s="27">
        <v>25</v>
      </c>
      <c r="X24" s="36">
        <v>4.9305555555555602E-2</v>
      </c>
      <c r="Z24" s="25">
        <v>6.7667000000000002</v>
      </c>
      <c r="AA24" s="2"/>
      <c r="AB24" s="26">
        <v>47.24</v>
      </c>
      <c r="AC24" s="27">
        <v>9.31</v>
      </c>
      <c r="AD24" s="27">
        <v>21.34</v>
      </c>
      <c r="AE24" s="27">
        <v>45.25</v>
      </c>
      <c r="AF24" s="27">
        <v>8.8800000000000008</v>
      </c>
      <c r="AG24" s="27">
        <v>19.75</v>
      </c>
      <c r="AH24" s="27">
        <v>46.19</v>
      </c>
      <c r="AI24" s="27">
        <v>8.86</v>
      </c>
      <c r="AJ24" s="28">
        <v>20.58</v>
      </c>
      <c r="AK24" s="2"/>
      <c r="AL24" s="26">
        <v>1.4</v>
      </c>
      <c r="AM24" s="27">
        <v>1.2</v>
      </c>
      <c r="AN24" s="28">
        <v>1.2</v>
      </c>
      <c r="AP24" s="25">
        <v>3.3355999999999999</v>
      </c>
      <c r="AQ24" s="2"/>
      <c r="AR24" s="26">
        <v>44.56</v>
      </c>
      <c r="AS24" s="27">
        <v>9.57</v>
      </c>
      <c r="AT24" s="27">
        <v>21.34</v>
      </c>
      <c r="AU24" s="27">
        <v>42.85</v>
      </c>
      <c r="AV24" s="27">
        <v>9.56</v>
      </c>
      <c r="AW24" s="27">
        <v>20.3</v>
      </c>
      <c r="AX24" s="27">
        <v>42.4</v>
      </c>
      <c r="AY24" s="27">
        <v>9.9700000000000006</v>
      </c>
      <c r="AZ24" s="28">
        <v>20.48</v>
      </c>
      <c r="BA24" s="2"/>
      <c r="BB24" s="26">
        <v>17.399999999999999</v>
      </c>
      <c r="BC24" s="27">
        <v>16.8</v>
      </c>
      <c r="BD24" s="28">
        <v>17.100000000000001</v>
      </c>
      <c r="BE24" s="2"/>
      <c r="BF24" s="29">
        <v>51.43</v>
      </c>
      <c r="BG24" s="27">
        <v>8.41</v>
      </c>
      <c r="BH24" s="27">
        <v>24.26</v>
      </c>
      <c r="BI24" s="27">
        <v>49.22</v>
      </c>
      <c r="BJ24" s="27">
        <v>8.6999999999999993</v>
      </c>
      <c r="BK24" s="27">
        <v>23.6</v>
      </c>
      <c r="BL24" s="27">
        <v>47.24</v>
      </c>
      <c r="BM24" s="27">
        <v>9.26</v>
      </c>
      <c r="BN24" s="28">
        <v>23.4</v>
      </c>
      <c r="BO24" s="2"/>
      <c r="BP24" s="26">
        <v>17.5</v>
      </c>
      <c r="BQ24" s="27">
        <v>16.8</v>
      </c>
      <c r="BR24" s="28">
        <v>17.100000000000001</v>
      </c>
      <c r="BS24" s="2"/>
      <c r="BT24" s="29">
        <v>55.3</v>
      </c>
      <c r="BU24" s="27">
        <v>7.65</v>
      </c>
      <c r="BV24" s="27">
        <v>24.8</v>
      </c>
      <c r="BW24" s="27">
        <v>53.17</v>
      </c>
      <c r="BX24" s="27">
        <v>8.11</v>
      </c>
      <c r="BY24" s="27">
        <v>24.58</v>
      </c>
      <c r="BZ24" s="27">
        <v>50.97</v>
      </c>
      <c r="CA24" s="27">
        <v>8.93</v>
      </c>
      <c r="CB24" s="28">
        <v>24.62</v>
      </c>
      <c r="CC24" s="2"/>
      <c r="CD24" s="26">
        <v>16.899999999999999</v>
      </c>
      <c r="CE24" s="27">
        <v>16.7</v>
      </c>
      <c r="CF24" s="28">
        <v>17.2</v>
      </c>
      <c r="CG24" s="2"/>
      <c r="CH24" s="29">
        <v>59.22</v>
      </c>
      <c r="CI24" s="27">
        <v>6.92</v>
      </c>
      <c r="CJ24" s="27">
        <v>25.06</v>
      </c>
      <c r="CK24" s="27">
        <v>57.22</v>
      </c>
      <c r="CL24" s="27">
        <v>7.4</v>
      </c>
      <c r="CM24" s="27">
        <v>25.01</v>
      </c>
      <c r="CN24" s="27">
        <v>55.06</v>
      </c>
      <c r="CO24" s="27">
        <v>8.5</v>
      </c>
      <c r="CP24" s="28">
        <v>25.64</v>
      </c>
      <c r="CQ24" s="2"/>
      <c r="CR24" s="26">
        <v>17.3</v>
      </c>
      <c r="CS24" s="27">
        <v>16.8</v>
      </c>
      <c r="CT24" s="28">
        <v>17.2</v>
      </c>
      <c r="CV24" s="25">
        <v>1.9735</v>
      </c>
      <c r="CW24" s="2"/>
      <c r="CX24" s="26">
        <v>61.62</v>
      </c>
      <c r="CY24" s="27">
        <v>6.48</v>
      </c>
      <c r="CZ24" s="27">
        <v>24.91</v>
      </c>
      <c r="DA24" s="27">
        <v>59.72</v>
      </c>
      <c r="DB24" s="27">
        <v>6.97</v>
      </c>
      <c r="DC24" s="27">
        <v>25.06</v>
      </c>
      <c r="DD24" s="27">
        <v>57.97</v>
      </c>
      <c r="DE24" s="27">
        <v>8</v>
      </c>
      <c r="DF24" s="28">
        <v>25.91</v>
      </c>
      <c r="DG24" s="2"/>
      <c r="DH24" s="26">
        <v>16.7</v>
      </c>
      <c r="DI24" s="27">
        <v>16.100000000000001</v>
      </c>
      <c r="DJ24" s="28">
        <v>16.100000000000001</v>
      </c>
    </row>
    <row r="25" spans="2:114">
      <c r="B25" s="35" t="s">
        <v>61</v>
      </c>
      <c r="C25" s="30" t="s">
        <v>62</v>
      </c>
      <c r="D25" s="256"/>
      <c r="E25" s="9"/>
      <c r="F25" s="25">
        <v>9.8247</v>
      </c>
      <c r="G25" s="2"/>
      <c r="H25" s="26">
        <v>66.209999999999994</v>
      </c>
      <c r="I25" s="27">
        <v>7.07</v>
      </c>
      <c r="J25" s="27">
        <v>24.77</v>
      </c>
      <c r="K25" s="27">
        <v>66.37</v>
      </c>
      <c r="L25" s="27">
        <v>7.17</v>
      </c>
      <c r="M25" s="27">
        <v>24.71</v>
      </c>
      <c r="N25" s="27">
        <v>65.97</v>
      </c>
      <c r="O25" s="27">
        <v>7.17</v>
      </c>
      <c r="P25" s="28">
        <v>24.83</v>
      </c>
      <c r="Q25" s="2"/>
      <c r="R25" s="26">
        <v>4.5</v>
      </c>
      <c r="S25" s="27">
        <v>4.5999999999999996</v>
      </c>
      <c r="T25" s="28">
        <v>4.8</v>
      </c>
      <c r="U25" s="2"/>
      <c r="V25" s="26">
        <v>990</v>
      </c>
      <c r="W25" s="27">
        <v>25</v>
      </c>
      <c r="X25" s="36">
        <v>4.9305555555555602E-2</v>
      </c>
      <c r="Z25" s="25">
        <v>15.7584</v>
      </c>
      <c r="AA25" s="2"/>
      <c r="AB25" s="26">
        <v>51.57</v>
      </c>
      <c r="AC25" s="27">
        <v>9.18</v>
      </c>
      <c r="AD25" s="27">
        <v>21.94</v>
      </c>
      <c r="AE25" s="27">
        <v>49.88</v>
      </c>
      <c r="AF25" s="27">
        <v>9.15</v>
      </c>
      <c r="AG25" s="27">
        <v>21.05</v>
      </c>
      <c r="AH25" s="27">
        <v>50.09</v>
      </c>
      <c r="AI25" s="27">
        <v>9.3000000000000007</v>
      </c>
      <c r="AJ25" s="28">
        <v>21.55</v>
      </c>
      <c r="AK25" s="2"/>
      <c r="AL25" s="26">
        <v>2</v>
      </c>
      <c r="AM25" s="27">
        <v>2</v>
      </c>
      <c r="AN25" s="28">
        <v>2.4</v>
      </c>
      <c r="AP25" s="25">
        <v>11.8672</v>
      </c>
      <c r="AQ25" s="2"/>
      <c r="AR25" s="26">
        <v>47.98</v>
      </c>
      <c r="AS25" s="27">
        <v>10.24</v>
      </c>
      <c r="AT25" s="27">
        <v>24.39</v>
      </c>
      <c r="AU25" s="27">
        <v>46.34</v>
      </c>
      <c r="AV25" s="27">
        <v>10.24</v>
      </c>
      <c r="AW25" s="27">
        <v>23.28</v>
      </c>
      <c r="AX25" s="27">
        <v>46.82</v>
      </c>
      <c r="AY25" s="27">
        <v>10.28</v>
      </c>
      <c r="AZ25" s="28">
        <v>23.77</v>
      </c>
      <c r="BA25" s="2"/>
      <c r="BB25" s="26">
        <v>34.700000000000003</v>
      </c>
      <c r="BC25" s="27">
        <v>38.299999999999997</v>
      </c>
      <c r="BD25" s="28">
        <v>38</v>
      </c>
      <c r="BE25" s="2"/>
      <c r="BF25" s="29">
        <v>51.49</v>
      </c>
      <c r="BG25" s="27">
        <v>9.64</v>
      </c>
      <c r="BH25" s="27">
        <v>26.25</v>
      </c>
      <c r="BI25" s="27">
        <v>50.39</v>
      </c>
      <c r="BJ25" s="27">
        <v>9.73</v>
      </c>
      <c r="BK25" s="27">
        <v>25.77</v>
      </c>
      <c r="BL25" s="27">
        <v>50.74</v>
      </c>
      <c r="BM25" s="27">
        <v>9.8000000000000007</v>
      </c>
      <c r="BN25" s="28">
        <v>26.07</v>
      </c>
      <c r="BO25" s="2"/>
      <c r="BP25" s="26">
        <v>33.700000000000003</v>
      </c>
      <c r="BQ25" s="27">
        <v>37.200000000000003</v>
      </c>
      <c r="BR25" s="28">
        <v>37.200000000000003</v>
      </c>
      <c r="BS25" s="2"/>
      <c r="BT25" s="29">
        <v>55.38</v>
      </c>
      <c r="BU25" s="27">
        <v>9.16</v>
      </c>
      <c r="BV25" s="27">
        <v>26.86</v>
      </c>
      <c r="BW25" s="27">
        <v>53.92</v>
      </c>
      <c r="BX25" s="27">
        <v>9.3699999999999992</v>
      </c>
      <c r="BY25" s="27">
        <v>26.57</v>
      </c>
      <c r="BZ25" s="27">
        <v>54.09</v>
      </c>
      <c r="CA25" s="27">
        <v>9.4499999999999993</v>
      </c>
      <c r="CB25" s="28">
        <v>26.71</v>
      </c>
      <c r="CC25" s="2"/>
      <c r="CD25" s="26">
        <v>34.299999999999997</v>
      </c>
      <c r="CE25" s="27">
        <v>38.5</v>
      </c>
      <c r="CF25" s="28">
        <v>38</v>
      </c>
      <c r="CG25" s="2"/>
      <c r="CH25" s="29">
        <v>58.8</v>
      </c>
      <c r="CI25" s="27">
        <v>8.59</v>
      </c>
      <c r="CJ25" s="27">
        <v>27.33</v>
      </c>
      <c r="CK25" s="27">
        <v>57.95</v>
      </c>
      <c r="CL25" s="27">
        <v>8.7100000000000009</v>
      </c>
      <c r="CM25" s="27">
        <v>27.21</v>
      </c>
      <c r="CN25" s="27">
        <v>58.03</v>
      </c>
      <c r="CO25" s="27">
        <v>8.89</v>
      </c>
      <c r="CP25" s="28">
        <v>27.4</v>
      </c>
      <c r="CQ25" s="2"/>
      <c r="CR25" s="26">
        <v>36</v>
      </c>
      <c r="CS25" s="27">
        <v>39.200000000000003</v>
      </c>
      <c r="CT25" s="28">
        <v>38.6</v>
      </c>
      <c r="CV25" s="25">
        <v>13.4046</v>
      </c>
      <c r="CW25" s="2"/>
      <c r="CX25" s="26">
        <v>61.09</v>
      </c>
      <c r="CY25" s="27">
        <v>8.26</v>
      </c>
      <c r="CZ25" s="27">
        <v>27.28</v>
      </c>
      <c r="DA25" s="27">
        <v>60.22</v>
      </c>
      <c r="DB25" s="27">
        <v>8.44</v>
      </c>
      <c r="DC25" s="27">
        <v>27.43</v>
      </c>
      <c r="DD25" s="27">
        <v>60.16</v>
      </c>
      <c r="DE25" s="27">
        <v>8.57</v>
      </c>
      <c r="DF25" s="28">
        <v>27.48</v>
      </c>
      <c r="DG25" s="2"/>
      <c r="DH25" s="26">
        <v>34</v>
      </c>
      <c r="DI25" s="27">
        <v>38.9</v>
      </c>
      <c r="DJ25" s="28">
        <v>38</v>
      </c>
    </row>
    <row r="26" spans="2:114">
      <c r="B26" s="35" t="s">
        <v>63</v>
      </c>
      <c r="C26" s="30" t="s">
        <v>64</v>
      </c>
      <c r="D26" s="256"/>
      <c r="E26" s="9"/>
      <c r="F26" s="25">
        <v>10.728199999999999</v>
      </c>
      <c r="G26" s="2"/>
      <c r="H26" s="26">
        <v>62.25</v>
      </c>
      <c r="I26" s="27">
        <v>7.45</v>
      </c>
      <c r="J26" s="27">
        <v>25.22</v>
      </c>
      <c r="K26" s="27">
        <v>61.52</v>
      </c>
      <c r="L26" s="27">
        <v>7.55</v>
      </c>
      <c r="M26" s="27">
        <v>25.89</v>
      </c>
      <c r="N26" s="27">
        <v>64.430000000000007</v>
      </c>
      <c r="O26" s="27">
        <v>7</v>
      </c>
      <c r="P26" s="28">
        <v>25.42</v>
      </c>
      <c r="Q26" s="2"/>
      <c r="R26" s="26">
        <v>3.7</v>
      </c>
      <c r="S26" s="27">
        <v>3.4</v>
      </c>
      <c r="T26" s="28">
        <v>3.6</v>
      </c>
      <c r="U26" s="2"/>
      <c r="V26" s="26">
        <v>990</v>
      </c>
      <c r="W26" s="27">
        <v>25</v>
      </c>
      <c r="X26" s="36">
        <v>4.9305555555555602E-2</v>
      </c>
      <c r="Z26" s="25">
        <v>15.987</v>
      </c>
      <c r="AA26" s="2"/>
      <c r="AB26" s="26">
        <v>42.38</v>
      </c>
      <c r="AC26" s="27">
        <v>9</v>
      </c>
      <c r="AD26" s="27">
        <v>18.68</v>
      </c>
      <c r="AE26" s="27">
        <v>40.17</v>
      </c>
      <c r="AF26" s="27">
        <v>8.5399999999999991</v>
      </c>
      <c r="AG26" s="27">
        <v>16.86</v>
      </c>
      <c r="AH26" s="27">
        <v>44.95</v>
      </c>
      <c r="AI26" s="27">
        <v>8.6300000000000008</v>
      </c>
      <c r="AJ26" s="28">
        <v>18.940000000000001</v>
      </c>
      <c r="AK26" s="2"/>
      <c r="AL26" s="26">
        <v>1.6</v>
      </c>
      <c r="AM26" s="27">
        <v>1.4</v>
      </c>
      <c r="AN26" s="28">
        <v>1.8</v>
      </c>
      <c r="AP26" s="25">
        <v>13.0753</v>
      </c>
      <c r="AQ26" s="2"/>
      <c r="AR26" s="26">
        <v>40.79</v>
      </c>
      <c r="AS26" s="27">
        <v>9.98</v>
      </c>
      <c r="AT26" s="27">
        <v>19.7</v>
      </c>
      <c r="AU26" s="27">
        <v>36.69</v>
      </c>
      <c r="AV26" s="27">
        <v>9.9</v>
      </c>
      <c r="AW26" s="27">
        <v>16.8</v>
      </c>
      <c r="AX26" s="27">
        <v>40.6</v>
      </c>
      <c r="AY26" s="27">
        <v>9.8800000000000008</v>
      </c>
      <c r="AZ26" s="28">
        <v>19.64</v>
      </c>
      <c r="BA26" s="2"/>
      <c r="BB26" s="26">
        <v>23.9</v>
      </c>
      <c r="BC26" s="27">
        <v>21.9</v>
      </c>
      <c r="BD26" s="28">
        <v>24.8</v>
      </c>
      <c r="BE26" s="2"/>
      <c r="BF26" s="29">
        <v>45.72</v>
      </c>
      <c r="BG26" s="27">
        <v>9.9</v>
      </c>
      <c r="BH26" s="27">
        <v>23.38</v>
      </c>
      <c r="BI26" s="27">
        <v>41.48</v>
      </c>
      <c r="BJ26" s="27">
        <v>10.199999999999999</v>
      </c>
      <c r="BK26" s="27">
        <v>21.44</v>
      </c>
      <c r="BL26" s="27">
        <v>44.37</v>
      </c>
      <c r="BM26" s="27">
        <v>9.7799999999999994</v>
      </c>
      <c r="BN26" s="28">
        <v>22.7</v>
      </c>
      <c r="BO26" s="2"/>
      <c r="BP26" s="26">
        <v>23.5</v>
      </c>
      <c r="BQ26" s="27">
        <v>21.7</v>
      </c>
      <c r="BR26" s="28">
        <v>24.7</v>
      </c>
      <c r="BS26" s="2"/>
      <c r="BT26" s="29">
        <v>49.02</v>
      </c>
      <c r="BU26" s="27">
        <v>9.84</v>
      </c>
      <c r="BV26" s="27">
        <v>24.81</v>
      </c>
      <c r="BW26" s="27">
        <v>45.72</v>
      </c>
      <c r="BX26" s="27">
        <v>10.09</v>
      </c>
      <c r="BY26" s="27">
        <v>23.67</v>
      </c>
      <c r="BZ26" s="27">
        <v>48.82</v>
      </c>
      <c r="CA26" s="27">
        <v>9.6199999999999992</v>
      </c>
      <c r="CB26" s="28">
        <v>24.57</v>
      </c>
      <c r="CC26" s="2"/>
      <c r="CD26" s="26">
        <v>23.8</v>
      </c>
      <c r="CE26" s="27">
        <v>21.8</v>
      </c>
      <c r="CF26" s="28">
        <v>25.3</v>
      </c>
      <c r="CG26" s="2"/>
      <c r="CH26" s="29">
        <v>53.85</v>
      </c>
      <c r="CI26" s="27">
        <v>9.25</v>
      </c>
      <c r="CJ26" s="27">
        <v>26.23</v>
      </c>
      <c r="CK26" s="27">
        <v>50.93</v>
      </c>
      <c r="CL26" s="27">
        <v>9.56</v>
      </c>
      <c r="CM26" s="27">
        <v>25.78</v>
      </c>
      <c r="CN26" s="27">
        <v>54.97</v>
      </c>
      <c r="CO26" s="27">
        <v>8.93</v>
      </c>
      <c r="CP26" s="28">
        <v>26.38</v>
      </c>
      <c r="CQ26" s="2"/>
      <c r="CR26" s="26">
        <v>24.5</v>
      </c>
      <c r="CS26" s="27">
        <v>22.2</v>
      </c>
      <c r="CT26" s="28">
        <v>25.5</v>
      </c>
      <c r="CV26" s="25">
        <v>13.5501</v>
      </c>
      <c r="CW26" s="2"/>
      <c r="CX26" s="26">
        <v>56.85</v>
      </c>
      <c r="CY26" s="27">
        <v>8.86</v>
      </c>
      <c r="CZ26" s="27">
        <v>26.86</v>
      </c>
      <c r="DA26" s="27">
        <v>55.02</v>
      </c>
      <c r="DB26" s="27">
        <v>9.01</v>
      </c>
      <c r="DC26" s="27">
        <v>26.82</v>
      </c>
      <c r="DD26" s="27">
        <v>57.19</v>
      </c>
      <c r="DE26" s="27">
        <v>8.57</v>
      </c>
      <c r="DF26" s="28">
        <v>26.66</v>
      </c>
      <c r="DG26" s="2"/>
      <c r="DH26" s="26">
        <v>24.5</v>
      </c>
      <c r="DI26" s="27">
        <v>22</v>
      </c>
      <c r="DJ26" s="28">
        <v>25.1</v>
      </c>
    </row>
    <row r="27" spans="2:114">
      <c r="B27" s="35" t="s">
        <v>65</v>
      </c>
      <c r="C27" s="34" t="s">
        <v>66</v>
      </c>
      <c r="D27" s="256"/>
      <c r="E27" s="9"/>
      <c r="F27" s="25">
        <v>11.447100000000001</v>
      </c>
      <c r="G27" s="2"/>
      <c r="H27" s="26">
        <v>66.64</v>
      </c>
      <c r="I27" s="27">
        <v>6.64</v>
      </c>
      <c r="J27" s="27">
        <v>22.59</v>
      </c>
      <c r="K27" s="27">
        <v>66.36</v>
      </c>
      <c r="L27" s="27">
        <v>6.73</v>
      </c>
      <c r="M27" s="27">
        <v>23.45</v>
      </c>
      <c r="N27" s="27">
        <v>66.08</v>
      </c>
      <c r="O27" s="27">
        <v>6.28</v>
      </c>
      <c r="P27" s="28">
        <v>22.46</v>
      </c>
      <c r="Q27" s="2"/>
      <c r="R27" s="26">
        <v>2.5</v>
      </c>
      <c r="S27" s="27">
        <v>3</v>
      </c>
      <c r="T27" s="28">
        <v>3.6</v>
      </c>
      <c r="U27" s="2"/>
      <c r="V27" s="26">
        <v>990</v>
      </c>
      <c r="W27" s="27">
        <v>25</v>
      </c>
      <c r="X27" s="36">
        <v>4.9305555555555602E-2</v>
      </c>
      <c r="Z27" s="25">
        <v>20.0136</v>
      </c>
      <c r="AA27" s="2"/>
      <c r="AB27" s="26">
        <v>47.75</v>
      </c>
      <c r="AC27" s="27">
        <v>8.18</v>
      </c>
      <c r="AD27" s="27">
        <v>20.05</v>
      </c>
      <c r="AE27" s="27">
        <v>48.45</v>
      </c>
      <c r="AF27" s="27">
        <v>8.6</v>
      </c>
      <c r="AG27" s="27">
        <v>20.99</v>
      </c>
      <c r="AH27" s="27">
        <v>51.72</v>
      </c>
      <c r="AI27" s="27">
        <v>8.43</v>
      </c>
      <c r="AJ27" s="28">
        <v>21.61</v>
      </c>
      <c r="AK27" s="2"/>
      <c r="AL27" s="26">
        <v>1.3</v>
      </c>
      <c r="AM27" s="27">
        <v>1.5</v>
      </c>
      <c r="AN27" s="28">
        <v>2</v>
      </c>
      <c r="AP27" s="25">
        <v>9.4052000000000007</v>
      </c>
      <c r="AQ27" s="2"/>
      <c r="AR27" s="26">
        <v>45.88</v>
      </c>
      <c r="AS27" s="27">
        <v>9.4499999999999993</v>
      </c>
      <c r="AT27" s="27">
        <v>22.32</v>
      </c>
      <c r="AU27" s="27">
        <v>45.8</v>
      </c>
      <c r="AV27" s="27">
        <v>9.74</v>
      </c>
      <c r="AW27" s="27">
        <v>22.68</v>
      </c>
      <c r="AX27" s="27">
        <v>47.96</v>
      </c>
      <c r="AY27" s="27">
        <v>10.210000000000001</v>
      </c>
      <c r="AZ27" s="28">
        <v>25.02</v>
      </c>
      <c r="BA27" s="2"/>
      <c r="BB27" s="26">
        <v>20.9</v>
      </c>
      <c r="BC27" s="27">
        <v>27.6</v>
      </c>
      <c r="BD27" s="28">
        <v>36.5</v>
      </c>
      <c r="BE27" s="2"/>
      <c r="BF27" s="37">
        <v>45.43</v>
      </c>
      <c r="BG27" s="27">
        <v>10.26</v>
      </c>
      <c r="BH27" s="27">
        <v>23.06</v>
      </c>
      <c r="BI27" s="27">
        <v>46.89</v>
      </c>
      <c r="BJ27" s="27">
        <v>10.55</v>
      </c>
      <c r="BK27" s="27">
        <v>24.26</v>
      </c>
      <c r="BL27" s="27">
        <v>46.6</v>
      </c>
      <c r="BM27" s="27">
        <v>10.77</v>
      </c>
      <c r="BN27" s="28">
        <v>24.63</v>
      </c>
      <c r="BO27" s="2"/>
      <c r="BP27" s="26">
        <v>7.4</v>
      </c>
      <c r="BQ27" s="27">
        <v>9</v>
      </c>
      <c r="BR27" s="28">
        <v>11.9</v>
      </c>
      <c r="BS27" s="2"/>
      <c r="BT27" s="37">
        <v>46.41</v>
      </c>
      <c r="BU27" s="27">
        <v>10.8</v>
      </c>
      <c r="BV27" s="27">
        <v>24.52</v>
      </c>
      <c r="BW27" s="27">
        <v>47.32</v>
      </c>
      <c r="BX27" s="27">
        <v>11.09</v>
      </c>
      <c r="BY27" s="27">
        <v>25.25</v>
      </c>
      <c r="BZ27" s="27">
        <v>48.6</v>
      </c>
      <c r="CA27" s="27">
        <v>11.2</v>
      </c>
      <c r="CB27" s="28">
        <v>26.72</v>
      </c>
      <c r="CC27" s="2"/>
      <c r="CD27" s="26">
        <v>6.3</v>
      </c>
      <c r="CE27" s="27">
        <v>8.1999999999999993</v>
      </c>
      <c r="CF27" s="28">
        <v>10.8</v>
      </c>
      <c r="CG27" s="2"/>
      <c r="CH27" s="37">
        <v>47.35</v>
      </c>
      <c r="CI27" s="27">
        <v>12.13</v>
      </c>
      <c r="CJ27" s="27">
        <v>26.41</v>
      </c>
      <c r="CK27" s="27">
        <v>47.61</v>
      </c>
      <c r="CL27" s="27">
        <v>12.37</v>
      </c>
      <c r="CM27" s="27">
        <v>26.59</v>
      </c>
      <c r="CN27" s="27">
        <v>48.35</v>
      </c>
      <c r="CO27" s="27">
        <v>12.4</v>
      </c>
      <c r="CP27" s="28">
        <v>27.46</v>
      </c>
      <c r="CQ27" s="2"/>
      <c r="CR27" s="26">
        <v>6</v>
      </c>
      <c r="CS27" s="27">
        <v>7.3</v>
      </c>
      <c r="CT27" s="28">
        <v>9.6999999999999993</v>
      </c>
      <c r="CV27" s="25">
        <v>15.426500000000001</v>
      </c>
      <c r="CW27" s="2"/>
      <c r="CX27" s="26">
        <v>48.07</v>
      </c>
      <c r="CY27" s="27">
        <v>12.91</v>
      </c>
      <c r="CZ27" s="27">
        <v>27.69</v>
      </c>
      <c r="DA27" s="27">
        <v>48.72</v>
      </c>
      <c r="DB27" s="27">
        <v>13.08</v>
      </c>
      <c r="DC27" s="27">
        <v>28.07</v>
      </c>
      <c r="DD27" s="27">
        <v>48.22</v>
      </c>
      <c r="DE27" s="27">
        <v>13.01</v>
      </c>
      <c r="DF27" s="28">
        <v>27.69</v>
      </c>
      <c r="DG27" s="2"/>
      <c r="DH27" s="26">
        <v>5.6</v>
      </c>
      <c r="DI27" s="27">
        <v>7</v>
      </c>
      <c r="DJ27" s="28">
        <v>8.9</v>
      </c>
    </row>
    <row r="28" spans="2:114">
      <c r="B28" s="35" t="s">
        <v>67</v>
      </c>
      <c r="C28" s="34" t="s">
        <v>68</v>
      </c>
      <c r="D28" s="256"/>
      <c r="E28" s="9"/>
      <c r="F28" s="25">
        <v>8.7993000000000006</v>
      </c>
      <c r="G28" s="2"/>
      <c r="H28" s="26">
        <v>65.05</v>
      </c>
      <c r="I28" s="27">
        <v>6.72</v>
      </c>
      <c r="J28" s="27">
        <v>22.91</v>
      </c>
      <c r="K28" s="27">
        <v>64.42</v>
      </c>
      <c r="L28" s="27">
        <v>6.47</v>
      </c>
      <c r="M28" s="27">
        <v>22.35</v>
      </c>
      <c r="N28" s="27">
        <v>64.239999999999995</v>
      </c>
      <c r="O28" s="27">
        <v>6.51</v>
      </c>
      <c r="P28" s="28">
        <v>22.59</v>
      </c>
      <c r="Q28" s="2"/>
      <c r="R28" s="26">
        <v>3.5</v>
      </c>
      <c r="S28" s="27">
        <v>3.7</v>
      </c>
      <c r="T28" s="28">
        <v>3.6</v>
      </c>
      <c r="U28" s="2"/>
      <c r="V28" s="26">
        <v>990</v>
      </c>
      <c r="W28" s="27">
        <v>25</v>
      </c>
      <c r="X28" s="36">
        <v>4.9305555555555602E-2</v>
      </c>
      <c r="Z28" s="25">
        <v>12.5297</v>
      </c>
      <c r="AA28" s="38"/>
      <c r="AB28" s="27">
        <v>51.72</v>
      </c>
      <c r="AC28" s="27">
        <v>8.4499999999999993</v>
      </c>
      <c r="AD28" s="27">
        <v>22.1</v>
      </c>
      <c r="AE28" s="27">
        <v>52.02</v>
      </c>
      <c r="AF28" s="27">
        <v>8.39</v>
      </c>
      <c r="AG28" s="27">
        <v>21.86</v>
      </c>
      <c r="AH28" s="27">
        <v>48.31</v>
      </c>
      <c r="AI28" s="27">
        <v>8.34</v>
      </c>
      <c r="AJ28" s="27">
        <v>20.49</v>
      </c>
      <c r="AK28" s="39"/>
      <c r="AL28" s="26">
        <v>1.7</v>
      </c>
      <c r="AM28" s="27">
        <v>1.7</v>
      </c>
      <c r="AN28" s="28">
        <v>1.8</v>
      </c>
      <c r="AP28" s="25">
        <v>4.4402999999999997</v>
      </c>
      <c r="AQ28" s="38"/>
      <c r="AR28" s="27">
        <v>45.13</v>
      </c>
      <c r="AS28" s="27">
        <v>10.92</v>
      </c>
      <c r="AT28" s="27">
        <v>23.86</v>
      </c>
      <c r="AU28" s="27">
        <v>45.01</v>
      </c>
      <c r="AV28" s="27">
        <v>10.8</v>
      </c>
      <c r="AW28" s="27">
        <v>23.7</v>
      </c>
      <c r="AX28" s="27">
        <v>42.57</v>
      </c>
      <c r="AY28" s="27">
        <v>10.43</v>
      </c>
      <c r="AZ28" s="27">
        <v>21.59</v>
      </c>
      <c r="BA28" s="39"/>
      <c r="BB28" s="26">
        <v>38.200000000000003</v>
      </c>
      <c r="BC28" s="27">
        <v>39.299999999999997</v>
      </c>
      <c r="BD28" s="28">
        <v>38</v>
      </c>
      <c r="BE28" s="2"/>
      <c r="BF28" s="29">
        <v>45.72</v>
      </c>
      <c r="BG28" s="29">
        <v>11.51</v>
      </c>
      <c r="BH28" s="27">
        <v>24.68</v>
      </c>
      <c r="BI28" s="27">
        <v>45.83</v>
      </c>
      <c r="BJ28" s="27">
        <v>11.3</v>
      </c>
      <c r="BK28" s="27">
        <v>24.76</v>
      </c>
      <c r="BL28" s="27">
        <v>43.63</v>
      </c>
      <c r="BM28" s="27">
        <v>11.04</v>
      </c>
      <c r="BN28" s="27">
        <v>22.58</v>
      </c>
      <c r="BO28" s="39"/>
      <c r="BP28" s="26">
        <v>11.9</v>
      </c>
      <c r="BQ28" s="27">
        <v>12.4</v>
      </c>
      <c r="BR28" s="28">
        <v>12.1</v>
      </c>
      <c r="BS28" s="2"/>
      <c r="BT28" s="29">
        <v>46.14</v>
      </c>
      <c r="BU28" s="29">
        <v>12</v>
      </c>
      <c r="BV28" s="27">
        <v>25.47</v>
      </c>
      <c r="BW28" s="27">
        <v>46.35</v>
      </c>
      <c r="BX28" s="27">
        <v>11.71</v>
      </c>
      <c r="BY28" s="27">
        <v>25.6</v>
      </c>
      <c r="BZ28" s="27">
        <v>44.15</v>
      </c>
      <c r="CA28" s="27">
        <v>11.39</v>
      </c>
      <c r="CB28" s="27">
        <v>23.21</v>
      </c>
      <c r="CC28" s="39"/>
      <c r="CD28" s="26">
        <v>10.4</v>
      </c>
      <c r="CE28" s="27">
        <v>11.2</v>
      </c>
      <c r="CF28" s="28">
        <v>10.9</v>
      </c>
      <c r="CG28" s="2"/>
      <c r="CH28" s="29">
        <v>46.64</v>
      </c>
      <c r="CI28" s="29">
        <v>13.14</v>
      </c>
      <c r="CJ28" s="27">
        <v>26.75</v>
      </c>
      <c r="CK28" s="27">
        <v>46.78</v>
      </c>
      <c r="CL28" s="27">
        <v>12.77</v>
      </c>
      <c r="CM28" s="27">
        <v>26.67</v>
      </c>
      <c r="CN28" s="27">
        <v>45.08</v>
      </c>
      <c r="CO28" s="27">
        <v>12.39</v>
      </c>
      <c r="CP28" s="27">
        <v>24.61</v>
      </c>
      <c r="CQ28" s="39"/>
      <c r="CR28" s="26">
        <v>9.5</v>
      </c>
      <c r="CS28" s="27">
        <v>10</v>
      </c>
      <c r="CT28" s="28">
        <v>9.9</v>
      </c>
      <c r="CV28" s="25">
        <v>11.1572</v>
      </c>
      <c r="CW28" s="38"/>
      <c r="CX28" s="27">
        <v>47.31</v>
      </c>
      <c r="CY28" s="27">
        <v>13.76</v>
      </c>
      <c r="CZ28" s="27">
        <v>27.64</v>
      </c>
      <c r="DA28" s="27">
        <v>47.27</v>
      </c>
      <c r="DB28" s="27">
        <v>13.33</v>
      </c>
      <c r="DC28" s="27">
        <v>27.36</v>
      </c>
      <c r="DD28" s="27">
        <v>46.28</v>
      </c>
      <c r="DE28" s="27">
        <v>12.99</v>
      </c>
      <c r="DF28" s="27">
        <v>25.97</v>
      </c>
      <c r="DG28" s="39"/>
      <c r="DH28" s="26">
        <v>8.6999999999999993</v>
      </c>
      <c r="DI28" s="27">
        <v>9.1999999999999993</v>
      </c>
      <c r="DJ28" s="28">
        <v>9.1</v>
      </c>
    </row>
    <row r="29" spans="2:114">
      <c r="B29" s="35" t="s">
        <v>69</v>
      </c>
      <c r="C29" s="34" t="s">
        <v>70</v>
      </c>
      <c r="D29" s="256"/>
      <c r="E29" s="9"/>
      <c r="F29" s="25">
        <v>6.6597</v>
      </c>
      <c r="G29" s="2"/>
      <c r="H29" s="26">
        <v>66.28</v>
      </c>
      <c r="I29" s="27">
        <v>6.63</v>
      </c>
      <c r="J29" s="27">
        <v>22</v>
      </c>
      <c r="K29" s="27">
        <v>66.680000000000007</v>
      </c>
      <c r="L29" s="27">
        <v>6.65</v>
      </c>
      <c r="M29" s="27">
        <v>22.27</v>
      </c>
      <c r="N29" s="27">
        <v>65.95</v>
      </c>
      <c r="O29" s="27">
        <v>6.66</v>
      </c>
      <c r="P29" s="28">
        <v>22.06</v>
      </c>
      <c r="Q29" s="2"/>
      <c r="R29" s="26">
        <v>2.5</v>
      </c>
      <c r="S29" s="27">
        <v>2.6</v>
      </c>
      <c r="T29" s="28">
        <v>2.5</v>
      </c>
      <c r="U29" s="2"/>
      <c r="V29" s="26">
        <v>990</v>
      </c>
      <c r="W29" s="27">
        <v>25</v>
      </c>
      <c r="X29" s="36">
        <v>4.9305555555555602E-2</v>
      </c>
      <c r="Z29" s="25">
        <v>6.3399000000000001</v>
      </c>
      <c r="AA29" s="2"/>
      <c r="AB29" s="26">
        <v>49.7</v>
      </c>
      <c r="AC29" s="27">
        <v>8.65</v>
      </c>
      <c r="AD29" s="27">
        <v>20.81</v>
      </c>
      <c r="AE29" s="27">
        <v>48.09</v>
      </c>
      <c r="AF29" s="27">
        <v>8.6199999999999992</v>
      </c>
      <c r="AG29" s="27">
        <v>20.170000000000002</v>
      </c>
      <c r="AH29" s="27">
        <v>47.87</v>
      </c>
      <c r="AI29" s="27">
        <v>8.68</v>
      </c>
      <c r="AJ29" s="28">
        <v>20.05</v>
      </c>
      <c r="AK29" s="2"/>
      <c r="AL29" s="26">
        <v>1.5</v>
      </c>
      <c r="AM29" s="27">
        <v>1.5</v>
      </c>
      <c r="AN29" s="28">
        <v>1.6</v>
      </c>
      <c r="AP29" s="25">
        <v>1.4625999999999999</v>
      </c>
      <c r="AQ29" s="2"/>
      <c r="AR29" s="26">
        <v>44.74</v>
      </c>
      <c r="AS29" s="27">
        <v>10.5</v>
      </c>
      <c r="AT29" s="27">
        <v>22.13</v>
      </c>
      <c r="AU29" s="27">
        <v>43.9</v>
      </c>
      <c r="AV29" s="27">
        <v>10.35</v>
      </c>
      <c r="AW29" s="27">
        <v>21.53</v>
      </c>
      <c r="AX29" s="27">
        <v>43.37</v>
      </c>
      <c r="AY29" s="27">
        <v>10.36</v>
      </c>
      <c r="AZ29" s="28">
        <v>21.12</v>
      </c>
      <c r="BA29" s="2"/>
      <c r="BB29" s="26">
        <v>47.9</v>
      </c>
      <c r="BC29" s="27">
        <v>50.1</v>
      </c>
      <c r="BD29" s="28">
        <v>48.4</v>
      </c>
      <c r="BE29" s="2"/>
      <c r="BF29" s="40">
        <v>45.39</v>
      </c>
      <c r="BG29" s="27">
        <v>11.16</v>
      </c>
      <c r="BH29" s="27">
        <v>23.82</v>
      </c>
      <c r="BI29" s="27">
        <v>44.52</v>
      </c>
      <c r="BJ29" s="27">
        <v>11.05</v>
      </c>
      <c r="BK29" s="27">
        <v>23.09</v>
      </c>
      <c r="BL29" s="27">
        <v>43.82</v>
      </c>
      <c r="BM29" s="27">
        <v>11.02</v>
      </c>
      <c r="BN29" s="28">
        <v>22.4</v>
      </c>
      <c r="BO29" s="2"/>
      <c r="BP29" s="26">
        <v>15</v>
      </c>
      <c r="BQ29" s="27">
        <v>15.4</v>
      </c>
      <c r="BR29" s="28">
        <v>14.9</v>
      </c>
      <c r="BS29" s="2"/>
      <c r="BT29" s="40">
        <v>46.12</v>
      </c>
      <c r="BU29" s="27">
        <v>11.53</v>
      </c>
      <c r="BV29" s="27">
        <v>24.8</v>
      </c>
      <c r="BW29" s="27">
        <v>45.39</v>
      </c>
      <c r="BX29" s="27">
        <v>11.36</v>
      </c>
      <c r="BY29" s="27">
        <v>24.05</v>
      </c>
      <c r="BZ29" s="27">
        <v>45.32</v>
      </c>
      <c r="CA29" s="27">
        <v>11.36</v>
      </c>
      <c r="CB29" s="28">
        <v>23.92</v>
      </c>
      <c r="CC29" s="2"/>
      <c r="CD29" s="26">
        <v>13.2</v>
      </c>
      <c r="CE29" s="27">
        <v>14.1</v>
      </c>
      <c r="CF29" s="28">
        <v>13.9</v>
      </c>
      <c r="CG29" s="2"/>
      <c r="CH29" s="40">
        <v>47.04</v>
      </c>
      <c r="CI29" s="27">
        <v>12.33</v>
      </c>
      <c r="CJ29" s="27">
        <v>26.19</v>
      </c>
      <c r="CK29" s="27">
        <v>46.48</v>
      </c>
      <c r="CL29" s="27">
        <v>12.08</v>
      </c>
      <c r="CM29" s="27">
        <v>25.4</v>
      </c>
      <c r="CN29" s="27">
        <v>45.82</v>
      </c>
      <c r="CO29" s="27">
        <v>12.11</v>
      </c>
      <c r="CP29" s="28">
        <v>24.9</v>
      </c>
      <c r="CQ29" s="2"/>
      <c r="CR29" s="26">
        <v>12.6</v>
      </c>
      <c r="CS29" s="27">
        <v>12.9</v>
      </c>
      <c r="CT29" s="28">
        <v>12.7</v>
      </c>
      <c r="CV29" s="25">
        <v>3.9409999999999998</v>
      </c>
      <c r="CW29" s="2"/>
      <c r="CX29" s="26">
        <v>47.96</v>
      </c>
      <c r="CY29" s="27">
        <v>12.99</v>
      </c>
      <c r="CZ29" s="27">
        <v>27.56</v>
      </c>
      <c r="DA29" s="27">
        <v>47.64</v>
      </c>
      <c r="DB29" s="27">
        <v>12.72</v>
      </c>
      <c r="DC29" s="27">
        <v>26.91</v>
      </c>
      <c r="DD29" s="27">
        <v>47.17</v>
      </c>
      <c r="DE29" s="27">
        <v>12.74</v>
      </c>
      <c r="DF29" s="28">
        <v>26.56</v>
      </c>
      <c r="DG29" s="2"/>
      <c r="DH29" s="26">
        <v>11.7</v>
      </c>
      <c r="DI29" s="27">
        <v>12.2</v>
      </c>
      <c r="DJ29" s="28">
        <v>11.8</v>
      </c>
    </row>
    <row r="30" spans="2:114">
      <c r="B30" s="35" t="s">
        <v>71</v>
      </c>
      <c r="C30" s="34" t="s">
        <v>72</v>
      </c>
      <c r="D30" s="256"/>
      <c r="E30" s="9"/>
      <c r="F30" s="25">
        <v>6.3052000000000001</v>
      </c>
      <c r="G30" s="2"/>
      <c r="H30" s="26">
        <v>67.17</v>
      </c>
      <c r="I30" s="27">
        <v>6.36</v>
      </c>
      <c r="J30" s="27">
        <v>22.08</v>
      </c>
      <c r="K30" s="27">
        <v>66.23</v>
      </c>
      <c r="L30" s="27">
        <v>6.3</v>
      </c>
      <c r="M30" s="27">
        <v>21.81</v>
      </c>
      <c r="N30" s="27">
        <v>66.569999999999993</v>
      </c>
      <c r="O30" s="27">
        <v>5.88</v>
      </c>
      <c r="P30" s="28">
        <v>21.32</v>
      </c>
      <c r="Q30" s="2"/>
      <c r="R30" s="26">
        <v>2.4</v>
      </c>
      <c r="S30" s="27">
        <v>2.2000000000000002</v>
      </c>
      <c r="T30" s="28">
        <v>2</v>
      </c>
      <c r="U30" s="2"/>
      <c r="V30" s="26">
        <v>990</v>
      </c>
      <c r="W30" s="27">
        <v>25</v>
      </c>
      <c r="X30" s="36">
        <v>4.9305555555555602E-2</v>
      </c>
      <c r="Z30" s="25">
        <v>8.2799999999999994</v>
      </c>
      <c r="AA30" s="2"/>
      <c r="AB30" s="26">
        <v>50.56</v>
      </c>
      <c r="AC30" s="27">
        <v>8.2100000000000009</v>
      </c>
      <c r="AD30" s="27">
        <v>20.88</v>
      </c>
      <c r="AE30" s="27">
        <v>47.66</v>
      </c>
      <c r="AF30" s="27">
        <v>8.3699999999999992</v>
      </c>
      <c r="AG30" s="27">
        <v>19.920000000000002</v>
      </c>
      <c r="AH30" s="27">
        <v>47.13</v>
      </c>
      <c r="AI30" s="27">
        <v>8.64</v>
      </c>
      <c r="AJ30" s="28">
        <v>20.38</v>
      </c>
      <c r="AK30" s="2"/>
      <c r="AL30" s="26">
        <v>1.5</v>
      </c>
      <c r="AM30" s="27">
        <v>1.3</v>
      </c>
      <c r="AN30" s="28">
        <v>1.3</v>
      </c>
      <c r="AP30" s="25">
        <v>2.4868999999999999</v>
      </c>
      <c r="AQ30" s="2"/>
      <c r="AR30" s="26">
        <v>46.21</v>
      </c>
      <c r="AS30" s="27">
        <v>10.15</v>
      </c>
      <c r="AT30" s="27">
        <v>22.99</v>
      </c>
      <c r="AU30" s="27">
        <v>43.13</v>
      </c>
      <c r="AV30" s="27">
        <v>10.5</v>
      </c>
      <c r="AW30" s="27">
        <v>21.5</v>
      </c>
      <c r="AX30" s="27">
        <v>41.22</v>
      </c>
      <c r="AY30" s="27">
        <v>10.97</v>
      </c>
      <c r="AZ30" s="28">
        <v>20.46</v>
      </c>
      <c r="BA30" s="2"/>
      <c r="BB30" s="26">
        <v>38.6</v>
      </c>
      <c r="BC30" s="27">
        <v>39.799999999999997</v>
      </c>
      <c r="BD30" s="28">
        <v>40.6</v>
      </c>
      <c r="BE30" s="2"/>
      <c r="BF30" s="29">
        <v>46.8</v>
      </c>
      <c r="BG30" s="27">
        <v>11.1</v>
      </c>
      <c r="BH30" s="27">
        <v>24.94</v>
      </c>
      <c r="BI30" s="27">
        <v>43.52</v>
      </c>
      <c r="BJ30" s="27">
        <v>11.38</v>
      </c>
      <c r="BK30" s="27">
        <v>22.72</v>
      </c>
      <c r="BL30" s="27">
        <v>41.73</v>
      </c>
      <c r="BM30" s="27">
        <v>11.65</v>
      </c>
      <c r="BN30" s="28">
        <v>21.34</v>
      </c>
      <c r="BO30" s="2"/>
      <c r="BP30" s="26">
        <v>10.5</v>
      </c>
      <c r="BQ30" s="27">
        <v>10.9</v>
      </c>
      <c r="BR30" s="28">
        <v>11.2</v>
      </c>
      <c r="BS30" s="2"/>
      <c r="BT30" s="29">
        <v>47.63</v>
      </c>
      <c r="BU30" s="27">
        <v>11.49</v>
      </c>
      <c r="BV30" s="27">
        <v>26.04</v>
      </c>
      <c r="BW30" s="27">
        <v>44.54</v>
      </c>
      <c r="BX30" s="27">
        <v>11.76</v>
      </c>
      <c r="BY30" s="27">
        <v>23.92</v>
      </c>
      <c r="BZ30" s="27">
        <v>42.54</v>
      </c>
      <c r="CA30" s="27">
        <v>12.01</v>
      </c>
      <c r="CB30" s="28">
        <v>22.37</v>
      </c>
      <c r="CC30" s="2"/>
      <c r="CD30" s="26">
        <v>9.6</v>
      </c>
      <c r="CE30" s="27">
        <v>10</v>
      </c>
      <c r="CF30" s="28">
        <v>10.199999999999999</v>
      </c>
      <c r="CG30" s="2"/>
      <c r="CH30" s="29">
        <v>48.55</v>
      </c>
      <c r="CI30" s="27">
        <v>12.33</v>
      </c>
      <c r="CJ30" s="27">
        <v>27.44</v>
      </c>
      <c r="CK30" s="27">
        <v>45.84</v>
      </c>
      <c r="CL30" s="27">
        <v>12.54</v>
      </c>
      <c r="CM30" s="27">
        <v>25.54</v>
      </c>
      <c r="CN30" s="27">
        <v>44.03</v>
      </c>
      <c r="CO30" s="27">
        <v>12.92</v>
      </c>
      <c r="CP30" s="28">
        <v>24.27</v>
      </c>
      <c r="CQ30" s="2"/>
      <c r="CR30" s="26">
        <v>8.8000000000000007</v>
      </c>
      <c r="CS30" s="27">
        <v>9</v>
      </c>
      <c r="CT30" s="28">
        <v>9.1</v>
      </c>
      <c r="CV30" s="25">
        <v>3.2155</v>
      </c>
      <c r="CW30" s="2"/>
      <c r="CX30" s="26">
        <v>49.63</v>
      </c>
      <c r="CY30" s="27">
        <v>12.91</v>
      </c>
      <c r="CZ30" s="27">
        <v>28.76</v>
      </c>
      <c r="DA30" s="27">
        <v>47.33</v>
      </c>
      <c r="DB30" s="27">
        <v>13.07</v>
      </c>
      <c r="DC30" s="27">
        <v>27.12</v>
      </c>
      <c r="DD30" s="27">
        <v>45.32</v>
      </c>
      <c r="DE30" s="27">
        <v>13.47</v>
      </c>
      <c r="DF30" s="28">
        <v>25.77</v>
      </c>
      <c r="DG30" s="2"/>
      <c r="DH30" s="26">
        <v>8.1</v>
      </c>
      <c r="DI30" s="27">
        <v>8.3000000000000007</v>
      </c>
      <c r="DJ30" s="28">
        <v>8.4</v>
      </c>
    </row>
    <row r="31" spans="2:114">
      <c r="B31" s="41" t="s">
        <v>73</v>
      </c>
      <c r="C31" s="25" t="s">
        <v>74</v>
      </c>
      <c r="D31" s="256"/>
      <c r="E31" s="9"/>
      <c r="F31" s="25">
        <v>9.8790999999999993</v>
      </c>
      <c r="G31" s="2"/>
      <c r="H31" s="26">
        <v>60.25</v>
      </c>
      <c r="I31" s="27">
        <v>7.49</v>
      </c>
      <c r="J31" s="27">
        <v>20.67</v>
      </c>
      <c r="K31" s="27">
        <v>60.82</v>
      </c>
      <c r="L31" s="27">
        <v>7.53</v>
      </c>
      <c r="M31" s="27">
        <v>20.71</v>
      </c>
      <c r="N31" s="27">
        <v>60.73</v>
      </c>
      <c r="O31" s="27">
        <v>7.64</v>
      </c>
      <c r="P31" s="28">
        <v>20.69</v>
      </c>
      <c r="Q31" s="2"/>
      <c r="R31" s="26">
        <v>2.5</v>
      </c>
      <c r="S31" s="27">
        <v>2.5</v>
      </c>
      <c r="T31" s="28">
        <v>2.5</v>
      </c>
      <c r="U31" s="2"/>
      <c r="V31" s="26">
        <v>400</v>
      </c>
      <c r="W31" s="27">
        <v>25</v>
      </c>
      <c r="X31" s="36">
        <v>6.3888888888888884E-2</v>
      </c>
      <c r="Z31" s="25">
        <v>16.635999999999999</v>
      </c>
      <c r="AA31" s="2"/>
      <c r="AB31" s="26">
        <v>37.36</v>
      </c>
      <c r="AC31" s="27">
        <v>7.67</v>
      </c>
      <c r="AD31" s="27">
        <v>14.01</v>
      </c>
      <c r="AE31" s="27">
        <v>36.69</v>
      </c>
      <c r="AF31" s="27">
        <v>7.56</v>
      </c>
      <c r="AG31" s="27">
        <v>13.3</v>
      </c>
      <c r="AH31" s="27">
        <v>36.69</v>
      </c>
      <c r="AI31" s="27">
        <v>7.71</v>
      </c>
      <c r="AJ31" s="28">
        <v>13.64</v>
      </c>
      <c r="AK31" s="2"/>
      <c r="AL31" s="26">
        <v>1.3</v>
      </c>
      <c r="AM31" s="27">
        <v>1.1000000000000001</v>
      </c>
      <c r="AN31" s="28">
        <v>1.1000000000000001</v>
      </c>
      <c r="AP31" s="25"/>
      <c r="AQ31" s="2"/>
      <c r="AR31" s="26"/>
      <c r="AS31" s="27"/>
      <c r="AT31" s="27"/>
      <c r="AU31" s="27"/>
      <c r="AV31" s="27"/>
      <c r="AW31" s="27"/>
      <c r="AX31" s="27"/>
      <c r="AY31" s="27"/>
      <c r="AZ31" s="28"/>
      <c r="BA31" s="2"/>
      <c r="BB31" s="26"/>
      <c r="BC31" s="27"/>
      <c r="BD31" s="28"/>
      <c r="BE31" s="2"/>
      <c r="BF31" s="29">
        <v>38.64</v>
      </c>
      <c r="BG31" s="27">
        <v>7.63</v>
      </c>
      <c r="BH31" s="27">
        <v>15.38</v>
      </c>
      <c r="BI31" s="27">
        <v>37.68</v>
      </c>
      <c r="BJ31" s="27">
        <v>7.49</v>
      </c>
      <c r="BK31" s="27">
        <v>14.38</v>
      </c>
      <c r="BL31" s="27">
        <v>37.71</v>
      </c>
      <c r="BM31" s="27">
        <v>7.58</v>
      </c>
      <c r="BN31" s="28">
        <v>14.61</v>
      </c>
      <c r="BO31" s="2"/>
      <c r="BP31" s="26">
        <v>1.3</v>
      </c>
      <c r="BQ31" s="27">
        <v>1.1000000000000001</v>
      </c>
      <c r="BR31" s="28">
        <v>1.2</v>
      </c>
      <c r="BS31" s="2"/>
      <c r="BT31" s="29">
        <v>39.97</v>
      </c>
      <c r="BU31" s="27">
        <v>8.2899999999999991</v>
      </c>
      <c r="BV31" s="27">
        <v>17.22</v>
      </c>
      <c r="BW31" s="27">
        <v>38.909999999999997</v>
      </c>
      <c r="BX31" s="27">
        <v>8.2200000000000006</v>
      </c>
      <c r="BY31" s="27">
        <v>16.309999999999999</v>
      </c>
      <c r="BZ31" s="27">
        <v>38.97</v>
      </c>
      <c r="CA31" s="27">
        <v>8.36</v>
      </c>
      <c r="CB31" s="28">
        <v>16.63</v>
      </c>
      <c r="CC31" s="2"/>
      <c r="CD31" s="26">
        <v>1.3</v>
      </c>
      <c r="CE31" s="27">
        <v>1.2</v>
      </c>
      <c r="CF31" s="28">
        <v>1.1000000000000001</v>
      </c>
      <c r="CG31" s="2"/>
      <c r="CH31" s="29">
        <v>41.07</v>
      </c>
      <c r="CI31" s="27">
        <v>8.75</v>
      </c>
      <c r="CJ31" s="27">
        <v>18.34</v>
      </c>
      <c r="CK31" s="27">
        <v>40.36</v>
      </c>
      <c r="CL31" s="27">
        <v>8.66</v>
      </c>
      <c r="CM31" s="27">
        <v>17.55</v>
      </c>
      <c r="CN31" s="27">
        <v>40.520000000000003</v>
      </c>
      <c r="CO31" s="27">
        <v>8.8000000000000007</v>
      </c>
      <c r="CP31" s="28">
        <v>17.87</v>
      </c>
      <c r="CQ31" s="2"/>
      <c r="CR31" s="26">
        <v>1.3</v>
      </c>
      <c r="CS31" s="27">
        <v>1.2</v>
      </c>
      <c r="CT31" s="28">
        <v>1.2</v>
      </c>
      <c r="CV31" s="25">
        <v>5.5387000000000004</v>
      </c>
      <c r="CW31" s="2"/>
      <c r="CX31" s="26">
        <v>42.3</v>
      </c>
      <c r="CY31" s="27">
        <v>9.3800000000000008</v>
      </c>
      <c r="CZ31" s="27">
        <v>19.670000000000002</v>
      </c>
      <c r="DA31" s="27">
        <v>42.28</v>
      </c>
      <c r="DB31" s="27">
        <v>9.32</v>
      </c>
      <c r="DC31" s="27">
        <v>19.32</v>
      </c>
      <c r="DD31" s="27">
        <v>42.41</v>
      </c>
      <c r="DE31" s="27">
        <v>9.41</v>
      </c>
      <c r="DF31" s="28">
        <v>19.440000000000001</v>
      </c>
      <c r="DG31" s="2"/>
      <c r="DH31" s="26">
        <v>1.4</v>
      </c>
      <c r="DI31" s="27">
        <v>1.2</v>
      </c>
      <c r="DJ31" s="28">
        <v>1.3</v>
      </c>
    </row>
    <row r="32" spans="2:114">
      <c r="B32" s="41" t="s">
        <v>75</v>
      </c>
      <c r="C32" s="25" t="s">
        <v>76</v>
      </c>
      <c r="D32" s="256"/>
      <c r="E32" s="9"/>
      <c r="F32" s="25">
        <v>7.2432999999999996</v>
      </c>
      <c r="G32" s="2"/>
      <c r="H32" s="26">
        <v>61.12</v>
      </c>
      <c r="I32" s="27">
        <v>7.51</v>
      </c>
      <c r="J32" s="27">
        <v>20.97</v>
      </c>
      <c r="K32" s="27">
        <v>61.01</v>
      </c>
      <c r="L32" s="27">
        <v>7.45</v>
      </c>
      <c r="M32" s="27">
        <v>21.22</v>
      </c>
      <c r="N32" s="27">
        <v>61.07</v>
      </c>
      <c r="O32" s="27">
        <v>7.42</v>
      </c>
      <c r="P32" s="28">
        <v>20.6</v>
      </c>
      <c r="Q32" s="2"/>
      <c r="R32" s="26">
        <v>2.4</v>
      </c>
      <c r="S32" s="27">
        <v>2.5</v>
      </c>
      <c r="T32" s="28">
        <v>2.5</v>
      </c>
      <c r="U32" s="2"/>
      <c r="V32" s="26">
        <v>400</v>
      </c>
      <c r="W32" s="27">
        <v>25</v>
      </c>
      <c r="X32" s="36">
        <v>6.3888888888888884E-2</v>
      </c>
      <c r="Z32" s="25">
        <v>13.317299999999999</v>
      </c>
      <c r="AA32" s="2"/>
      <c r="AB32" s="26">
        <v>36.090000000000003</v>
      </c>
      <c r="AC32" s="27">
        <v>7.3</v>
      </c>
      <c r="AD32" s="27">
        <v>12.9</v>
      </c>
      <c r="AE32" s="27">
        <v>36.18</v>
      </c>
      <c r="AF32" s="27">
        <v>7.34</v>
      </c>
      <c r="AG32" s="27">
        <v>12.82</v>
      </c>
      <c r="AH32" s="27">
        <v>35.92</v>
      </c>
      <c r="AI32" s="27">
        <v>7.29</v>
      </c>
      <c r="AJ32" s="28">
        <v>12.59</v>
      </c>
      <c r="AK32" s="2"/>
      <c r="AL32" s="26">
        <v>1.1000000000000001</v>
      </c>
      <c r="AM32" s="27">
        <v>1</v>
      </c>
      <c r="AN32" s="28">
        <v>1.1000000000000001</v>
      </c>
      <c r="AP32" s="25"/>
      <c r="AQ32" s="2"/>
      <c r="AR32" s="26"/>
      <c r="AS32" s="27"/>
      <c r="AT32" s="27"/>
      <c r="AU32" s="27"/>
      <c r="AV32" s="27"/>
      <c r="AW32" s="27"/>
      <c r="AX32" s="27"/>
      <c r="AY32" s="27"/>
      <c r="AZ32" s="28"/>
      <c r="BA32" s="2"/>
      <c r="BB32" s="26"/>
      <c r="BC32" s="27"/>
      <c r="BD32" s="28"/>
      <c r="BE32" s="2"/>
      <c r="BF32" s="29">
        <v>36.869999999999997</v>
      </c>
      <c r="BG32" s="27">
        <v>7.17</v>
      </c>
      <c r="BH32" s="27">
        <v>13.74</v>
      </c>
      <c r="BI32" s="27">
        <v>37.119999999999997</v>
      </c>
      <c r="BJ32" s="27">
        <v>7.24</v>
      </c>
      <c r="BK32" s="27">
        <v>13.89</v>
      </c>
      <c r="BL32" s="27">
        <v>36.35</v>
      </c>
      <c r="BM32" s="27">
        <v>7.22</v>
      </c>
      <c r="BN32" s="28">
        <v>13.5</v>
      </c>
      <c r="BO32" s="2"/>
      <c r="BP32" s="26">
        <v>1.2</v>
      </c>
      <c r="BQ32" s="27">
        <v>1.1000000000000001</v>
      </c>
      <c r="BR32" s="28">
        <v>1.1000000000000001</v>
      </c>
      <c r="BS32" s="2"/>
      <c r="BT32" s="29">
        <v>38.24</v>
      </c>
      <c r="BU32" s="27">
        <v>7.89</v>
      </c>
      <c r="BV32" s="27">
        <v>15.75</v>
      </c>
      <c r="BW32" s="27">
        <v>38.31</v>
      </c>
      <c r="BX32" s="27">
        <v>8</v>
      </c>
      <c r="BY32" s="27">
        <v>15.84</v>
      </c>
      <c r="BZ32" s="27">
        <v>38.04</v>
      </c>
      <c r="CA32" s="27">
        <v>8.1</v>
      </c>
      <c r="CB32" s="28">
        <v>15.78</v>
      </c>
      <c r="CC32" s="2"/>
      <c r="CD32" s="26">
        <v>1.2</v>
      </c>
      <c r="CE32" s="27">
        <v>1.1000000000000001</v>
      </c>
      <c r="CF32" s="28">
        <v>1.2</v>
      </c>
      <c r="CG32" s="2"/>
      <c r="CH32" s="29">
        <v>39.409999999999997</v>
      </c>
      <c r="CI32" s="27">
        <v>8.32</v>
      </c>
      <c r="CJ32" s="27">
        <v>16.899999999999999</v>
      </c>
      <c r="CK32" s="27">
        <v>39.83</v>
      </c>
      <c r="CL32" s="27">
        <v>8.44</v>
      </c>
      <c r="CM32" s="27">
        <v>17.100000000000001</v>
      </c>
      <c r="CN32" s="27">
        <v>39.35</v>
      </c>
      <c r="CO32" s="27">
        <v>8.65</v>
      </c>
      <c r="CP32" s="28">
        <v>17.190000000000001</v>
      </c>
      <c r="CQ32" s="2"/>
      <c r="CR32" s="26">
        <v>1.2</v>
      </c>
      <c r="CS32" s="27">
        <v>1.2</v>
      </c>
      <c r="CT32" s="28">
        <v>1.2</v>
      </c>
      <c r="CV32" s="25">
        <v>6.9359000000000002</v>
      </c>
      <c r="CW32" s="2"/>
      <c r="CX32" s="26">
        <v>41.19</v>
      </c>
      <c r="CY32" s="27">
        <v>8.9499999999999993</v>
      </c>
      <c r="CZ32" s="27">
        <v>18.46</v>
      </c>
      <c r="DA32" s="27">
        <v>41.63</v>
      </c>
      <c r="DB32" s="27">
        <v>9.09</v>
      </c>
      <c r="DC32" s="27">
        <v>18.82</v>
      </c>
      <c r="DD32" s="27">
        <v>41.25</v>
      </c>
      <c r="DE32" s="27">
        <v>9.2799999999999994</v>
      </c>
      <c r="DF32" s="28">
        <v>18.79</v>
      </c>
      <c r="DG32" s="2"/>
      <c r="DH32" s="26">
        <v>1.2</v>
      </c>
      <c r="DI32" s="27">
        <v>1.2</v>
      </c>
      <c r="DJ32" s="28">
        <v>1.3</v>
      </c>
    </row>
    <row r="33" spans="2:114">
      <c r="B33" s="41" t="s">
        <v>77</v>
      </c>
      <c r="C33" s="25" t="s">
        <v>78</v>
      </c>
      <c r="D33" s="256"/>
      <c r="E33" s="9"/>
      <c r="F33" s="25">
        <v>6.9565999999999999</v>
      </c>
      <c r="G33" s="2"/>
      <c r="H33" s="26">
        <v>65.77</v>
      </c>
      <c r="I33" s="27">
        <v>6.11</v>
      </c>
      <c r="J33" s="27">
        <v>20.71</v>
      </c>
      <c r="K33" s="27">
        <v>66.069999999999993</v>
      </c>
      <c r="L33" s="27">
        <v>5.7</v>
      </c>
      <c r="M33" s="27">
        <v>20.329999999999998</v>
      </c>
      <c r="N33" s="27">
        <v>65.89</v>
      </c>
      <c r="O33" s="27">
        <v>5.56</v>
      </c>
      <c r="P33" s="28">
        <v>20.260000000000002</v>
      </c>
      <c r="Q33" s="2"/>
      <c r="R33" s="26">
        <v>2.4</v>
      </c>
      <c r="S33" s="27">
        <v>2.5</v>
      </c>
      <c r="T33" s="28">
        <v>2.7</v>
      </c>
      <c r="U33" s="2"/>
      <c r="V33" s="26">
        <v>400</v>
      </c>
      <c r="W33" s="27">
        <v>25</v>
      </c>
      <c r="X33" s="36">
        <v>6.3888888888888898E-2</v>
      </c>
      <c r="Z33" s="25">
        <v>9.7238000000000007</v>
      </c>
      <c r="AA33" s="2"/>
      <c r="AB33" s="26">
        <v>35.31</v>
      </c>
      <c r="AC33" s="27">
        <v>6.79</v>
      </c>
      <c r="AD33" s="27">
        <v>11.3</v>
      </c>
      <c r="AE33" s="27">
        <v>38.19</v>
      </c>
      <c r="AF33" s="27">
        <v>7.71</v>
      </c>
      <c r="AG33" s="27">
        <v>13.94</v>
      </c>
      <c r="AH33" s="27">
        <v>38.54</v>
      </c>
      <c r="AI33" s="27">
        <v>7.72</v>
      </c>
      <c r="AJ33" s="28">
        <v>14.08</v>
      </c>
      <c r="AK33" s="2"/>
      <c r="AL33" s="26">
        <v>1.5</v>
      </c>
      <c r="AM33" s="27">
        <v>1.7</v>
      </c>
      <c r="AN33" s="28">
        <v>2</v>
      </c>
      <c r="AP33" s="25"/>
      <c r="AQ33" s="2"/>
      <c r="AR33" s="26"/>
      <c r="AS33" s="27"/>
      <c r="AT33" s="27"/>
      <c r="AU33" s="27"/>
      <c r="AV33" s="27"/>
      <c r="AW33" s="27"/>
      <c r="AX33" s="27"/>
      <c r="AY33" s="27"/>
      <c r="AZ33" s="28"/>
      <c r="BA33" s="2"/>
      <c r="BB33" s="26"/>
      <c r="BC33" s="27"/>
      <c r="BD33" s="28"/>
      <c r="BE33" s="2"/>
      <c r="BF33" s="29">
        <v>34.79</v>
      </c>
      <c r="BG33" s="27">
        <v>6.58</v>
      </c>
      <c r="BH33" s="27">
        <v>11.11</v>
      </c>
      <c r="BI33" s="27">
        <v>38.18</v>
      </c>
      <c r="BJ33" s="27">
        <v>7.64</v>
      </c>
      <c r="BK33" s="27">
        <v>13.86</v>
      </c>
      <c r="BL33" s="27">
        <v>38.19</v>
      </c>
      <c r="BM33" s="27">
        <v>7.62</v>
      </c>
      <c r="BN33" s="28">
        <v>13.8</v>
      </c>
      <c r="BO33" s="2"/>
      <c r="BP33" s="26">
        <v>1.5</v>
      </c>
      <c r="BQ33" s="27">
        <v>1.7</v>
      </c>
      <c r="BR33" s="28">
        <v>2</v>
      </c>
      <c r="BS33" s="2"/>
      <c r="BT33" s="29">
        <v>35.68</v>
      </c>
      <c r="BU33" s="27">
        <v>7.32</v>
      </c>
      <c r="BV33" s="27">
        <v>13</v>
      </c>
      <c r="BW33" s="27">
        <v>38.96</v>
      </c>
      <c r="BX33" s="27">
        <v>8.3000000000000007</v>
      </c>
      <c r="BY33" s="27">
        <v>15.66</v>
      </c>
      <c r="BZ33" s="27">
        <v>39.11</v>
      </c>
      <c r="CA33" s="27">
        <v>8.2799999999999994</v>
      </c>
      <c r="CB33" s="28">
        <v>15.76</v>
      </c>
      <c r="CC33" s="2"/>
      <c r="CD33" s="26">
        <v>1.6</v>
      </c>
      <c r="CE33" s="27">
        <v>1.7</v>
      </c>
      <c r="CF33" s="28">
        <v>2</v>
      </c>
      <c r="CG33" s="2"/>
      <c r="CH33" s="29">
        <v>37.049999999999997</v>
      </c>
      <c r="CI33" s="27">
        <v>7.73</v>
      </c>
      <c r="CJ33" s="27">
        <v>14.33</v>
      </c>
      <c r="CK33" s="27">
        <v>40.92</v>
      </c>
      <c r="CL33" s="27">
        <v>8.74</v>
      </c>
      <c r="CM33" s="27">
        <v>17.37</v>
      </c>
      <c r="CN33" s="27">
        <v>40.090000000000003</v>
      </c>
      <c r="CO33" s="27">
        <v>8.5299999999999994</v>
      </c>
      <c r="CP33" s="28">
        <v>16.73</v>
      </c>
      <c r="CQ33" s="2"/>
      <c r="CR33" s="26">
        <v>1.6</v>
      </c>
      <c r="CS33" s="27">
        <v>1.7</v>
      </c>
      <c r="CT33" s="28">
        <v>2</v>
      </c>
      <c r="CV33" s="25">
        <v>4.3788</v>
      </c>
      <c r="CW33" s="2"/>
      <c r="CX33" s="26">
        <v>38.82</v>
      </c>
      <c r="CY33" s="27">
        <v>8.4600000000000009</v>
      </c>
      <c r="CZ33" s="27">
        <v>15.96</v>
      </c>
      <c r="DA33" s="27">
        <v>42.07</v>
      </c>
      <c r="DB33" s="27">
        <v>9.2200000000000006</v>
      </c>
      <c r="DC33" s="27">
        <v>18.73</v>
      </c>
      <c r="DD33" s="27">
        <v>41.55</v>
      </c>
      <c r="DE33" s="27">
        <v>9</v>
      </c>
      <c r="DF33" s="28">
        <v>18.309999999999999</v>
      </c>
      <c r="DG33" s="2"/>
      <c r="DH33" s="26">
        <v>1.6</v>
      </c>
      <c r="DI33" s="27">
        <v>1.8</v>
      </c>
      <c r="DJ33" s="28">
        <v>2</v>
      </c>
    </row>
    <row r="34" spans="2:114">
      <c r="B34" s="41" t="s">
        <v>79</v>
      </c>
      <c r="C34" s="25" t="s">
        <v>80</v>
      </c>
      <c r="D34" s="256"/>
      <c r="E34" s="9"/>
      <c r="F34" s="25">
        <v>7.6543000000000001</v>
      </c>
      <c r="G34" s="2"/>
      <c r="H34" s="26">
        <v>66.819999999999993</v>
      </c>
      <c r="I34" s="27">
        <v>5.68</v>
      </c>
      <c r="J34" s="27">
        <v>20.420000000000002</v>
      </c>
      <c r="K34" s="27">
        <v>66.41</v>
      </c>
      <c r="L34" s="27">
        <v>5.64</v>
      </c>
      <c r="M34" s="27">
        <v>20.18</v>
      </c>
      <c r="N34" s="27">
        <v>66.84</v>
      </c>
      <c r="O34" s="27">
        <v>5.43</v>
      </c>
      <c r="P34" s="28">
        <v>19.899999999999999</v>
      </c>
      <c r="Q34" s="2"/>
      <c r="R34" s="26">
        <v>2.7</v>
      </c>
      <c r="S34" s="27">
        <v>3</v>
      </c>
      <c r="T34" s="28">
        <v>3</v>
      </c>
      <c r="U34" s="2"/>
      <c r="V34" s="26">
        <v>400</v>
      </c>
      <c r="W34" s="27">
        <v>25</v>
      </c>
      <c r="X34" s="36">
        <v>6.3888888888888898E-2</v>
      </c>
      <c r="Z34" s="25">
        <v>7.8402000000000003</v>
      </c>
      <c r="AA34" s="2"/>
      <c r="AB34" s="26">
        <v>37.270000000000003</v>
      </c>
      <c r="AC34" s="27">
        <v>7.25</v>
      </c>
      <c r="AD34" s="27">
        <v>13.03</v>
      </c>
      <c r="AE34" s="27">
        <v>39.409999999999997</v>
      </c>
      <c r="AF34" s="27">
        <v>7.91</v>
      </c>
      <c r="AG34" s="27">
        <v>14.93</v>
      </c>
      <c r="AH34" s="27">
        <v>40.08</v>
      </c>
      <c r="AI34" s="27">
        <v>8.0500000000000007</v>
      </c>
      <c r="AJ34" s="28">
        <v>15.46</v>
      </c>
      <c r="AK34" s="2"/>
      <c r="AL34" s="26">
        <v>1.7</v>
      </c>
      <c r="AM34" s="27">
        <v>1.9</v>
      </c>
      <c r="AN34" s="28">
        <v>2</v>
      </c>
      <c r="AP34" s="25"/>
      <c r="AQ34" s="2"/>
      <c r="AR34" s="26"/>
      <c r="AS34" s="27"/>
      <c r="AT34" s="27"/>
      <c r="AU34" s="27"/>
      <c r="AV34" s="27"/>
      <c r="AW34" s="27"/>
      <c r="AX34" s="27"/>
      <c r="AY34" s="27"/>
      <c r="AZ34" s="28"/>
      <c r="BA34" s="2"/>
      <c r="BB34" s="26"/>
      <c r="BC34" s="27"/>
      <c r="BD34" s="28"/>
      <c r="BE34" s="2"/>
      <c r="BF34" s="29">
        <v>37.31</v>
      </c>
      <c r="BG34" s="27">
        <v>7.41</v>
      </c>
      <c r="BH34" s="27">
        <v>13.36</v>
      </c>
      <c r="BI34" s="27">
        <v>38.82</v>
      </c>
      <c r="BJ34" s="27">
        <v>7.86</v>
      </c>
      <c r="BK34" s="27">
        <v>14.54</v>
      </c>
      <c r="BL34" s="27">
        <v>39.5</v>
      </c>
      <c r="BM34" s="27">
        <v>7.91</v>
      </c>
      <c r="BN34" s="28">
        <v>14.85</v>
      </c>
      <c r="BO34" s="2"/>
      <c r="BP34" s="26">
        <v>1.7</v>
      </c>
      <c r="BQ34" s="27">
        <v>2</v>
      </c>
      <c r="BR34" s="28">
        <v>2.1</v>
      </c>
      <c r="BS34" s="2"/>
      <c r="BT34" s="29">
        <v>38.22</v>
      </c>
      <c r="BU34" s="27">
        <v>7.99</v>
      </c>
      <c r="BV34" s="27">
        <v>15.05</v>
      </c>
      <c r="BW34" s="27">
        <v>40.020000000000003</v>
      </c>
      <c r="BX34" s="27">
        <v>8.4499999999999993</v>
      </c>
      <c r="BY34" s="27">
        <v>16.47</v>
      </c>
      <c r="BZ34" s="27">
        <v>40.56</v>
      </c>
      <c r="CA34" s="27">
        <v>8.48</v>
      </c>
      <c r="CB34" s="28">
        <v>16.73</v>
      </c>
      <c r="CC34" s="2"/>
      <c r="CD34" s="26">
        <v>1.8</v>
      </c>
      <c r="CE34" s="27">
        <v>2</v>
      </c>
      <c r="CF34" s="28">
        <v>2.1</v>
      </c>
      <c r="CG34" s="2"/>
      <c r="CH34" s="29">
        <v>39.409999999999997</v>
      </c>
      <c r="CI34" s="27">
        <v>8.35</v>
      </c>
      <c r="CJ34" s="27">
        <v>16.21</v>
      </c>
      <c r="CK34" s="27">
        <v>41.02</v>
      </c>
      <c r="CL34" s="27">
        <v>8.73</v>
      </c>
      <c r="CM34" s="27">
        <v>17.420000000000002</v>
      </c>
      <c r="CN34" s="27">
        <v>41.51</v>
      </c>
      <c r="CO34" s="27">
        <v>8.74</v>
      </c>
      <c r="CP34" s="28">
        <v>17.649999999999999</v>
      </c>
      <c r="CQ34" s="2"/>
      <c r="CR34" s="26">
        <v>1.8</v>
      </c>
      <c r="CS34" s="27">
        <v>2</v>
      </c>
      <c r="CT34" s="28">
        <v>2.1</v>
      </c>
      <c r="CV34" s="25">
        <v>4.7496</v>
      </c>
      <c r="CW34" s="2"/>
      <c r="CX34" s="26">
        <v>40.770000000000003</v>
      </c>
      <c r="CY34" s="27">
        <v>8.85</v>
      </c>
      <c r="CZ34" s="27">
        <v>17.66</v>
      </c>
      <c r="DA34" s="27">
        <v>42.74</v>
      </c>
      <c r="DB34" s="27">
        <v>9.2100000000000009</v>
      </c>
      <c r="DC34" s="27">
        <v>19.149999999999999</v>
      </c>
      <c r="DD34" s="27">
        <v>43.15</v>
      </c>
      <c r="DE34" s="27">
        <v>9.18</v>
      </c>
      <c r="DF34" s="28">
        <v>19.25</v>
      </c>
      <c r="DG34" s="2"/>
      <c r="DH34" s="26">
        <v>1.8</v>
      </c>
      <c r="DI34" s="27">
        <v>2.1</v>
      </c>
      <c r="DJ34" s="28">
        <v>2.2000000000000002</v>
      </c>
    </row>
    <row r="35" spans="2:114">
      <c r="B35" s="41" t="s">
        <v>81</v>
      </c>
      <c r="C35" s="30" t="s">
        <v>82</v>
      </c>
      <c r="D35" s="256"/>
      <c r="E35" s="9"/>
      <c r="F35" s="25">
        <v>9.9064999999999994</v>
      </c>
      <c r="G35" s="2"/>
      <c r="H35" s="26">
        <v>66.88</v>
      </c>
      <c r="I35" s="27">
        <v>6.79</v>
      </c>
      <c r="J35" s="27">
        <v>21.58</v>
      </c>
      <c r="K35" s="27">
        <v>68.37</v>
      </c>
      <c r="L35" s="27">
        <v>6.4</v>
      </c>
      <c r="M35" s="27">
        <v>20.66</v>
      </c>
      <c r="N35" s="27">
        <v>66.78</v>
      </c>
      <c r="O35" s="27">
        <v>6.89</v>
      </c>
      <c r="P35" s="28">
        <v>21.41</v>
      </c>
      <c r="Q35" s="2"/>
      <c r="R35" s="26">
        <v>3.9</v>
      </c>
      <c r="S35" s="27">
        <v>3.9</v>
      </c>
      <c r="T35" s="28">
        <v>3.8</v>
      </c>
      <c r="U35" s="2"/>
      <c r="V35" s="26">
        <v>400</v>
      </c>
      <c r="W35" s="27">
        <v>25</v>
      </c>
      <c r="X35" s="36">
        <v>6.3888888888888898E-2</v>
      </c>
      <c r="Z35" s="25">
        <v>20.341200000000001</v>
      </c>
      <c r="AA35" s="2"/>
      <c r="AB35" s="26">
        <v>38.090000000000003</v>
      </c>
      <c r="AC35" s="27">
        <v>8.25</v>
      </c>
      <c r="AD35" s="27">
        <v>15.06</v>
      </c>
      <c r="AE35" s="27">
        <v>40.840000000000003</v>
      </c>
      <c r="AF35" s="27">
        <v>8.73</v>
      </c>
      <c r="AG35" s="27">
        <v>16.88</v>
      </c>
      <c r="AH35" s="27">
        <v>38.39</v>
      </c>
      <c r="AI35" s="27">
        <v>8.6</v>
      </c>
      <c r="AJ35" s="28">
        <v>15.59</v>
      </c>
      <c r="AK35" s="2"/>
      <c r="AL35" s="26">
        <v>1.5</v>
      </c>
      <c r="AM35" s="27">
        <v>1.4</v>
      </c>
      <c r="AN35" s="28">
        <v>1.5</v>
      </c>
      <c r="AP35" s="25">
        <v>13.960900000000001</v>
      </c>
      <c r="AQ35" s="2"/>
      <c r="AR35" s="26">
        <v>39.26</v>
      </c>
      <c r="AS35" s="27">
        <v>9.2100000000000009</v>
      </c>
      <c r="AT35" s="27">
        <v>17.62</v>
      </c>
      <c r="AU35" s="27">
        <v>41.83</v>
      </c>
      <c r="AV35" s="27">
        <v>9.4</v>
      </c>
      <c r="AW35" s="27">
        <v>19.399999999999999</v>
      </c>
      <c r="AX35" s="27">
        <v>39.229999999999997</v>
      </c>
      <c r="AY35" s="27">
        <v>9.3800000000000008</v>
      </c>
      <c r="AZ35" s="28">
        <v>17.68</v>
      </c>
      <c r="BA35" s="2"/>
      <c r="BB35" s="26">
        <v>14</v>
      </c>
      <c r="BC35" s="27">
        <v>14.8</v>
      </c>
      <c r="BD35" s="28">
        <v>14.5</v>
      </c>
      <c r="BE35" s="2"/>
      <c r="BF35" s="29">
        <v>45.99</v>
      </c>
      <c r="BG35" s="27">
        <v>8.81</v>
      </c>
      <c r="BH35" s="27">
        <v>22.1</v>
      </c>
      <c r="BI35" s="27">
        <v>49.27</v>
      </c>
      <c r="BJ35" s="27">
        <v>8.7799999999999994</v>
      </c>
      <c r="BK35" s="27">
        <v>23.75</v>
      </c>
      <c r="BL35" s="27">
        <v>46.28</v>
      </c>
      <c r="BM35" s="27">
        <v>9.11</v>
      </c>
      <c r="BN35" s="28">
        <v>22.61</v>
      </c>
      <c r="BO35" s="2"/>
      <c r="BP35" s="26">
        <v>13.8</v>
      </c>
      <c r="BQ35" s="27">
        <v>14.5</v>
      </c>
      <c r="BR35" s="28">
        <v>14.2</v>
      </c>
      <c r="BS35" s="2"/>
      <c r="BT35" s="29">
        <v>49.7</v>
      </c>
      <c r="BU35" s="27">
        <v>8.69</v>
      </c>
      <c r="BV35" s="27">
        <v>23.63</v>
      </c>
      <c r="BW35" s="27">
        <v>52.95</v>
      </c>
      <c r="BX35" s="27">
        <v>8.42</v>
      </c>
      <c r="BY35" s="27">
        <v>24.82</v>
      </c>
      <c r="BZ35" s="27">
        <v>49.95</v>
      </c>
      <c r="CA35" s="27">
        <v>8.98</v>
      </c>
      <c r="CB35" s="28">
        <v>24.15</v>
      </c>
      <c r="CC35" s="2"/>
      <c r="CD35" s="26">
        <v>13.3</v>
      </c>
      <c r="CE35" s="27">
        <v>14.6</v>
      </c>
      <c r="CF35" s="28">
        <v>14.3</v>
      </c>
      <c r="CG35" s="2"/>
      <c r="CH35" s="29">
        <v>54.8</v>
      </c>
      <c r="CI35" s="27">
        <v>8.68</v>
      </c>
      <c r="CJ35" s="27">
        <v>25.81</v>
      </c>
      <c r="CK35" s="27">
        <v>57.36</v>
      </c>
      <c r="CL35" s="27">
        <v>8.32</v>
      </c>
      <c r="CM35" s="27">
        <v>26.48</v>
      </c>
      <c r="CN35" s="27">
        <v>54.49</v>
      </c>
      <c r="CO35" s="27">
        <v>9.06</v>
      </c>
      <c r="CP35" s="28">
        <v>26.19</v>
      </c>
      <c r="CQ35" s="2"/>
      <c r="CR35" s="26">
        <v>14</v>
      </c>
      <c r="CS35" s="27">
        <v>14.8</v>
      </c>
      <c r="CT35" s="28">
        <v>14.4</v>
      </c>
      <c r="CV35" s="25">
        <v>13.0541</v>
      </c>
      <c r="CW35" s="2"/>
      <c r="CX35" s="26">
        <v>58.33</v>
      </c>
      <c r="CY35" s="27">
        <v>8.73</v>
      </c>
      <c r="CZ35" s="27">
        <v>27.17</v>
      </c>
      <c r="DA35" s="27">
        <v>60.27</v>
      </c>
      <c r="DB35" s="27">
        <v>8.35</v>
      </c>
      <c r="DC35" s="27">
        <v>27.47</v>
      </c>
      <c r="DD35" s="27">
        <v>58.17</v>
      </c>
      <c r="DE35" s="27">
        <v>8.9600000000000009</v>
      </c>
      <c r="DF35" s="28">
        <v>27.6</v>
      </c>
      <c r="DG35" s="2"/>
      <c r="DH35" s="26">
        <v>13.8</v>
      </c>
      <c r="DI35" s="27">
        <v>14.7</v>
      </c>
      <c r="DJ35" s="28">
        <v>14.3</v>
      </c>
    </row>
    <row r="36" spans="2:114">
      <c r="B36" s="41" t="s">
        <v>83</v>
      </c>
      <c r="C36" s="30" t="s">
        <v>84</v>
      </c>
      <c r="D36" s="256"/>
      <c r="E36" s="9"/>
      <c r="F36" s="25">
        <v>8.2125000000000004</v>
      </c>
      <c r="G36" s="2"/>
      <c r="H36" s="26">
        <v>66.290000000000006</v>
      </c>
      <c r="I36" s="27">
        <v>6.93</v>
      </c>
      <c r="J36" s="27">
        <v>21.77</v>
      </c>
      <c r="K36" s="27">
        <v>66.290000000000006</v>
      </c>
      <c r="L36" s="27">
        <v>6.81</v>
      </c>
      <c r="M36" s="27">
        <v>21.37</v>
      </c>
      <c r="N36" s="27">
        <v>65.819999999999993</v>
      </c>
      <c r="O36" s="27">
        <v>7.11</v>
      </c>
      <c r="P36" s="28">
        <v>21.67</v>
      </c>
      <c r="Q36" s="2"/>
      <c r="R36" s="26">
        <v>3.8</v>
      </c>
      <c r="S36" s="27">
        <v>4</v>
      </c>
      <c r="T36" s="28">
        <v>4</v>
      </c>
      <c r="U36" s="2"/>
      <c r="V36" s="26">
        <v>400</v>
      </c>
      <c r="W36" s="27">
        <v>25</v>
      </c>
      <c r="X36" s="36">
        <v>6.3888888888888898E-2</v>
      </c>
      <c r="Z36" s="25">
        <v>19.115300000000001</v>
      </c>
      <c r="AA36" s="2"/>
      <c r="AB36" s="26">
        <v>38.31</v>
      </c>
      <c r="AC36" s="27">
        <v>8.57</v>
      </c>
      <c r="AD36" s="27">
        <v>15.37</v>
      </c>
      <c r="AE36" s="27">
        <v>37.700000000000003</v>
      </c>
      <c r="AF36" s="27">
        <v>8.3000000000000007</v>
      </c>
      <c r="AG36" s="27">
        <v>15.05</v>
      </c>
      <c r="AH36" s="27">
        <v>38.07</v>
      </c>
      <c r="AI36" s="27">
        <v>8.4</v>
      </c>
      <c r="AJ36" s="28">
        <v>15.55</v>
      </c>
      <c r="AK36" s="2"/>
      <c r="AL36" s="26">
        <v>1.5</v>
      </c>
      <c r="AM36" s="27">
        <v>1.5</v>
      </c>
      <c r="AN36" s="28">
        <v>1.5</v>
      </c>
      <c r="AP36" s="25">
        <v>14.9963</v>
      </c>
      <c r="AQ36" s="2"/>
      <c r="AR36" s="26">
        <v>41.08</v>
      </c>
      <c r="AS36" s="27">
        <v>9.14</v>
      </c>
      <c r="AT36" s="27">
        <v>18.23</v>
      </c>
      <c r="AU36" s="27">
        <v>39.700000000000003</v>
      </c>
      <c r="AV36" s="27">
        <v>9.2200000000000006</v>
      </c>
      <c r="AW36" s="27">
        <v>18.07</v>
      </c>
      <c r="AX36" s="27">
        <v>39.01</v>
      </c>
      <c r="AY36" s="27">
        <v>8.75</v>
      </c>
      <c r="AZ36" s="28">
        <v>16.68</v>
      </c>
      <c r="BA36" s="2"/>
      <c r="BB36" s="26">
        <v>13.8</v>
      </c>
      <c r="BC36" s="27">
        <v>13.9</v>
      </c>
      <c r="BD36" s="28">
        <v>13.8</v>
      </c>
      <c r="BE36" s="2"/>
      <c r="BF36" s="29">
        <v>47.98</v>
      </c>
      <c r="BG36" s="27">
        <v>8.93</v>
      </c>
      <c r="BH36" s="27">
        <v>22.98</v>
      </c>
      <c r="BI36" s="27">
        <v>46.98</v>
      </c>
      <c r="BJ36" s="27">
        <v>8.9499999999999993</v>
      </c>
      <c r="BK36" s="27">
        <v>23.02</v>
      </c>
      <c r="BL36" s="27">
        <v>45.47</v>
      </c>
      <c r="BM36" s="27">
        <v>8.73</v>
      </c>
      <c r="BN36" s="28">
        <v>21.64</v>
      </c>
      <c r="BO36" s="2"/>
      <c r="BP36" s="26">
        <v>14</v>
      </c>
      <c r="BQ36" s="27">
        <v>13.7</v>
      </c>
      <c r="BR36" s="28">
        <v>13.5</v>
      </c>
      <c r="BS36" s="2"/>
      <c r="BT36" s="29">
        <v>51.77</v>
      </c>
      <c r="BU36" s="27">
        <v>8.76</v>
      </c>
      <c r="BV36" s="27">
        <v>24.34</v>
      </c>
      <c r="BW36" s="27">
        <v>50.09</v>
      </c>
      <c r="BX36" s="27">
        <v>8.73</v>
      </c>
      <c r="BY36" s="27">
        <v>24.07</v>
      </c>
      <c r="BZ36" s="27">
        <v>49.13</v>
      </c>
      <c r="CA36" s="27">
        <v>8.6199999999999992</v>
      </c>
      <c r="CB36" s="28">
        <v>23.11</v>
      </c>
      <c r="CC36" s="2"/>
      <c r="CD36" s="26">
        <v>13.9</v>
      </c>
      <c r="CE36" s="27">
        <v>13.9</v>
      </c>
      <c r="CF36" s="28">
        <v>13.5</v>
      </c>
      <c r="CG36" s="2"/>
      <c r="CH36" s="29">
        <v>56.82</v>
      </c>
      <c r="CI36" s="27">
        <v>8.68</v>
      </c>
      <c r="CJ36" s="27">
        <v>26.39</v>
      </c>
      <c r="CK36" s="27">
        <v>55.51</v>
      </c>
      <c r="CL36" s="27">
        <v>8.57</v>
      </c>
      <c r="CM36" s="27">
        <v>26.14</v>
      </c>
      <c r="CN36" s="27">
        <v>53.38</v>
      </c>
      <c r="CO36" s="27">
        <v>8.82</v>
      </c>
      <c r="CP36" s="28">
        <v>25.56</v>
      </c>
      <c r="CQ36" s="2"/>
      <c r="CR36" s="26">
        <v>14.4</v>
      </c>
      <c r="CS36" s="27">
        <v>13.9</v>
      </c>
      <c r="CT36" s="28">
        <v>13.6</v>
      </c>
      <c r="CV36" s="25">
        <v>13.678800000000001</v>
      </c>
      <c r="CW36" s="2"/>
      <c r="CX36" s="26">
        <v>59.77</v>
      </c>
      <c r="CY36" s="27">
        <v>8.5399999999999991</v>
      </c>
      <c r="CZ36" s="27">
        <v>27.32</v>
      </c>
      <c r="DA36" s="27">
        <v>58.46</v>
      </c>
      <c r="DB36" s="27">
        <v>8.49</v>
      </c>
      <c r="DC36" s="27">
        <v>27.17</v>
      </c>
      <c r="DD36" s="27">
        <v>57.05</v>
      </c>
      <c r="DE36" s="27">
        <v>8.8699999999999992</v>
      </c>
      <c r="DF36" s="28">
        <v>27.16</v>
      </c>
      <c r="DG36" s="2"/>
      <c r="DH36" s="26">
        <v>13.7</v>
      </c>
      <c r="DI36" s="27">
        <v>13.7</v>
      </c>
      <c r="DJ36" s="28">
        <v>13.5</v>
      </c>
    </row>
    <row r="37" spans="2:114">
      <c r="B37" s="41" t="s">
        <v>85</v>
      </c>
      <c r="C37" s="30" t="s">
        <v>86</v>
      </c>
      <c r="D37" s="256"/>
      <c r="E37" s="9"/>
      <c r="F37" s="25">
        <v>10.553000000000001</v>
      </c>
      <c r="G37" s="2"/>
      <c r="H37" s="26">
        <v>65.44</v>
      </c>
      <c r="I37" s="27">
        <v>5.88</v>
      </c>
      <c r="J37" s="27">
        <v>20.3</v>
      </c>
      <c r="K37" s="27">
        <v>65.66</v>
      </c>
      <c r="L37" s="27">
        <v>6.17</v>
      </c>
      <c r="M37" s="27">
        <v>20.76</v>
      </c>
      <c r="N37" s="27">
        <v>65.17</v>
      </c>
      <c r="O37" s="27">
        <v>6.14</v>
      </c>
      <c r="P37" s="28">
        <v>20.57</v>
      </c>
      <c r="Q37" s="2"/>
      <c r="R37" s="26">
        <v>2.4</v>
      </c>
      <c r="S37" s="27">
        <v>2.2999999999999998</v>
      </c>
      <c r="T37" s="28">
        <v>2.2999999999999998</v>
      </c>
      <c r="U37" s="2"/>
      <c r="V37" s="26">
        <v>400</v>
      </c>
      <c r="W37" s="27">
        <v>25</v>
      </c>
      <c r="X37" s="36">
        <v>6.3888888888888898E-2</v>
      </c>
      <c r="Z37" s="25">
        <v>18.450099999999999</v>
      </c>
      <c r="AA37" s="2"/>
      <c r="AB37" s="26">
        <v>41.03</v>
      </c>
      <c r="AC37" s="27">
        <v>7.94</v>
      </c>
      <c r="AD37" s="27">
        <v>16.239999999999998</v>
      </c>
      <c r="AE37" s="27">
        <v>40.659999999999997</v>
      </c>
      <c r="AF37" s="27">
        <v>7.92</v>
      </c>
      <c r="AG37" s="27">
        <v>15.91</v>
      </c>
      <c r="AH37" s="27">
        <v>40.79</v>
      </c>
      <c r="AI37" s="27">
        <v>7.8</v>
      </c>
      <c r="AJ37" s="28">
        <v>15.66</v>
      </c>
      <c r="AK37" s="2"/>
      <c r="AL37" s="26">
        <v>1.5</v>
      </c>
      <c r="AM37" s="27">
        <v>1.4</v>
      </c>
      <c r="AN37" s="28">
        <v>1.4</v>
      </c>
      <c r="AP37" s="25">
        <v>15.4488</v>
      </c>
      <c r="AQ37" s="2"/>
      <c r="AR37" s="26">
        <v>41.04</v>
      </c>
      <c r="AS37" s="27">
        <v>9.82</v>
      </c>
      <c r="AT37" s="27">
        <v>19.93</v>
      </c>
      <c r="AU37" s="27">
        <v>40.729999999999997</v>
      </c>
      <c r="AV37" s="27">
        <v>9.48</v>
      </c>
      <c r="AW37" s="27">
        <v>18.760000000000002</v>
      </c>
      <c r="AX37" s="27">
        <v>40.54</v>
      </c>
      <c r="AY37" s="27">
        <v>9.5</v>
      </c>
      <c r="AZ37" s="28">
        <v>18.600000000000001</v>
      </c>
      <c r="BA37" s="2"/>
      <c r="BB37" s="26">
        <v>21</v>
      </c>
      <c r="BC37" s="27">
        <v>18.399999999999999</v>
      </c>
      <c r="BD37" s="28">
        <v>20.5</v>
      </c>
      <c r="BE37" s="2"/>
      <c r="BF37" s="29">
        <v>48.91</v>
      </c>
      <c r="BG37" s="27">
        <v>9.34</v>
      </c>
      <c r="BH37" s="27">
        <v>24.72</v>
      </c>
      <c r="BI37" s="27">
        <v>48.32</v>
      </c>
      <c r="BJ37" s="27">
        <v>9.32</v>
      </c>
      <c r="BK37" s="27">
        <v>23.83</v>
      </c>
      <c r="BL37" s="27">
        <v>48.11</v>
      </c>
      <c r="BM37" s="27">
        <v>9.2799999999999994</v>
      </c>
      <c r="BN37" s="28">
        <v>23.94</v>
      </c>
      <c r="BO37" s="2"/>
      <c r="BP37" s="26">
        <v>20.100000000000001</v>
      </c>
      <c r="BQ37" s="27">
        <v>17.2</v>
      </c>
      <c r="BR37" s="28">
        <v>19.3</v>
      </c>
      <c r="BS37" s="2"/>
      <c r="BT37" s="29">
        <v>52.14</v>
      </c>
      <c r="BU37" s="27">
        <v>8.92</v>
      </c>
      <c r="BV37" s="27">
        <v>25.43</v>
      </c>
      <c r="BW37" s="27">
        <v>51.84</v>
      </c>
      <c r="BX37" s="27">
        <v>9.1</v>
      </c>
      <c r="BY37" s="27">
        <v>25.09</v>
      </c>
      <c r="BZ37" s="27">
        <v>51.3</v>
      </c>
      <c r="CA37" s="27">
        <v>9.0399999999999991</v>
      </c>
      <c r="CB37" s="28">
        <v>24.98</v>
      </c>
      <c r="CC37" s="2"/>
      <c r="CD37" s="26">
        <v>20.6</v>
      </c>
      <c r="CE37" s="27">
        <v>16.899999999999999</v>
      </c>
      <c r="CF37" s="28">
        <v>19.7</v>
      </c>
      <c r="CG37" s="2"/>
      <c r="CH37" s="29">
        <v>56.09</v>
      </c>
      <c r="CI37" s="27">
        <v>8.82</v>
      </c>
      <c r="CJ37" s="27">
        <v>26.99</v>
      </c>
      <c r="CK37" s="27">
        <v>56.4</v>
      </c>
      <c r="CL37" s="27">
        <v>9.09</v>
      </c>
      <c r="CM37" s="27">
        <v>27.19</v>
      </c>
      <c r="CN37" s="27">
        <v>56.18</v>
      </c>
      <c r="CO37" s="27">
        <v>8.81</v>
      </c>
      <c r="CP37" s="28">
        <v>26.78</v>
      </c>
      <c r="CQ37" s="2"/>
      <c r="CR37" s="26">
        <v>20.3</v>
      </c>
      <c r="CS37" s="27">
        <v>17.2</v>
      </c>
      <c r="CT37" s="28">
        <v>19.899999999999999</v>
      </c>
      <c r="CV37" s="25">
        <v>15.8522</v>
      </c>
      <c r="CW37" s="2"/>
      <c r="CX37" s="26">
        <v>59.05</v>
      </c>
      <c r="CY37" s="27">
        <v>8.56</v>
      </c>
      <c r="CZ37" s="27">
        <v>27.38</v>
      </c>
      <c r="DA37" s="27">
        <v>59.48</v>
      </c>
      <c r="DB37" s="27">
        <v>8.82</v>
      </c>
      <c r="DC37" s="27">
        <v>27.87</v>
      </c>
      <c r="DD37" s="27">
        <v>59.27</v>
      </c>
      <c r="DE37" s="27">
        <v>8.48</v>
      </c>
      <c r="DF37" s="28">
        <v>27.29</v>
      </c>
      <c r="DG37" s="2"/>
      <c r="DH37" s="26">
        <v>20</v>
      </c>
      <c r="DI37" s="27">
        <v>16.8</v>
      </c>
      <c r="DJ37" s="28">
        <v>19.3</v>
      </c>
    </row>
    <row r="38" spans="2:114">
      <c r="B38" s="41" t="s">
        <v>87</v>
      </c>
      <c r="C38" s="30" t="s">
        <v>88</v>
      </c>
      <c r="D38" s="256"/>
      <c r="E38" s="9"/>
      <c r="F38" s="25">
        <v>9.4558</v>
      </c>
      <c r="G38" s="2"/>
      <c r="H38" s="26">
        <v>64.260000000000005</v>
      </c>
      <c r="I38" s="27">
        <v>6.01</v>
      </c>
      <c r="J38" s="27">
        <v>20.43</v>
      </c>
      <c r="K38" s="27">
        <v>63.69</v>
      </c>
      <c r="L38" s="27">
        <v>6.17</v>
      </c>
      <c r="M38" s="27">
        <v>20.78</v>
      </c>
      <c r="N38" s="27">
        <v>64.34</v>
      </c>
      <c r="O38" s="27">
        <v>5.85</v>
      </c>
      <c r="P38" s="28">
        <v>20.7</v>
      </c>
      <c r="Q38" s="2"/>
      <c r="R38" s="26">
        <v>2.4</v>
      </c>
      <c r="S38" s="27">
        <v>2.4</v>
      </c>
      <c r="T38" s="28">
        <v>2.5</v>
      </c>
      <c r="U38" s="2"/>
      <c r="V38" s="26">
        <v>400</v>
      </c>
      <c r="W38" s="27">
        <v>25</v>
      </c>
      <c r="X38" s="36">
        <v>6.3888888888888898E-2</v>
      </c>
      <c r="Z38" s="25">
        <v>12.8634</v>
      </c>
      <c r="AA38" s="2"/>
      <c r="AB38" s="26">
        <v>38.630000000000003</v>
      </c>
      <c r="AC38" s="27">
        <v>7.22</v>
      </c>
      <c r="AD38" s="27">
        <v>13.82</v>
      </c>
      <c r="AE38" s="27">
        <v>36.44</v>
      </c>
      <c r="AF38" s="27">
        <v>6.89</v>
      </c>
      <c r="AG38" s="27">
        <v>12.1</v>
      </c>
      <c r="AH38" s="27">
        <v>37.22</v>
      </c>
      <c r="AI38" s="27">
        <v>7.26</v>
      </c>
      <c r="AJ38" s="28">
        <v>12.96</v>
      </c>
      <c r="AK38" s="2"/>
      <c r="AL38" s="26">
        <v>1.4</v>
      </c>
      <c r="AM38" s="27">
        <v>1.3</v>
      </c>
      <c r="AN38" s="28">
        <v>1.4</v>
      </c>
      <c r="AP38" s="25">
        <v>6.8419999999999996</v>
      </c>
      <c r="AQ38" s="2"/>
      <c r="AR38" s="26">
        <v>37.96</v>
      </c>
      <c r="AS38" s="27">
        <v>9.02</v>
      </c>
      <c r="AT38" s="27">
        <v>16.3</v>
      </c>
      <c r="AU38" s="27">
        <v>36.35</v>
      </c>
      <c r="AV38" s="27">
        <v>8.5299999999999994</v>
      </c>
      <c r="AW38" s="27">
        <v>14.72</v>
      </c>
      <c r="AX38" s="27">
        <v>36.6</v>
      </c>
      <c r="AY38" s="27">
        <v>8.82</v>
      </c>
      <c r="AZ38" s="28">
        <v>15.31</v>
      </c>
      <c r="BA38" s="2"/>
      <c r="BB38" s="26">
        <v>24.3</v>
      </c>
      <c r="BC38" s="27">
        <v>23.6</v>
      </c>
      <c r="BD38" s="28">
        <v>24</v>
      </c>
      <c r="BE38" s="2"/>
      <c r="BF38" s="29">
        <v>45.03</v>
      </c>
      <c r="BG38" s="27">
        <v>9.1</v>
      </c>
      <c r="BH38" s="27">
        <v>21.79</v>
      </c>
      <c r="BI38" s="27">
        <v>44.29</v>
      </c>
      <c r="BJ38" s="27">
        <v>8.91</v>
      </c>
      <c r="BK38" s="27">
        <v>21.23</v>
      </c>
      <c r="BL38" s="27">
        <v>43.64</v>
      </c>
      <c r="BM38" s="27">
        <v>8.94</v>
      </c>
      <c r="BN38" s="28">
        <v>21.08</v>
      </c>
      <c r="BO38" s="2"/>
      <c r="BP38" s="26">
        <v>23.7</v>
      </c>
      <c r="BQ38" s="27">
        <v>22.2</v>
      </c>
      <c r="BR38" s="28">
        <v>22.8</v>
      </c>
      <c r="BS38" s="2"/>
      <c r="BT38" s="29">
        <v>49.32</v>
      </c>
      <c r="BU38" s="27">
        <v>8.83</v>
      </c>
      <c r="BV38" s="27">
        <v>23.29</v>
      </c>
      <c r="BW38" s="27">
        <v>47.28</v>
      </c>
      <c r="BX38" s="27">
        <v>8.58</v>
      </c>
      <c r="BY38" s="27">
        <v>21.85</v>
      </c>
      <c r="BZ38" s="27">
        <v>47.71</v>
      </c>
      <c r="CA38" s="27">
        <v>8.66</v>
      </c>
      <c r="CB38" s="28">
        <v>22.69</v>
      </c>
      <c r="CC38" s="2"/>
      <c r="CD38" s="26">
        <v>23.9</v>
      </c>
      <c r="CE38" s="27">
        <v>22.5</v>
      </c>
      <c r="CF38" s="28">
        <v>22.9</v>
      </c>
      <c r="CG38" s="2"/>
      <c r="CH38" s="29">
        <v>54.17</v>
      </c>
      <c r="CI38" s="27">
        <v>8.73</v>
      </c>
      <c r="CJ38" s="27">
        <v>25.51</v>
      </c>
      <c r="CK38" s="27">
        <v>52.2</v>
      </c>
      <c r="CL38" s="27">
        <v>8.59</v>
      </c>
      <c r="CM38" s="27">
        <v>24.33</v>
      </c>
      <c r="CN38" s="27">
        <v>52.71</v>
      </c>
      <c r="CO38" s="27">
        <v>8.5299999999999994</v>
      </c>
      <c r="CP38" s="28">
        <v>25.06</v>
      </c>
      <c r="CQ38" s="2"/>
      <c r="CR38" s="26">
        <v>24.1</v>
      </c>
      <c r="CS38" s="27">
        <v>22.6</v>
      </c>
      <c r="CT38" s="28">
        <v>23.1</v>
      </c>
      <c r="CV38" s="25">
        <v>8.2142999999999997</v>
      </c>
      <c r="CW38" s="2"/>
      <c r="CX38" s="26">
        <v>58.04</v>
      </c>
      <c r="CY38" s="27">
        <v>8.31</v>
      </c>
      <c r="CZ38" s="27">
        <v>26.21</v>
      </c>
      <c r="DA38" s="27">
        <v>56.78</v>
      </c>
      <c r="DB38" s="27">
        <v>8.17</v>
      </c>
      <c r="DC38" s="27">
        <v>25.69</v>
      </c>
      <c r="DD38" s="27">
        <v>57.02</v>
      </c>
      <c r="DE38" s="27">
        <v>8.15</v>
      </c>
      <c r="DF38" s="28">
        <v>26.22</v>
      </c>
      <c r="DG38" s="2"/>
      <c r="DH38" s="26">
        <v>23.5</v>
      </c>
      <c r="DI38" s="27">
        <v>21.8</v>
      </c>
      <c r="DJ38" s="28">
        <v>22.6</v>
      </c>
    </row>
    <row r="39" spans="2:114">
      <c r="B39" s="41" t="s">
        <v>89</v>
      </c>
      <c r="C39" s="34" t="s">
        <v>90</v>
      </c>
      <c r="D39" s="256"/>
      <c r="E39" s="9"/>
      <c r="F39" s="25">
        <v>5.2446000000000002</v>
      </c>
      <c r="G39" s="2"/>
      <c r="H39" s="26">
        <v>65.55</v>
      </c>
      <c r="I39" s="27">
        <v>6.29</v>
      </c>
      <c r="J39" s="27">
        <v>21.47</v>
      </c>
      <c r="K39" s="27">
        <v>65.239999999999995</v>
      </c>
      <c r="L39" s="27">
        <v>6.3</v>
      </c>
      <c r="M39" s="27">
        <v>21.67</v>
      </c>
      <c r="N39" s="27">
        <v>65.12</v>
      </c>
      <c r="O39" s="27">
        <v>6.34</v>
      </c>
      <c r="P39" s="28">
        <v>21.66</v>
      </c>
      <c r="Q39" s="2"/>
      <c r="R39" s="26">
        <v>3.6</v>
      </c>
      <c r="S39" s="27">
        <v>3.7</v>
      </c>
      <c r="T39" s="28">
        <v>3.7</v>
      </c>
      <c r="U39" s="2"/>
      <c r="V39" s="26">
        <v>400</v>
      </c>
      <c r="W39" s="27">
        <v>25</v>
      </c>
      <c r="X39" s="36">
        <v>6.3888888888888898E-2</v>
      </c>
      <c r="Z39" s="25">
        <v>16.602</v>
      </c>
      <c r="AA39" s="2"/>
      <c r="AB39" s="26">
        <v>48.87</v>
      </c>
      <c r="AC39" s="27">
        <v>8.8699999999999992</v>
      </c>
      <c r="AD39" s="27">
        <v>20.48</v>
      </c>
      <c r="AE39" s="27">
        <v>47.17</v>
      </c>
      <c r="AF39" s="27">
        <v>8.73</v>
      </c>
      <c r="AG39" s="27">
        <v>19.38</v>
      </c>
      <c r="AH39" s="27">
        <v>47.87</v>
      </c>
      <c r="AI39" s="27">
        <v>8.7200000000000006</v>
      </c>
      <c r="AJ39" s="28">
        <v>19.59</v>
      </c>
      <c r="AK39" s="2"/>
      <c r="AL39" s="26">
        <v>2.5</v>
      </c>
      <c r="AM39" s="27">
        <v>2.4</v>
      </c>
      <c r="AN39" s="28">
        <v>2.4</v>
      </c>
      <c r="AP39" s="25">
        <v>3.4581</v>
      </c>
      <c r="AQ39" s="2"/>
      <c r="AR39" s="26">
        <v>44.29</v>
      </c>
      <c r="AS39" s="27">
        <v>10.7</v>
      </c>
      <c r="AT39" s="27">
        <v>22.24</v>
      </c>
      <c r="AU39" s="27">
        <v>42.95</v>
      </c>
      <c r="AV39" s="27">
        <v>10.59</v>
      </c>
      <c r="AW39" s="27">
        <v>21.14</v>
      </c>
      <c r="AX39" s="27">
        <v>43.02</v>
      </c>
      <c r="AY39" s="27">
        <v>10.67</v>
      </c>
      <c r="AZ39" s="28">
        <v>21.13</v>
      </c>
      <c r="BA39" s="2"/>
      <c r="BB39" s="26">
        <v>47.4</v>
      </c>
      <c r="BC39" s="27">
        <v>48.9</v>
      </c>
      <c r="BD39" s="28">
        <v>49.1</v>
      </c>
      <c r="BE39" s="2"/>
      <c r="BF39" s="29">
        <v>45.35</v>
      </c>
      <c r="BG39" s="27">
        <v>10.53</v>
      </c>
      <c r="BH39" s="27">
        <v>22.53</v>
      </c>
      <c r="BI39" s="27">
        <v>43.97</v>
      </c>
      <c r="BJ39" s="27">
        <v>1.44</v>
      </c>
      <c r="BK39" s="27">
        <v>21.38</v>
      </c>
      <c r="BL39" s="27">
        <v>44.22</v>
      </c>
      <c r="BM39" s="27">
        <v>10.55</v>
      </c>
      <c r="BN39" s="28">
        <v>21.57</v>
      </c>
      <c r="BO39" s="2"/>
      <c r="BP39" s="26">
        <v>13.6</v>
      </c>
      <c r="BQ39" s="27">
        <v>14.2</v>
      </c>
      <c r="BR39" s="28">
        <v>14.5</v>
      </c>
      <c r="BS39" s="2"/>
      <c r="BT39" s="29">
        <v>46.41</v>
      </c>
      <c r="BU39" s="27">
        <v>10.65</v>
      </c>
      <c r="BV39" s="27">
        <v>23.45</v>
      </c>
      <c r="BW39" s="27">
        <v>45.02</v>
      </c>
      <c r="BX39" s="27">
        <v>10.63</v>
      </c>
      <c r="BY39" s="27">
        <v>22.46</v>
      </c>
      <c r="BZ39" s="27">
        <v>45.36</v>
      </c>
      <c r="CA39" s="27">
        <v>10.73</v>
      </c>
      <c r="CB39" s="28">
        <v>22.71</v>
      </c>
      <c r="CC39" s="2"/>
      <c r="CD39" s="26">
        <v>12.2</v>
      </c>
      <c r="CE39" s="27">
        <v>12.6</v>
      </c>
      <c r="CF39" s="28">
        <v>12.9</v>
      </c>
      <c r="CG39" s="2"/>
      <c r="CH39" s="29">
        <v>47.59</v>
      </c>
      <c r="CI39" s="27">
        <v>11.02</v>
      </c>
      <c r="CJ39" s="27">
        <v>24.54</v>
      </c>
      <c r="CK39" s="27">
        <v>46.32</v>
      </c>
      <c r="CL39" s="27">
        <v>10.97</v>
      </c>
      <c r="CM39" s="27">
        <v>23.64</v>
      </c>
      <c r="CN39" s="27">
        <v>46.85</v>
      </c>
      <c r="CO39" s="27">
        <v>11.08</v>
      </c>
      <c r="CP39" s="28">
        <v>24.04</v>
      </c>
      <c r="CQ39" s="2"/>
      <c r="CR39" s="26">
        <v>10.8</v>
      </c>
      <c r="CS39" s="27">
        <v>11.1</v>
      </c>
      <c r="CT39" s="28">
        <v>11.5</v>
      </c>
      <c r="CV39" s="25">
        <v>2.544</v>
      </c>
      <c r="CW39" s="2"/>
      <c r="CX39" s="26">
        <v>48.81</v>
      </c>
      <c r="CY39" s="27">
        <v>11.27</v>
      </c>
      <c r="CZ39" s="27">
        <v>25.56</v>
      </c>
      <c r="DA39" s="27">
        <v>47.67</v>
      </c>
      <c r="DB39" s="27">
        <v>11.28</v>
      </c>
      <c r="DC39" s="27">
        <v>24.81</v>
      </c>
      <c r="DD39" s="27">
        <v>48.14</v>
      </c>
      <c r="DE39" s="27">
        <v>11.37</v>
      </c>
      <c r="DF39" s="28">
        <v>25.19</v>
      </c>
      <c r="DG39" s="2"/>
      <c r="DH39" s="26">
        <v>9.8000000000000007</v>
      </c>
      <c r="DI39" s="27">
        <v>10.1</v>
      </c>
      <c r="DJ39" s="28">
        <v>10.3</v>
      </c>
    </row>
    <row r="40" spans="2:114">
      <c r="B40" s="41" t="s">
        <v>91</v>
      </c>
      <c r="C40" s="34" t="s">
        <v>92</v>
      </c>
      <c r="D40" s="256"/>
      <c r="E40" s="9"/>
      <c r="F40" s="25">
        <v>7.3433999999999999</v>
      </c>
      <c r="G40" s="2"/>
      <c r="H40" s="26">
        <v>63.72</v>
      </c>
      <c r="I40" s="27">
        <v>6.7</v>
      </c>
      <c r="J40" s="27">
        <v>22.25</v>
      </c>
      <c r="K40" s="27">
        <v>65.83</v>
      </c>
      <c r="L40" s="27">
        <v>6.07</v>
      </c>
      <c r="M40" s="27">
        <v>21.55</v>
      </c>
      <c r="N40" s="27">
        <v>65.31</v>
      </c>
      <c r="O40" s="27">
        <v>6.16</v>
      </c>
      <c r="P40" s="28">
        <v>20.87</v>
      </c>
      <c r="Q40" s="2"/>
      <c r="R40" s="26">
        <v>2.8</v>
      </c>
      <c r="S40" s="27">
        <v>3</v>
      </c>
      <c r="T40" s="28">
        <v>3.2</v>
      </c>
      <c r="U40" s="2"/>
      <c r="V40" s="26">
        <v>400</v>
      </c>
      <c r="W40" s="27">
        <v>25</v>
      </c>
      <c r="X40" s="36">
        <v>6.3888888888888898E-2</v>
      </c>
      <c r="Z40" s="25">
        <v>7.1474000000000002</v>
      </c>
      <c r="AA40" s="2"/>
      <c r="AB40" s="26">
        <v>40.06</v>
      </c>
      <c r="AC40" s="27">
        <v>8.98</v>
      </c>
      <c r="AD40" s="27">
        <v>16.22</v>
      </c>
      <c r="AE40" s="27">
        <v>44.81</v>
      </c>
      <c r="AF40" s="27">
        <v>9.4</v>
      </c>
      <c r="AG40" s="27">
        <v>19.55</v>
      </c>
      <c r="AH40" s="27">
        <v>47.6</v>
      </c>
      <c r="AI40" s="27">
        <v>9.34</v>
      </c>
      <c r="AJ40" s="28">
        <v>20.56</v>
      </c>
      <c r="AK40" s="2"/>
      <c r="AL40" s="26">
        <v>1.8</v>
      </c>
      <c r="AM40" s="27">
        <v>2</v>
      </c>
      <c r="AN40" s="28">
        <v>2.2000000000000002</v>
      </c>
      <c r="AP40" s="25">
        <v>3.4163999999999999</v>
      </c>
      <c r="AQ40" s="2"/>
      <c r="AR40" s="26">
        <v>37.75</v>
      </c>
      <c r="AS40" s="27">
        <v>10.41</v>
      </c>
      <c r="AT40" s="27">
        <v>17.079999999999998</v>
      </c>
      <c r="AU40" s="27">
        <v>41.16</v>
      </c>
      <c r="AV40" s="27">
        <v>10.84</v>
      </c>
      <c r="AW40" s="27">
        <v>20.41</v>
      </c>
      <c r="AX40" s="27">
        <v>42.91</v>
      </c>
      <c r="AY40" s="27">
        <v>11.17</v>
      </c>
      <c r="AZ40" s="28">
        <v>21.99</v>
      </c>
      <c r="BA40" s="2"/>
      <c r="BB40" s="26">
        <v>33.1</v>
      </c>
      <c r="BC40" s="27">
        <v>32.200000000000003</v>
      </c>
      <c r="BD40" s="28">
        <v>40.200000000000003</v>
      </c>
      <c r="BE40" s="2"/>
      <c r="BF40" s="29">
        <v>39.270000000000003</v>
      </c>
      <c r="BG40" s="27">
        <v>10.41</v>
      </c>
      <c r="BH40" s="27">
        <v>17.79</v>
      </c>
      <c r="BI40" s="27">
        <v>42.94</v>
      </c>
      <c r="BJ40" s="27">
        <v>10.75</v>
      </c>
      <c r="BK40" s="27">
        <v>21.22</v>
      </c>
      <c r="BL40" s="27">
        <v>44.31</v>
      </c>
      <c r="BM40" s="27">
        <v>10.92</v>
      </c>
      <c r="BN40" s="28">
        <v>22.42</v>
      </c>
      <c r="BO40" s="2"/>
      <c r="BP40" s="26">
        <v>9.9</v>
      </c>
      <c r="BQ40" s="27">
        <v>9.5</v>
      </c>
      <c r="BR40" s="28">
        <v>11.7</v>
      </c>
      <c r="BS40" s="2"/>
      <c r="BT40" s="29">
        <v>40.06</v>
      </c>
      <c r="BU40" s="27">
        <v>10.81</v>
      </c>
      <c r="BV40" s="27">
        <v>18.850000000000001</v>
      </c>
      <c r="BW40" s="27">
        <v>44.05</v>
      </c>
      <c r="BX40" s="27">
        <v>11.1</v>
      </c>
      <c r="BY40" s="27">
        <v>22.49</v>
      </c>
      <c r="BZ40" s="27">
        <v>45.2</v>
      </c>
      <c r="CA40" s="27">
        <v>11.22</v>
      </c>
      <c r="CB40" s="28">
        <v>23.4</v>
      </c>
      <c r="CC40" s="2"/>
      <c r="CD40" s="26">
        <v>8.8000000000000007</v>
      </c>
      <c r="CE40" s="27">
        <v>8.6999999999999993</v>
      </c>
      <c r="CF40" s="28">
        <v>10.7</v>
      </c>
      <c r="CG40" s="2"/>
      <c r="CH40" s="29">
        <v>41.8</v>
      </c>
      <c r="CI40" s="27">
        <v>11.47</v>
      </c>
      <c r="CJ40" s="27">
        <v>20.74</v>
      </c>
      <c r="CK40" s="27">
        <v>45.46</v>
      </c>
      <c r="CL40" s="27">
        <v>11.7</v>
      </c>
      <c r="CM40" s="27">
        <v>24.05</v>
      </c>
      <c r="CN40" s="27">
        <v>46.48</v>
      </c>
      <c r="CO40" s="27">
        <v>11.75</v>
      </c>
      <c r="CP40" s="28">
        <v>24.72</v>
      </c>
      <c r="CQ40" s="2"/>
      <c r="CR40" s="26">
        <v>7.9</v>
      </c>
      <c r="CS40" s="27">
        <v>7.6</v>
      </c>
      <c r="CT40" s="28">
        <v>9.3000000000000007</v>
      </c>
      <c r="CV40" s="25">
        <v>3.8546999999999998</v>
      </c>
      <c r="CW40" s="2"/>
      <c r="CX40" s="26">
        <v>43.23</v>
      </c>
      <c r="CY40" s="27">
        <v>11.96</v>
      </c>
      <c r="CZ40" s="27">
        <v>22.34</v>
      </c>
      <c r="DA40" s="27">
        <v>47.01</v>
      </c>
      <c r="DB40" s="27">
        <v>12.11</v>
      </c>
      <c r="DC40" s="27">
        <v>25.63</v>
      </c>
      <c r="DD40" s="27">
        <v>47.78</v>
      </c>
      <c r="DE40" s="27">
        <v>12.09</v>
      </c>
      <c r="DF40" s="28">
        <v>25.98</v>
      </c>
      <c r="DG40" s="2"/>
      <c r="DH40" s="26">
        <v>7.3</v>
      </c>
      <c r="DI40" s="27">
        <v>6.9</v>
      </c>
      <c r="DJ40" s="28">
        <v>8.6</v>
      </c>
    </row>
    <row r="41" spans="2:114">
      <c r="B41" s="41" t="s">
        <v>93</v>
      </c>
      <c r="C41" s="34" t="s">
        <v>94</v>
      </c>
      <c r="D41" s="256"/>
      <c r="E41" s="9"/>
      <c r="F41" s="25">
        <v>14.074299999999999</v>
      </c>
      <c r="G41" s="2"/>
      <c r="H41" s="26">
        <v>64.23</v>
      </c>
      <c r="I41" s="27">
        <v>7.95</v>
      </c>
      <c r="J41" s="27">
        <v>27.64</v>
      </c>
      <c r="K41" s="27">
        <v>65.58</v>
      </c>
      <c r="L41" s="27">
        <v>7.05</v>
      </c>
      <c r="M41" s="27">
        <v>26.27</v>
      </c>
      <c r="N41" s="27">
        <v>67</v>
      </c>
      <c r="O41" s="27">
        <v>6.66</v>
      </c>
      <c r="P41" s="28">
        <v>25.43</v>
      </c>
      <c r="Q41" s="2"/>
      <c r="R41" s="26">
        <v>2.5</v>
      </c>
      <c r="S41" s="27">
        <v>2.7</v>
      </c>
      <c r="T41" s="28">
        <v>2.9</v>
      </c>
      <c r="U41" s="2"/>
      <c r="V41" s="26">
        <v>400</v>
      </c>
      <c r="W41" s="27">
        <v>25</v>
      </c>
      <c r="X41" s="36">
        <v>6.3888888888888898E-2</v>
      </c>
      <c r="Z41" s="25">
        <v>19.1722</v>
      </c>
      <c r="AA41" s="2"/>
      <c r="AB41" s="26">
        <v>37.56</v>
      </c>
      <c r="AC41" s="27">
        <v>8.58</v>
      </c>
      <c r="AD41" s="27">
        <v>16.11</v>
      </c>
      <c r="AE41" s="27">
        <v>40.380000000000003</v>
      </c>
      <c r="AF41" s="27">
        <v>9.14</v>
      </c>
      <c r="AG41" s="27">
        <v>18.600000000000001</v>
      </c>
      <c r="AH41" s="27">
        <v>42.21</v>
      </c>
      <c r="AI41" s="27">
        <v>9.2100000000000009</v>
      </c>
      <c r="AJ41" s="28">
        <v>19.100000000000001</v>
      </c>
      <c r="AK41" s="2"/>
      <c r="AL41" s="26">
        <v>1.2</v>
      </c>
      <c r="AM41" s="27">
        <v>1.2</v>
      </c>
      <c r="AN41" s="28">
        <v>1.5</v>
      </c>
      <c r="AP41" s="25">
        <v>6.1725000000000003</v>
      </c>
      <c r="AQ41" s="2"/>
      <c r="AR41" s="26">
        <v>38.54</v>
      </c>
      <c r="AS41" s="27">
        <v>9.57</v>
      </c>
      <c r="AT41" s="27">
        <v>17.93</v>
      </c>
      <c r="AU41" s="27">
        <v>40.26</v>
      </c>
      <c r="AV41" s="27">
        <v>9.9499999999999993</v>
      </c>
      <c r="AW41" s="27">
        <v>19.7</v>
      </c>
      <c r="AX41" s="27">
        <v>42.25</v>
      </c>
      <c r="AY41" s="27">
        <v>10.35</v>
      </c>
      <c r="AZ41" s="28">
        <v>21.86</v>
      </c>
      <c r="BA41" s="2"/>
      <c r="BB41" s="26">
        <v>21.3</v>
      </c>
      <c r="BC41" s="27">
        <v>25.4</v>
      </c>
      <c r="BD41" s="28">
        <v>29.4</v>
      </c>
      <c r="BE41" s="2"/>
      <c r="BF41" s="29">
        <v>40.29</v>
      </c>
      <c r="BG41" s="27">
        <v>9.7200000000000006</v>
      </c>
      <c r="BH41" s="27">
        <v>18.84</v>
      </c>
      <c r="BI41" s="27">
        <v>42.56</v>
      </c>
      <c r="BJ41" s="27">
        <v>10.210000000000001</v>
      </c>
      <c r="BK41" s="27">
        <v>21.08</v>
      </c>
      <c r="BL41" s="27">
        <v>44.32</v>
      </c>
      <c r="BM41" s="27">
        <v>10.52</v>
      </c>
      <c r="BN41" s="28">
        <v>23.03</v>
      </c>
      <c r="BO41" s="2"/>
      <c r="BP41" s="26">
        <v>6.8</v>
      </c>
      <c r="BQ41" s="27">
        <v>7.8</v>
      </c>
      <c r="BR41" s="28">
        <v>9.5</v>
      </c>
      <c r="BS41" s="2"/>
      <c r="BT41" s="29">
        <v>40.47</v>
      </c>
      <c r="BU41" s="27">
        <v>10.029999999999999</v>
      </c>
      <c r="BV41" s="27">
        <v>19.37</v>
      </c>
      <c r="BW41" s="27">
        <v>43.36</v>
      </c>
      <c r="BX41" s="27">
        <v>10.61</v>
      </c>
      <c r="BY41" s="27">
        <v>22.19</v>
      </c>
      <c r="BZ41" s="27">
        <v>45.07</v>
      </c>
      <c r="CA41" s="27">
        <v>10.88</v>
      </c>
      <c r="CB41" s="28">
        <v>24.06</v>
      </c>
      <c r="CC41" s="2"/>
      <c r="CD41" s="26">
        <v>6.1</v>
      </c>
      <c r="CE41" s="27">
        <v>7.1</v>
      </c>
      <c r="CF41" s="28">
        <v>8.5</v>
      </c>
      <c r="CG41" s="2"/>
      <c r="CH41" s="29">
        <v>42.14</v>
      </c>
      <c r="CI41" s="27">
        <v>10.93</v>
      </c>
      <c r="CJ41" s="27">
        <v>21.52</v>
      </c>
      <c r="CK41" s="27">
        <v>45.18</v>
      </c>
      <c r="CL41" s="27">
        <v>11.43</v>
      </c>
      <c r="CM41" s="27">
        <v>24.29</v>
      </c>
      <c r="CN41" s="27">
        <v>46.81</v>
      </c>
      <c r="CO41" s="27">
        <v>11.74</v>
      </c>
      <c r="CP41" s="28">
        <v>26.11</v>
      </c>
      <c r="CQ41" s="2"/>
      <c r="CR41" s="26">
        <v>5.5</v>
      </c>
      <c r="CS41" s="27">
        <v>6.3</v>
      </c>
      <c r="CT41" s="28">
        <v>7.7</v>
      </c>
      <c r="CV41" s="25">
        <v>9.6616999999999997</v>
      </c>
      <c r="CW41" s="2"/>
      <c r="CX41" s="26">
        <v>44.33</v>
      </c>
      <c r="CY41" s="27">
        <v>11.54</v>
      </c>
      <c r="CZ41" s="27">
        <v>23.77</v>
      </c>
      <c r="DA41" s="27">
        <v>46.76</v>
      </c>
      <c r="DB41" s="27">
        <v>11.96</v>
      </c>
      <c r="DC41" s="27">
        <v>25.95</v>
      </c>
      <c r="DD41" s="27">
        <v>48.33</v>
      </c>
      <c r="DE41" s="27">
        <v>12.23</v>
      </c>
      <c r="DF41" s="28">
        <v>27.55</v>
      </c>
      <c r="DG41" s="2"/>
      <c r="DH41" s="26">
        <v>5.0999999999999996</v>
      </c>
      <c r="DI41" s="27">
        <v>5.8</v>
      </c>
      <c r="DJ41" s="28">
        <v>7</v>
      </c>
    </row>
    <row r="42" spans="2:114">
      <c r="B42" s="41" t="s">
        <v>95</v>
      </c>
      <c r="C42" s="34" t="s">
        <v>96</v>
      </c>
      <c r="D42" s="256"/>
      <c r="E42" s="9"/>
      <c r="F42" s="25">
        <v>14.071300000000001</v>
      </c>
      <c r="G42" s="2"/>
      <c r="H42" s="26">
        <v>64.63</v>
      </c>
      <c r="I42" s="27">
        <v>7.31</v>
      </c>
      <c r="J42" s="27">
        <v>26.16</v>
      </c>
      <c r="K42" s="27">
        <v>63.95</v>
      </c>
      <c r="L42" s="27">
        <v>7.32</v>
      </c>
      <c r="M42" s="27">
        <v>26.89</v>
      </c>
      <c r="N42" s="27">
        <v>64.84</v>
      </c>
      <c r="O42" s="27">
        <v>7.04</v>
      </c>
      <c r="P42" s="28">
        <v>26.47</v>
      </c>
      <c r="Q42" s="2"/>
      <c r="R42" s="26">
        <v>2.5</v>
      </c>
      <c r="S42" s="27">
        <v>2.7</v>
      </c>
      <c r="T42" s="28">
        <v>2.9</v>
      </c>
      <c r="U42" s="2"/>
      <c r="V42" s="26">
        <v>400</v>
      </c>
      <c r="W42" s="27">
        <v>25</v>
      </c>
      <c r="X42" s="36">
        <v>6.3888888888888898E-2</v>
      </c>
      <c r="Z42" s="25">
        <v>19.2332</v>
      </c>
      <c r="AA42" s="2"/>
      <c r="AB42" s="26">
        <v>41.22</v>
      </c>
      <c r="AC42" s="27">
        <v>8.99</v>
      </c>
      <c r="AD42" s="27">
        <v>18.62</v>
      </c>
      <c r="AE42" s="27">
        <v>38.85</v>
      </c>
      <c r="AF42" s="27">
        <v>8.36</v>
      </c>
      <c r="AG42" s="27">
        <v>16.13</v>
      </c>
      <c r="AH42" s="27">
        <v>41.14</v>
      </c>
      <c r="AI42" s="27">
        <v>8.84</v>
      </c>
      <c r="AJ42" s="28">
        <v>17.989999999999998</v>
      </c>
      <c r="AK42" s="2"/>
      <c r="AL42" s="26">
        <v>1.3</v>
      </c>
      <c r="AM42" s="27">
        <v>1.1000000000000001</v>
      </c>
      <c r="AN42" s="28">
        <v>1.3</v>
      </c>
      <c r="AP42" s="25">
        <v>8.5360999999999994</v>
      </c>
      <c r="AQ42" s="2"/>
      <c r="AR42" s="26">
        <v>39.369999999999997</v>
      </c>
      <c r="AS42" s="27">
        <v>9.6999999999999993</v>
      </c>
      <c r="AT42" s="27">
        <v>18.47</v>
      </c>
      <c r="AU42" s="27">
        <v>38.32</v>
      </c>
      <c r="AV42" s="27">
        <v>9.35</v>
      </c>
      <c r="AW42" s="27">
        <v>17.13</v>
      </c>
      <c r="AX42" s="27">
        <v>40.33</v>
      </c>
      <c r="AY42" s="27">
        <v>10.08</v>
      </c>
      <c r="AZ42" s="28">
        <v>19.399999999999999</v>
      </c>
      <c r="BA42" s="2"/>
      <c r="BB42" s="26">
        <v>22</v>
      </c>
      <c r="BC42" s="27">
        <v>24.2</v>
      </c>
      <c r="BD42" s="28">
        <v>26.9</v>
      </c>
      <c r="BE42" s="2"/>
      <c r="BF42" s="29">
        <v>41.38</v>
      </c>
      <c r="BG42" s="27">
        <v>9.9700000000000006</v>
      </c>
      <c r="BH42" s="27">
        <v>19.670000000000002</v>
      </c>
      <c r="BI42" s="27">
        <v>39.94</v>
      </c>
      <c r="BJ42" s="27">
        <v>9.73</v>
      </c>
      <c r="BK42" s="27">
        <v>18.36</v>
      </c>
      <c r="BL42" s="27">
        <v>42.07</v>
      </c>
      <c r="BM42" s="27">
        <v>10.29</v>
      </c>
      <c r="BN42" s="28">
        <v>20.46</v>
      </c>
      <c r="BO42" s="2"/>
      <c r="BP42" s="26">
        <v>7.1</v>
      </c>
      <c r="BQ42" s="27">
        <v>7.4</v>
      </c>
      <c r="BR42" s="28">
        <v>8.3000000000000007</v>
      </c>
      <c r="BS42" s="2"/>
      <c r="BT42" s="29">
        <v>42.36</v>
      </c>
      <c r="BU42" s="27">
        <v>10.33</v>
      </c>
      <c r="BV42" s="27">
        <v>20.88</v>
      </c>
      <c r="BW42" s="27">
        <v>40.950000000000003</v>
      </c>
      <c r="BX42" s="27">
        <v>9.9700000000000006</v>
      </c>
      <c r="BY42" s="27">
        <v>19.34</v>
      </c>
      <c r="BZ42" s="27">
        <v>43.24</v>
      </c>
      <c r="CA42" s="27">
        <v>10.47</v>
      </c>
      <c r="CB42" s="28">
        <v>21.5</v>
      </c>
      <c r="CC42" s="2"/>
      <c r="CD42" s="26">
        <v>6.5</v>
      </c>
      <c r="CE42" s="27">
        <v>6.8</v>
      </c>
      <c r="CF42" s="28">
        <v>7.7</v>
      </c>
      <c r="CG42" s="2"/>
      <c r="CH42" s="29">
        <v>44.31</v>
      </c>
      <c r="CI42" s="27">
        <v>11.26</v>
      </c>
      <c r="CJ42" s="27">
        <v>23.3</v>
      </c>
      <c r="CK42" s="27">
        <v>42.44</v>
      </c>
      <c r="CL42" s="27">
        <v>10.74</v>
      </c>
      <c r="CM42" s="27">
        <v>21.21</v>
      </c>
      <c r="CN42" s="27">
        <v>44.65</v>
      </c>
      <c r="CO42" s="27">
        <v>11.18</v>
      </c>
      <c r="CP42" s="28">
        <v>23.13</v>
      </c>
      <c r="CQ42" s="2"/>
      <c r="CR42" s="26">
        <v>5.8</v>
      </c>
      <c r="CS42" s="27">
        <v>5.9</v>
      </c>
      <c r="CT42" s="28">
        <v>6.9</v>
      </c>
      <c r="CV42" s="25">
        <v>10.499499999999999</v>
      </c>
      <c r="CW42" s="2"/>
      <c r="CX42" s="26">
        <v>45.6</v>
      </c>
      <c r="CY42" s="27">
        <v>11.71</v>
      </c>
      <c r="CZ42" s="27">
        <v>24.49</v>
      </c>
      <c r="DA42" s="27">
        <v>44.26</v>
      </c>
      <c r="DB42" s="27">
        <v>11.18</v>
      </c>
      <c r="DC42" s="27">
        <v>22.84</v>
      </c>
      <c r="DD42" s="27">
        <v>46.84</v>
      </c>
      <c r="DE42" s="27">
        <v>11.5</v>
      </c>
      <c r="DF42" s="28">
        <v>24.75</v>
      </c>
      <c r="DG42" s="2"/>
      <c r="DH42" s="26">
        <v>5.3</v>
      </c>
      <c r="DI42" s="27">
        <v>5.5</v>
      </c>
      <c r="DJ42" s="28">
        <v>6.3</v>
      </c>
    </row>
    <row r="43" spans="2:114">
      <c r="B43" s="42" t="s">
        <v>97</v>
      </c>
      <c r="C43" s="25" t="s">
        <v>98</v>
      </c>
      <c r="D43" s="256"/>
      <c r="E43" s="9"/>
      <c r="F43" s="25">
        <v>16.081600000000002</v>
      </c>
      <c r="G43" s="2"/>
      <c r="H43" s="26">
        <v>65.73</v>
      </c>
      <c r="I43" s="27">
        <v>6.41</v>
      </c>
      <c r="J43" s="27">
        <v>21.31</v>
      </c>
      <c r="K43" s="27">
        <v>64.88</v>
      </c>
      <c r="L43" s="27">
        <v>6.5</v>
      </c>
      <c r="M43" s="27">
        <v>21.12</v>
      </c>
      <c r="N43" s="27">
        <v>65.87</v>
      </c>
      <c r="O43" s="27">
        <v>6.32</v>
      </c>
      <c r="P43" s="28">
        <v>21.03</v>
      </c>
      <c r="Q43" s="2"/>
      <c r="R43" s="26">
        <v>3.7</v>
      </c>
      <c r="S43" s="27">
        <v>3.8</v>
      </c>
      <c r="T43" s="28">
        <v>3.8</v>
      </c>
      <c r="U43" s="2"/>
      <c r="V43" s="26">
        <v>100</v>
      </c>
      <c r="W43" s="27">
        <v>25</v>
      </c>
      <c r="X43" s="36">
        <v>0.15347222222222223</v>
      </c>
      <c r="Z43" s="25">
        <v>58.454799999999999</v>
      </c>
      <c r="AA43" s="2"/>
      <c r="AB43" s="26">
        <v>23.75</v>
      </c>
      <c r="AC43" s="27">
        <v>3.13</v>
      </c>
      <c r="AD43" s="27">
        <v>5.63</v>
      </c>
      <c r="AE43" s="27">
        <v>22.96</v>
      </c>
      <c r="AF43" s="27">
        <v>2.76</v>
      </c>
      <c r="AG43" s="27">
        <v>5.24</v>
      </c>
      <c r="AH43" s="27">
        <v>27.22</v>
      </c>
      <c r="AI43" s="27">
        <v>3.69</v>
      </c>
      <c r="AJ43" s="28">
        <v>7.08</v>
      </c>
      <c r="AK43" s="2"/>
      <c r="AL43" s="26">
        <v>0.6</v>
      </c>
      <c r="AM43" s="27">
        <v>0.5</v>
      </c>
      <c r="AN43" s="28">
        <v>0.5</v>
      </c>
      <c r="AP43" s="25"/>
      <c r="AQ43" s="2"/>
      <c r="AR43" s="26"/>
      <c r="AS43" s="27"/>
      <c r="AT43" s="27"/>
      <c r="AU43" s="27"/>
      <c r="AV43" s="27"/>
      <c r="AW43" s="27"/>
      <c r="AX43" s="27"/>
      <c r="AY43" s="27"/>
      <c r="AZ43" s="28"/>
      <c r="BA43" s="2"/>
      <c r="BB43" s="26"/>
      <c r="BC43" s="27"/>
      <c r="BD43" s="28"/>
      <c r="BE43" s="2"/>
      <c r="BF43" s="29">
        <v>23.69</v>
      </c>
      <c r="BG43" s="27">
        <v>2.98</v>
      </c>
      <c r="BH43" s="27">
        <v>5.17</v>
      </c>
      <c r="BI43" s="27">
        <v>22.83</v>
      </c>
      <c r="BJ43" s="27">
        <v>2.61</v>
      </c>
      <c r="BK43" s="27">
        <v>4.47</v>
      </c>
      <c r="BL43" s="27">
        <v>26.99</v>
      </c>
      <c r="BM43" s="27">
        <v>3.56</v>
      </c>
      <c r="BN43" s="28">
        <v>6.4</v>
      </c>
      <c r="BO43" s="2"/>
      <c r="BP43" s="26">
        <v>0.7</v>
      </c>
      <c r="BQ43" s="27">
        <v>0.5</v>
      </c>
      <c r="BR43" s="28">
        <v>0.6</v>
      </c>
      <c r="BS43" s="2"/>
      <c r="BT43" s="29">
        <v>23.19</v>
      </c>
      <c r="BU43" s="27">
        <v>3.04</v>
      </c>
      <c r="BV43" s="27">
        <v>5.04</v>
      </c>
      <c r="BW43" s="27">
        <v>22.51</v>
      </c>
      <c r="BX43" s="27">
        <v>2.66</v>
      </c>
      <c r="BY43" s="27">
        <v>4.5</v>
      </c>
      <c r="BZ43" s="27">
        <v>27.25</v>
      </c>
      <c r="CA43" s="27">
        <v>3.77</v>
      </c>
      <c r="CB43" s="28">
        <v>6.74</v>
      </c>
      <c r="CC43" s="2"/>
      <c r="CD43" s="26">
        <v>0.5</v>
      </c>
      <c r="CE43" s="27">
        <v>0.5</v>
      </c>
      <c r="CF43" s="28">
        <v>0.6</v>
      </c>
      <c r="CG43" s="2"/>
      <c r="CH43" s="29">
        <v>23.91</v>
      </c>
      <c r="CI43" s="27">
        <v>3.4</v>
      </c>
      <c r="CJ43" s="27">
        <v>5.69</v>
      </c>
      <c r="CK43" s="27">
        <v>23.24</v>
      </c>
      <c r="CL43" s="27">
        <v>2.9</v>
      </c>
      <c r="CM43" s="27">
        <v>4.8099999999999996</v>
      </c>
      <c r="CN43" s="27">
        <v>27.09</v>
      </c>
      <c r="CO43" s="27">
        <v>3.86</v>
      </c>
      <c r="CP43" s="28">
        <v>6.65</v>
      </c>
      <c r="CQ43" s="2"/>
      <c r="CR43" s="26">
        <v>0.6</v>
      </c>
      <c r="CS43" s="27">
        <v>0.5</v>
      </c>
      <c r="CT43" s="28">
        <v>0.7</v>
      </c>
      <c r="CV43" s="25">
        <v>37.463299999999997</v>
      </c>
      <c r="CW43" s="2"/>
      <c r="CX43" s="26">
        <v>24.41</v>
      </c>
      <c r="CY43" s="27">
        <v>3.63</v>
      </c>
      <c r="CZ43" s="27">
        <v>6.1</v>
      </c>
      <c r="DA43" s="27">
        <v>23.74</v>
      </c>
      <c r="DB43" s="27">
        <v>3.18</v>
      </c>
      <c r="DC43" s="27">
        <v>5.21</v>
      </c>
      <c r="DD43" s="27">
        <v>28.09</v>
      </c>
      <c r="DE43" s="27">
        <v>4.2699999999999996</v>
      </c>
      <c r="DF43" s="28">
        <v>7.53</v>
      </c>
      <c r="DG43" s="2"/>
      <c r="DH43" s="26">
        <v>0.5</v>
      </c>
      <c r="DI43" s="27">
        <v>0.5</v>
      </c>
      <c r="DJ43" s="28">
        <v>0.7</v>
      </c>
    </row>
    <row r="44" spans="2:114">
      <c r="B44" s="42" t="s">
        <v>99</v>
      </c>
      <c r="C44" s="25" t="s">
        <v>100</v>
      </c>
      <c r="D44" s="256"/>
      <c r="E44" s="9"/>
      <c r="F44" s="25">
        <v>16.551400000000001</v>
      </c>
      <c r="G44" s="2"/>
      <c r="H44" s="26">
        <v>64.540000000000006</v>
      </c>
      <c r="I44" s="27">
        <v>6.4</v>
      </c>
      <c r="J44" s="27">
        <v>20.61</v>
      </c>
      <c r="K44" s="27">
        <v>63.91</v>
      </c>
      <c r="L44" s="27">
        <v>6.47</v>
      </c>
      <c r="M44" s="27">
        <v>20.55</v>
      </c>
      <c r="N44" s="27">
        <v>62.11</v>
      </c>
      <c r="O44" s="27">
        <v>6.91</v>
      </c>
      <c r="P44" s="28">
        <v>21.95</v>
      </c>
      <c r="Q44" s="2"/>
      <c r="R44" s="26">
        <v>3.2</v>
      </c>
      <c r="S44" s="27">
        <v>3.6</v>
      </c>
      <c r="T44" s="28">
        <v>3.6</v>
      </c>
      <c r="U44" s="2"/>
      <c r="V44" s="26">
        <v>100</v>
      </c>
      <c r="W44" s="27">
        <v>25</v>
      </c>
      <c r="X44" s="36">
        <v>0.15347222222222223</v>
      </c>
      <c r="Z44" s="25">
        <v>56.602800000000002</v>
      </c>
      <c r="AA44" s="2"/>
      <c r="AB44" s="26">
        <v>23.84</v>
      </c>
      <c r="AC44" s="27">
        <v>2.94</v>
      </c>
      <c r="AD44" s="27">
        <v>4.9800000000000004</v>
      </c>
      <c r="AE44" s="27">
        <v>23.35</v>
      </c>
      <c r="AF44" s="27">
        <v>2.56</v>
      </c>
      <c r="AG44" s="27">
        <v>4.2300000000000004</v>
      </c>
      <c r="AH44" s="27">
        <v>23.68</v>
      </c>
      <c r="AI44" s="27">
        <v>2.6</v>
      </c>
      <c r="AJ44" s="28">
        <v>4.8</v>
      </c>
      <c r="AK44" s="2"/>
      <c r="AL44" s="26">
        <v>0.7</v>
      </c>
      <c r="AM44" s="27">
        <v>0.5</v>
      </c>
      <c r="AN44" s="28">
        <v>0.4</v>
      </c>
      <c r="AP44" s="25"/>
      <c r="AQ44" s="2"/>
      <c r="AR44" s="26"/>
      <c r="AS44" s="27"/>
      <c r="AT44" s="27"/>
      <c r="AU44" s="27"/>
      <c r="AV44" s="27"/>
      <c r="AW44" s="27"/>
      <c r="AX44" s="27"/>
      <c r="AY44" s="27"/>
      <c r="AZ44" s="28"/>
      <c r="BA44" s="2"/>
      <c r="BB44" s="26"/>
      <c r="BC44" s="27"/>
      <c r="BD44" s="28"/>
      <c r="BE44" s="2"/>
      <c r="BF44" s="29">
        <v>23.15</v>
      </c>
      <c r="BG44" s="27">
        <v>2.86</v>
      </c>
      <c r="BH44" s="27">
        <v>4.68</v>
      </c>
      <c r="BI44" s="27">
        <v>23.16</v>
      </c>
      <c r="BJ44" s="27">
        <v>2.52</v>
      </c>
      <c r="BK44" s="27">
        <v>4.03</v>
      </c>
      <c r="BL44" s="27">
        <v>23.16</v>
      </c>
      <c r="BM44" s="27">
        <v>2.4900000000000002</v>
      </c>
      <c r="BN44" s="28">
        <v>4.12</v>
      </c>
      <c r="BO44" s="2"/>
      <c r="BP44" s="26">
        <v>0.6</v>
      </c>
      <c r="BQ44" s="27">
        <v>0.4</v>
      </c>
      <c r="BR44" s="28">
        <v>0.5</v>
      </c>
      <c r="BS44" s="2"/>
      <c r="BT44" s="29">
        <v>22.92</v>
      </c>
      <c r="BU44" s="27">
        <v>2.99</v>
      </c>
      <c r="BV44" s="27">
        <v>4.8499999999999996</v>
      </c>
      <c r="BW44" s="27">
        <v>23.19</v>
      </c>
      <c r="BX44" s="27">
        <v>2.63</v>
      </c>
      <c r="BY44" s="27">
        <v>4.28</v>
      </c>
      <c r="BZ44" s="27">
        <v>23.55</v>
      </c>
      <c r="CA44" s="27">
        <v>2.62</v>
      </c>
      <c r="CB44" s="28">
        <v>4.5999999999999996</v>
      </c>
      <c r="CC44" s="2"/>
      <c r="CD44" s="26">
        <v>0.6</v>
      </c>
      <c r="CE44" s="27">
        <v>0.5</v>
      </c>
      <c r="CF44" s="28">
        <v>0.5</v>
      </c>
      <c r="CG44" s="2"/>
      <c r="CH44" s="29">
        <v>23.41</v>
      </c>
      <c r="CI44" s="27">
        <v>3.23</v>
      </c>
      <c r="CJ44" s="27">
        <v>5.29</v>
      </c>
      <c r="CK44" s="27">
        <v>23.81</v>
      </c>
      <c r="CL44" s="27">
        <v>2.95</v>
      </c>
      <c r="CM44" s="27">
        <v>4.9800000000000004</v>
      </c>
      <c r="CN44" s="27">
        <v>23.55</v>
      </c>
      <c r="CO44" s="27">
        <v>2.82</v>
      </c>
      <c r="CP44" s="28">
        <v>4.82</v>
      </c>
      <c r="CQ44" s="2"/>
      <c r="CR44" s="26">
        <v>0.6</v>
      </c>
      <c r="CS44" s="27">
        <v>0.5</v>
      </c>
      <c r="CT44" s="28">
        <v>0.5</v>
      </c>
      <c r="CV44" s="25">
        <v>40.475900000000003</v>
      </c>
      <c r="CW44" s="2"/>
      <c r="CX44" s="26">
        <v>23.98</v>
      </c>
      <c r="CY44" s="27">
        <v>3.43</v>
      </c>
      <c r="CZ44" s="27">
        <v>5.58</v>
      </c>
      <c r="DA44" s="27">
        <v>23.96</v>
      </c>
      <c r="DB44" s="27">
        <v>3.06</v>
      </c>
      <c r="DC44" s="27">
        <v>4.99</v>
      </c>
      <c r="DD44" s="27">
        <v>23.94</v>
      </c>
      <c r="DE44" s="27">
        <v>3</v>
      </c>
      <c r="DF44" s="28">
        <v>4.9800000000000004</v>
      </c>
      <c r="DG44" s="2"/>
      <c r="DH44" s="26">
        <v>0.5</v>
      </c>
      <c r="DI44" s="27">
        <v>0.5</v>
      </c>
      <c r="DJ44" s="28">
        <v>0.5</v>
      </c>
    </row>
    <row r="45" spans="2:114">
      <c r="B45" s="42" t="s">
        <v>101</v>
      </c>
      <c r="C45" s="25" t="s">
        <v>102</v>
      </c>
      <c r="D45" s="256"/>
      <c r="E45" s="9"/>
      <c r="F45" s="25">
        <v>7.5492999999999997</v>
      </c>
      <c r="G45" s="2"/>
      <c r="H45" s="26">
        <v>64.540000000000006</v>
      </c>
      <c r="I45" s="27">
        <v>7.36</v>
      </c>
      <c r="J45" s="27">
        <v>21.09</v>
      </c>
      <c r="K45" s="27">
        <v>66.010000000000005</v>
      </c>
      <c r="L45" s="27">
        <v>6.62</v>
      </c>
      <c r="M45" s="27">
        <v>20.76</v>
      </c>
      <c r="N45" s="27">
        <v>62.13</v>
      </c>
      <c r="O45" s="27">
        <v>7.55</v>
      </c>
      <c r="P45" s="28">
        <v>21.46</v>
      </c>
      <c r="Q45" s="2"/>
      <c r="R45" s="26">
        <v>5.4</v>
      </c>
      <c r="S45" s="27">
        <v>4.5</v>
      </c>
      <c r="T45" s="28">
        <v>3.1</v>
      </c>
      <c r="U45" s="2"/>
      <c r="V45" s="26">
        <v>100</v>
      </c>
      <c r="W45" s="27">
        <v>25</v>
      </c>
      <c r="X45" s="36">
        <v>0.15347222222222201</v>
      </c>
      <c r="Z45" s="25">
        <v>50.628700000000002</v>
      </c>
      <c r="AA45" s="2"/>
      <c r="AB45" s="26">
        <v>29.14</v>
      </c>
      <c r="AC45" s="27">
        <v>3.06</v>
      </c>
      <c r="AD45" s="27">
        <v>6.77</v>
      </c>
      <c r="AE45" s="27">
        <v>26.46</v>
      </c>
      <c r="AF45" s="27">
        <v>2.5</v>
      </c>
      <c r="AG45" s="27">
        <v>6.59</v>
      </c>
      <c r="AH45" s="27">
        <v>26.26</v>
      </c>
      <c r="AI45" s="27">
        <v>2.2400000000000002</v>
      </c>
      <c r="AJ45" s="28">
        <v>5.51</v>
      </c>
      <c r="AK45" s="2"/>
      <c r="AL45" s="26">
        <v>0.6</v>
      </c>
      <c r="AM45" s="27">
        <v>0.5</v>
      </c>
      <c r="AN45" s="28">
        <v>0.4</v>
      </c>
      <c r="AP45" s="25"/>
      <c r="AQ45" s="2"/>
      <c r="AR45" s="26"/>
      <c r="AS45" s="27"/>
      <c r="AT45" s="27"/>
      <c r="AU45" s="27"/>
      <c r="AV45" s="27"/>
      <c r="AW45" s="27"/>
      <c r="AX45" s="27"/>
      <c r="AY45" s="27"/>
      <c r="AZ45" s="28"/>
      <c r="BA45" s="2"/>
      <c r="BB45" s="26"/>
      <c r="BC45" s="27"/>
      <c r="BD45" s="28"/>
      <c r="BE45" s="2"/>
      <c r="BF45" s="29">
        <v>27.8</v>
      </c>
      <c r="BG45" s="27">
        <v>2.83</v>
      </c>
      <c r="BH45" s="27">
        <v>5.7</v>
      </c>
      <c r="BI45" s="27">
        <v>23.82</v>
      </c>
      <c r="BJ45" s="27">
        <v>2.35</v>
      </c>
      <c r="BK45" s="27">
        <v>4.97</v>
      </c>
      <c r="BL45" s="27">
        <v>23.38</v>
      </c>
      <c r="BM45" s="27">
        <v>2.3199999999999998</v>
      </c>
      <c r="BN45" s="28">
        <v>4.74</v>
      </c>
      <c r="BO45" s="2"/>
      <c r="BP45" s="26">
        <v>1.1000000000000001</v>
      </c>
      <c r="BQ45" s="27">
        <v>0.4</v>
      </c>
      <c r="BR45" s="28">
        <v>0.3</v>
      </c>
      <c r="BS45" s="2"/>
      <c r="BT45" s="29">
        <v>27.62</v>
      </c>
      <c r="BU45" s="27">
        <v>2.96</v>
      </c>
      <c r="BV45" s="27">
        <v>5.54</v>
      </c>
      <c r="BW45" s="27">
        <v>23.23</v>
      </c>
      <c r="BX45" s="27">
        <v>2.4700000000000002</v>
      </c>
      <c r="BY45" s="27">
        <v>5</v>
      </c>
      <c r="BZ45" s="27">
        <v>22.67</v>
      </c>
      <c r="CA45" s="27">
        <v>2.35</v>
      </c>
      <c r="CB45" s="28">
        <v>4.6900000000000004</v>
      </c>
      <c r="CC45" s="2"/>
      <c r="CD45" s="26">
        <v>0.9</v>
      </c>
      <c r="CE45" s="27">
        <v>0.5</v>
      </c>
      <c r="CF45" s="28">
        <v>0.3</v>
      </c>
      <c r="CG45" s="2"/>
      <c r="CH45" s="29">
        <v>27.17</v>
      </c>
      <c r="CI45" s="27">
        <v>3.08</v>
      </c>
      <c r="CJ45" s="27">
        <v>5.54</v>
      </c>
      <c r="CK45" s="27">
        <v>23.06</v>
      </c>
      <c r="CL45" s="27">
        <v>2.5299999999999998</v>
      </c>
      <c r="CM45" s="27">
        <v>5.03</v>
      </c>
      <c r="CN45" s="27">
        <v>22.77</v>
      </c>
      <c r="CO45" s="27">
        <v>2.38</v>
      </c>
      <c r="CP45" s="28">
        <v>4.76</v>
      </c>
      <c r="CQ45" s="2"/>
      <c r="CR45" s="26">
        <v>1</v>
      </c>
      <c r="CS45" s="27">
        <v>0.5</v>
      </c>
      <c r="CT45" s="28">
        <v>0.4</v>
      </c>
      <c r="CV45" s="25">
        <v>30.6174</v>
      </c>
      <c r="CW45" s="2"/>
      <c r="CX45" s="26">
        <v>27.83</v>
      </c>
      <c r="CY45" s="27">
        <v>3.14</v>
      </c>
      <c r="CZ45" s="27">
        <v>5.68</v>
      </c>
      <c r="DA45" s="27">
        <v>23.46</v>
      </c>
      <c r="DB45" s="27">
        <v>2.5499999999999998</v>
      </c>
      <c r="DC45" s="27">
        <v>5.18</v>
      </c>
      <c r="DD45" s="27">
        <v>23.53</v>
      </c>
      <c r="DE45" s="27">
        <v>2.4700000000000002</v>
      </c>
      <c r="DF45" s="28">
        <v>4.95</v>
      </c>
      <c r="DG45" s="2"/>
      <c r="DH45" s="26">
        <v>0.6</v>
      </c>
      <c r="DI45" s="27">
        <v>0.4</v>
      </c>
      <c r="DJ45" s="28">
        <v>0.4</v>
      </c>
    </row>
    <row r="46" spans="2:114">
      <c r="B46" s="42" t="s">
        <v>103</v>
      </c>
      <c r="C46" s="25" t="s">
        <v>104</v>
      </c>
      <c r="D46" s="256"/>
      <c r="E46" s="9"/>
      <c r="F46" s="25">
        <v>6.4366000000000003</v>
      </c>
      <c r="G46" s="2"/>
      <c r="H46" s="26">
        <v>64.599999999999994</v>
      </c>
      <c r="I46" s="27">
        <v>6.67</v>
      </c>
      <c r="J46" s="27">
        <v>21.69</v>
      </c>
      <c r="K46" s="27">
        <v>64.150000000000006</v>
      </c>
      <c r="L46" s="27">
        <v>7.46</v>
      </c>
      <c r="M46" s="27">
        <v>20.8</v>
      </c>
      <c r="N46" s="27">
        <v>63.65</v>
      </c>
      <c r="O46" s="27">
        <v>7.41</v>
      </c>
      <c r="P46" s="28">
        <v>20.85</v>
      </c>
      <c r="Q46" s="2"/>
      <c r="R46" s="26">
        <v>4.3</v>
      </c>
      <c r="S46" s="27">
        <v>4.5999999999999996</v>
      </c>
      <c r="T46" s="28">
        <v>4.5</v>
      </c>
      <c r="U46" s="2"/>
      <c r="V46" s="26">
        <v>100</v>
      </c>
      <c r="W46" s="27">
        <v>25</v>
      </c>
      <c r="X46" s="36">
        <v>0.15347222222222201</v>
      </c>
      <c r="Z46" s="25">
        <v>36.774000000000001</v>
      </c>
      <c r="AA46" s="2"/>
      <c r="AB46" s="26">
        <v>26.85</v>
      </c>
      <c r="AC46" s="27">
        <v>2.73</v>
      </c>
      <c r="AD46" s="27">
        <v>5.5</v>
      </c>
      <c r="AE46" s="27">
        <v>28.57</v>
      </c>
      <c r="AF46" s="27">
        <v>2.3199999999999998</v>
      </c>
      <c r="AG46" s="27">
        <v>6.05</v>
      </c>
      <c r="AH46" s="27">
        <v>28.9</v>
      </c>
      <c r="AI46" s="27">
        <v>2.29</v>
      </c>
      <c r="AJ46" s="28">
        <v>6.07</v>
      </c>
      <c r="AK46" s="2"/>
      <c r="AL46" s="26">
        <v>0.6</v>
      </c>
      <c r="AM46" s="27">
        <v>0.4</v>
      </c>
      <c r="AN46" s="28">
        <v>0.4</v>
      </c>
      <c r="AP46" s="25"/>
      <c r="AQ46" s="2"/>
      <c r="AR46" s="26"/>
      <c r="AS46" s="27"/>
      <c r="AT46" s="27"/>
      <c r="AU46" s="27"/>
      <c r="AV46" s="27"/>
      <c r="AW46" s="27"/>
      <c r="AX46" s="27"/>
      <c r="AY46" s="27"/>
      <c r="AZ46" s="28"/>
      <c r="BA46" s="2"/>
      <c r="BB46" s="26"/>
      <c r="BC46" s="27"/>
      <c r="BD46" s="28"/>
      <c r="BE46" s="2"/>
      <c r="BF46" s="29">
        <v>27.02</v>
      </c>
      <c r="BG46" s="27">
        <v>2.7</v>
      </c>
      <c r="BH46" s="27">
        <v>4.6100000000000003</v>
      </c>
      <c r="BI46" s="27">
        <v>26.47</v>
      </c>
      <c r="BJ46" s="27">
        <v>2.44</v>
      </c>
      <c r="BK46" s="27">
        <v>4.55</v>
      </c>
      <c r="BL46" s="27">
        <v>26.36</v>
      </c>
      <c r="BM46" s="27">
        <v>2.41</v>
      </c>
      <c r="BN46" s="28">
        <v>4.66</v>
      </c>
      <c r="BO46" s="2"/>
      <c r="BP46" s="26">
        <v>1</v>
      </c>
      <c r="BQ46" s="27">
        <v>0.5</v>
      </c>
      <c r="BR46" s="28">
        <v>0.4</v>
      </c>
      <c r="BS46" s="2"/>
      <c r="BT46" s="29">
        <v>26.67</v>
      </c>
      <c r="BU46" s="27">
        <v>2.76</v>
      </c>
      <c r="BV46" s="27">
        <v>4.6399999999999997</v>
      </c>
      <c r="BW46" s="27">
        <v>26.11</v>
      </c>
      <c r="BX46" s="27">
        <v>2.4500000000000002</v>
      </c>
      <c r="BY46" s="27">
        <v>4.57</v>
      </c>
      <c r="BZ46" s="27">
        <v>26.08</v>
      </c>
      <c r="CA46" s="27">
        <v>2.42</v>
      </c>
      <c r="CB46" s="28">
        <v>4.63</v>
      </c>
      <c r="CC46" s="2"/>
      <c r="CD46" s="26">
        <v>0.8</v>
      </c>
      <c r="CE46" s="27">
        <v>0.5</v>
      </c>
      <c r="CF46" s="28">
        <v>0.5</v>
      </c>
      <c r="CG46" s="2"/>
      <c r="CH46" s="29">
        <v>26.77</v>
      </c>
      <c r="CI46" s="27">
        <v>2.95</v>
      </c>
      <c r="CJ46" s="27">
        <v>4.8</v>
      </c>
      <c r="CK46" s="27">
        <v>26.17</v>
      </c>
      <c r="CL46" s="27">
        <v>2.54</v>
      </c>
      <c r="CM46" s="27">
        <v>4.6500000000000004</v>
      </c>
      <c r="CN46" s="27">
        <v>26.21</v>
      </c>
      <c r="CO46" s="27">
        <v>2.48</v>
      </c>
      <c r="CP46" s="28">
        <v>4.7</v>
      </c>
      <c r="CQ46" s="2"/>
      <c r="CR46" s="26">
        <v>0.8</v>
      </c>
      <c r="CS46" s="27">
        <v>0.6</v>
      </c>
      <c r="CT46" s="28">
        <v>0.5</v>
      </c>
      <c r="CV46" s="25">
        <v>16.421700000000001</v>
      </c>
      <c r="CW46" s="2"/>
      <c r="CX46" s="26">
        <v>27.25</v>
      </c>
      <c r="CY46" s="27">
        <v>3.09</v>
      </c>
      <c r="CZ46" s="27">
        <v>5.01</v>
      </c>
      <c r="DA46" s="27">
        <v>26.74</v>
      </c>
      <c r="DB46" s="27">
        <v>2.66</v>
      </c>
      <c r="DC46" s="27">
        <v>4.82</v>
      </c>
      <c r="DD46" s="27">
        <v>26.68</v>
      </c>
      <c r="DE46" s="27">
        <v>2.57</v>
      </c>
      <c r="DF46" s="28">
        <v>4.7699999999999996</v>
      </c>
      <c r="DG46" s="2"/>
      <c r="DH46" s="26">
        <v>0.7</v>
      </c>
      <c r="DI46" s="27">
        <v>0.5</v>
      </c>
      <c r="DJ46" s="28">
        <v>0.5</v>
      </c>
    </row>
    <row r="47" spans="2:114">
      <c r="B47" s="42" t="s">
        <v>105</v>
      </c>
      <c r="C47" s="30" t="s">
        <v>106</v>
      </c>
      <c r="D47" s="256"/>
      <c r="E47" s="9"/>
      <c r="F47" s="25">
        <v>9.2872000000000003</v>
      </c>
      <c r="G47" s="2"/>
      <c r="H47" s="26">
        <v>64.650000000000006</v>
      </c>
      <c r="I47" s="27">
        <v>7.42</v>
      </c>
      <c r="J47" s="27">
        <v>23.57</v>
      </c>
      <c r="K47" s="27">
        <v>64.92</v>
      </c>
      <c r="L47" s="27">
        <v>7.5</v>
      </c>
      <c r="M47" s="27">
        <v>23.13</v>
      </c>
      <c r="N47" s="27">
        <v>65.55</v>
      </c>
      <c r="O47" s="27">
        <v>7.27</v>
      </c>
      <c r="P47" s="28">
        <v>23.1</v>
      </c>
      <c r="Q47" s="2"/>
      <c r="R47" s="26">
        <v>4.0999999999999996</v>
      </c>
      <c r="S47" s="27">
        <v>3.9</v>
      </c>
      <c r="T47" s="28">
        <v>4</v>
      </c>
      <c r="U47" s="2"/>
      <c r="V47" s="26">
        <v>100</v>
      </c>
      <c r="W47" s="27">
        <v>25</v>
      </c>
      <c r="X47" s="36">
        <v>0.15347222222222201</v>
      </c>
      <c r="Z47" s="25">
        <v>42.935699999999997</v>
      </c>
      <c r="AA47" s="2"/>
      <c r="AB47" s="26">
        <v>29.24</v>
      </c>
      <c r="AC47" s="27">
        <v>3.4</v>
      </c>
      <c r="AD47" s="27">
        <v>8.0500000000000007</v>
      </c>
      <c r="AE47" s="27">
        <v>31.69</v>
      </c>
      <c r="AF47" s="27">
        <v>3.24</v>
      </c>
      <c r="AG47" s="27">
        <v>8.51</v>
      </c>
      <c r="AH47" s="27">
        <v>31.67</v>
      </c>
      <c r="AI47" s="27">
        <v>2.93</v>
      </c>
      <c r="AJ47" s="28">
        <v>7.96</v>
      </c>
      <c r="AK47" s="2"/>
      <c r="AL47" s="26">
        <v>0.7</v>
      </c>
      <c r="AM47" s="27">
        <v>0.5</v>
      </c>
      <c r="AN47" s="28">
        <v>0.6</v>
      </c>
      <c r="AP47" s="25">
        <v>25.650200000000002</v>
      </c>
      <c r="AQ47" s="2"/>
      <c r="AR47" s="26">
        <v>27.64</v>
      </c>
      <c r="AS47" s="27">
        <v>4.38</v>
      </c>
      <c r="AT47" s="27">
        <v>4.53</v>
      </c>
      <c r="AU47" s="27">
        <v>30.88</v>
      </c>
      <c r="AV47" s="27">
        <v>5.28</v>
      </c>
      <c r="AW47" s="27">
        <v>7.72</v>
      </c>
      <c r="AX47" s="27">
        <v>31.2</v>
      </c>
      <c r="AY47" s="27">
        <v>5.45</v>
      </c>
      <c r="AZ47" s="28">
        <v>8.26</v>
      </c>
      <c r="BA47" s="2"/>
      <c r="BB47" s="26">
        <v>6.5</v>
      </c>
      <c r="BC47" s="27">
        <v>5.8</v>
      </c>
      <c r="BD47" s="28">
        <v>5.8</v>
      </c>
      <c r="BE47" s="2"/>
      <c r="BF47" s="29">
        <v>28.93</v>
      </c>
      <c r="BG47" s="27">
        <v>4.67</v>
      </c>
      <c r="BH47" s="27">
        <v>6.19</v>
      </c>
      <c r="BI47" s="27">
        <v>33.44</v>
      </c>
      <c r="BJ47" s="27">
        <v>5.79</v>
      </c>
      <c r="BK47" s="27">
        <v>10.75</v>
      </c>
      <c r="BL47" s="27">
        <v>33.200000000000003</v>
      </c>
      <c r="BM47" s="27">
        <v>5.66</v>
      </c>
      <c r="BN47" s="28">
        <v>10.56</v>
      </c>
      <c r="BO47" s="2"/>
      <c r="BP47" s="26">
        <v>7.2</v>
      </c>
      <c r="BQ47" s="27">
        <v>5.5</v>
      </c>
      <c r="BR47" s="28">
        <v>5.4</v>
      </c>
      <c r="BS47" s="2"/>
      <c r="BT47" s="29">
        <v>31.05</v>
      </c>
      <c r="BU47" s="27">
        <v>5.42</v>
      </c>
      <c r="BV47" s="27">
        <v>8.35</v>
      </c>
      <c r="BW47" s="27">
        <v>35.85</v>
      </c>
      <c r="BX47" s="27">
        <v>6.22</v>
      </c>
      <c r="BY47" s="27">
        <v>12.73</v>
      </c>
      <c r="BZ47" s="27">
        <v>35.700000000000003</v>
      </c>
      <c r="CA47" s="27">
        <v>6.09</v>
      </c>
      <c r="CB47" s="28">
        <v>12.62</v>
      </c>
      <c r="CC47" s="2"/>
      <c r="CD47" s="26">
        <v>6.4</v>
      </c>
      <c r="CE47" s="27">
        <v>5.6</v>
      </c>
      <c r="CF47" s="28">
        <v>5.5</v>
      </c>
      <c r="CG47" s="2"/>
      <c r="CH47" s="29">
        <v>34.229999999999997</v>
      </c>
      <c r="CI47" s="27">
        <v>6.02</v>
      </c>
      <c r="CJ47" s="27">
        <v>11.38</v>
      </c>
      <c r="CK47" s="27">
        <v>40.1</v>
      </c>
      <c r="CL47" s="27">
        <v>7.24</v>
      </c>
      <c r="CM47" s="27">
        <v>16.54</v>
      </c>
      <c r="CN47" s="27">
        <v>38.229999999999997</v>
      </c>
      <c r="CO47" s="27">
        <v>6.6</v>
      </c>
      <c r="CP47" s="28">
        <v>14.72</v>
      </c>
      <c r="CQ47" s="2"/>
      <c r="CR47" s="26">
        <v>7.1</v>
      </c>
      <c r="CS47" s="27">
        <v>5.5</v>
      </c>
      <c r="CT47" s="28">
        <v>5.8</v>
      </c>
      <c r="CV47" s="25">
        <v>31.779800000000002</v>
      </c>
      <c r="CW47" s="2"/>
      <c r="CX47" s="26">
        <v>36.82</v>
      </c>
      <c r="CY47" s="27">
        <v>6.52</v>
      </c>
      <c r="CZ47" s="27">
        <v>13.61</v>
      </c>
      <c r="DA47" s="27">
        <v>43</v>
      </c>
      <c r="DB47" s="27">
        <v>7.99</v>
      </c>
      <c r="DC47" s="27">
        <v>18.940000000000001</v>
      </c>
      <c r="DD47" s="27">
        <v>40.4</v>
      </c>
      <c r="DE47" s="27">
        <v>7.12</v>
      </c>
      <c r="DF47" s="28">
        <v>16.399999999999999</v>
      </c>
      <c r="DG47" s="2"/>
      <c r="DH47" s="26">
        <v>6.5</v>
      </c>
      <c r="DI47" s="27">
        <v>5.5</v>
      </c>
      <c r="DJ47" s="28">
        <v>6.7</v>
      </c>
    </row>
    <row r="48" spans="2:114">
      <c r="B48" s="42" t="s">
        <v>107</v>
      </c>
      <c r="C48" s="30" t="s">
        <v>108</v>
      </c>
      <c r="D48" s="256"/>
      <c r="E48" s="9"/>
      <c r="F48" s="25">
        <v>8.0963999999999992</v>
      </c>
      <c r="G48" s="2"/>
      <c r="H48" s="26">
        <v>64.55</v>
      </c>
      <c r="I48" s="27">
        <v>6.61</v>
      </c>
      <c r="J48" s="27">
        <v>21.88</v>
      </c>
      <c r="K48" s="27">
        <v>64.86</v>
      </c>
      <c r="L48" s="27">
        <v>6.53</v>
      </c>
      <c r="M48" s="27">
        <v>21.72</v>
      </c>
      <c r="N48" s="27">
        <v>63.87</v>
      </c>
      <c r="O48" s="27">
        <v>6.88</v>
      </c>
      <c r="P48" s="28">
        <v>21.8</v>
      </c>
      <c r="Q48" s="2"/>
      <c r="R48" s="26">
        <v>4.0999999999999996</v>
      </c>
      <c r="S48" s="27">
        <v>3.6</v>
      </c>
      <c r="T48" s="28">
        <v>2.8</v>
      </c>
      <c r="U48" s="2"/>
      <c r="V48" s="26">
        <v>100</v>
      </c>
      <c r="W48" s="27">
        <v>25</v>
      </c>
      <c r="X48" s="36">
        <v>0.15347222222222201</v>
      </c>
      <c r="Z48" s="25">
        <v>44.0884</v>
      </c>
      <c r="AA48" s="2"/>
      <c r="AB48" s="26">
        <v>28.4</v>
      </c>
      <c r="AC48" s="27">
        <v>3.39</v>
      </c>
      <c r="AD48" s="27">
        <v>7.07</v>
      </c>
      <c r="AE48" s="27">
        <v>29.82</v>
      </c>
      <c r="AF48" s="27">
        <v>3.01</v>
      </c>
      <c r="AG48" s="27">
        <v>7.36</v>
      </c>
      <c r="AH48" s="27">
        <v>29.56</v>
      </c>
      <c r="AI48" s="27">
        <v>2.83</v>
      </c>
      <c r="AJ48" s="28">
        <v>7.13</v>
      </c>
      <c r="AK48" s="2"/>
      <c r="AL48" s="26">
        <v>0.7</v>
      </c>
      <c r="AM48" s="27">
        <v>0.4</v>
      </c>
      <c r="AN48" s="28">
        <v>0.5</v>
      </c>
      <c r="AP48" s="25">
        <v>30.2301</v>
      </c>
      <c r="AQ48" s="2"/>
      <c r="AR48" s="26">
        <v>31.34</v>
      </c>
      <c r="AS48" s="27">
        <v>7.11</v>
      </c>
      <c r="AT48" s="27">
        <v>9.5500000000000007</v>
      </c>
      <c r="AU48" s="27">
        <v>31.65</v>
      </c>
      <c r="AV48" s="27">
        <v>6.69</v>
      </c>
      <c r="AW48" s="27">
        <v>9.1300000000000008</v>
      </c>
      <c r="AX48" s="27">
        <v>28.88</v>
      </c>
      <c r="AY48" s="27">
        <v>4.88</v>
      </c>
      <c r="AZ48" s="28">
        <v>5.63</v>
      </c>
      <c r="BA48" s="2"/>
      <c r="BB48" s="26">
        <v>8.1</v>
      </c>
      <c r="BC48" s="27">
        <v>5.6</v>
      </c>
      <c r="BD48" s="28">
        <v>5</v>
      </c>
      <c r="BE48" s="2"/>
      <c r="BF48" s="29">
        <v>34</v>
      </c>
      <c r="BG48" s="27">
        <v>7.19</v>
      </c>
      <c r="BH48" s="27">
        <v>12.36</v>
      </c>
      <c r="BI48" s="27">
        <v>33.4</v>
      </c>
      <c r="BJ48" s="27">
        <v>6.4</v>
      </c>
      <c r="BK48" s="27">
        <v>10.99</v>
      </c>
      <c r="BL48" s="27">
        <v>30.18</v>
      </c>
      <c r="BM48" s="27">
        <v>4.9400000000000004</v>
      </c>
      <c r="BN48" s="28">
        <v>7.25</v>
      </c>
      <c r="BO48" s="2"/>
      <c r="BP48" s="26">
        <v>8.1</v>
      </c>
      <c r="BQ48" s="27">
        <v>5.3</v>
      </c>
      <c r="BR48" s="28">
        <v>4.7</v>
      </c>
      <c r="BS48" s="2"/>
      <c r="BT48" s="29">
        <v>37.159999999999997</v>
      </c>
      <c r="BU48" s="27">
        <v>7.42</v>
      </c>
      <c r="BV48" s="27">
        <v>15.27</v>
      </c>
      <c r="BW48" s="27">
        <v>36.83</v>
      </c>
      <c r="BX48" s="27">
        <v>6.87</v>
      </c>
      <c r="BY48" s="27">
        <v>14.28</v>
      </c>
      <c r="BZ48" s="27">
        <v>32.57</v>
      </c>
      <c r="CA48" s="27">
        <v>5.4</v>
      </c>
      <c r="CB48" s="28">
        <v>9.4700000000000006</v>
      </c>
      <c r="CC48" s="2"/>
      <c r="CD48" s="26">
        <v>8.1</v>
      </c>
      <c r="CE48" s="27">
        <v>5.2</v>
      </c>
      <c r="CF48" s="28">
        <v>4.7</v>
      </c>
      <c r="CG48" s="2"/>
      <c r="CH48" s="29">
        <v>41.78</v>
      </c>
      <c r="CI48" s="27">
        <v>7.45</v>
      </c>
      <c r="CJ48" s="27">
        <v>18.37</v>
      </c>
      <c r="CK48" s="27">
        <v>39.869999999999997</v>
      </c>
      <c r="CL48" s="27">
        <v>6.81</v>
      </c>
      <c r="CM48" s="27">
        <v>16.16</v>
      </c>
      <c r="CN48" s="27">
        <v>35.31</v>
      </c>
      <c r="CO48" s="27">
        <v>5.8</v>
      </c>
      <c r="CP48" s="28">
        <v>11.91</v>
      </c>
      <c r="CQ48" s="2"/>
      <c r="CR48" s="26">
        <v>9.1</v>
      </c>
      <c r="CS48" s="27">
        <v>5.4</v>
      </c>
      <c r="CT48" s="28">
        <v>4.9000000000000004</v>
      </c>
      <c r="CV48" s="25">
        <v>28.007200000000001</v>
      </c>
      <c r="CW48" s="2"/>
      <c r="CX48" s="26">
        <v>44.99</v>
      </c>
      <c r="CY48" s="27">
        <v>7.36</v>
      </c>
      <c r="CZ48" s="27">
        <v>19.71</v>
      </c>
      <c r="DA48" s="27">
        <v>44.22</v>
      </c>
      <c r="DB48" s="27">
        <v>7.04</v>
      </c>
      <c r="DC48" s="27">
        <v>18.760000000000002</v>
      </c>
      <c r="DD48" s="27">
        <v>38.51</v>
      </c>
      <c r="DE48" s="27">
        <v>6.24</v>
      </c>
      <c r="DF48" s="28">
        <v>14.32</v>
      </c>
      <c r="DG48" s="2"/>
      <c r="DH48" s="26">
        <v>7.9</v>
      </c>
      <c r="DI48" s="27">
        <v>5.3</v>
      </c>
      <c r="DJ48" s="28">
        <v>4.9000000000000004</v>
      </c>
    </row>
    <row r="49" spans="2:114">
      <c r="B49" s="42" t="s">
        <v>109</v>
      </c>
      <c r="C49" s="30" t="s">
        <v>110</v>
      </c>
      <c r="D49" s="256"/>
      <c r="E49" s="9"/>
      <c r="F49" s="25">
        <v>9.4083000000000006</v>
      </c>
      <c r="G49" s="2"/>
      <c r="H49" s="26">
        <v>63.17</v>
      </c>
      <c r="I49" s="27">
        <v>6.54</v>
      </c>
      <c r="J49" s="27">
        <v>20.170000000000002</v>
      </c>
      <c r="K49" s="27">
        <v>63.22</v>
      </c>
      <c r="L49" s="27">
        <v>6.67</v>
      </c>
      <c r="M49" s="27">
        <v>20.52</v>
      </c>
      <c r="N49" s="27">
        <v>64.150000000000006</v>
      </c>
      <c r="O49" s="27">
        <v>6.73</v>
      </c>
      <c r="P49" s="28">
        <v>20.88</v>
      </c>
      <c r="Q49" s="2"/>
      <c r="R49" s="26">
        <v>2.9</v>
      </c>
      <c r="S49" s="27">
        <v>2.9</v>
      </c>
      <c r="T49" s="28">
        <v>3</v>
      </c>
      <c r="U49" s="2"/>
      <c r="V49" s="26">
        <v>100</v>
      </c>
      <c r="W49" s="27">
        <v>25</v>
      </c>
      <c r="X49" s="36">
        <v>0.15347222222222201</v>
      </c>
      <c r="Z49" s="25">
        <v>59.704799999999999</v>
      </c>
      <c r="AA49" s="2"/>
      <c r="AB49" s="26">
        <v>26.58</v>
      </c>
      <c r="AC49" s="27">
        <v>4.07</v>
      </c>
      <c r="AD49" s="27">
        <v>7.09</v>
      </c>
      <c r="AE49" s="27">
        <v>27.47</v>
      </c>
      <c r="AF49" s="27">
        <v>3.69</v>
      </c>
      <c r="AG49" s="27">
        <v>7.18</v>
      </c>
      <c r="AH49" s="27">
        <v>29.69</v>
      </c>
      <c r="AI49" s="27">
        <v>3.89</v>
      </c>
      <c r="AJ49" s="28">
        <v>8.1199999999999992</v>
      </c>
      <c r="AK49" s="2"/>
      <c r="AL49" s="26">
        <v>0.5</v>
      </c>
      <c r="AM49" s="27">
        <v>0.5</v>
      </c>
      <c r="AN49" s="28">
        <v>0.5</v>
      </c>
      <c r="AP49" s="25">
        <v>42.855499999999999</v>
      </c>
      <c r="AQ49" s="2"/>
      <c r="AR49" s="26">
        <v>31.44</v>
      </c>
      <c r="AS49" s="27">
        <v>5.78</v>
      </c>
      <c r="AT49" s="27">
        <v>8.16</v>
      </c>
      <c r="AU49" s="27">
        <v>31.27</v>
      </c>
      <c r="AV49" s="27">
        <v>5.74</v>
      </c>
      <c r="AW49" s="27">
        <v>8.01</v>
      </c>
      <c r="AX49" s="27">
        <v>34.56</v>
      </c>
      <c r="AY49" s="27">
        <v>7.12</v>
      </c>
      <c r="AZ49" s="28">
        <v>11.98</v>
      </c>
      <c r="BA49" s="2"/>
      <c r="BB49" s="26">
        <v>4</v>
      </c>
      <c r="BC49" s="27">
        <v>3.5</v>
      </c>
      <c r="BD49" s="28">
        <v>4.9000000000000004</v>
      </c>
      <c r="BE49" s="2"/>
      <c r="BF49" s="29">
        <v>34.04</v>
      </c>
      <c r="BG49" s="27">
        <v>6.16</v>
      </c>
      <c r="BH49" s="27">
        <v>11.25</v>
      </c>
      <c r="BI49" s="27">
        <v>34.32</v>
      </c>
      <c r="BJ49" s="27">
        <v>6.23</v>
      </c>
      <c r="BK49" s="27">
        <v>11.76</v>
      </c>
      <c r="BL49" s="27">
        <v>38.1</v>
      </c>
      <c r="BM49" s="27">
        <v>7.09</v>
      </c>
      <c r="BN49" s="28">
        <v>15.3</v>
      </c>
      <c r="BO49" s="2"/>
      <c r="BP49" s="26">
        <v>3.6</v>
      </c>
      <c r="BQ49" s="27">
        <v>3.3</v>
      </c>
      <c r="BR49" s="28">
        <v>4.5</v>
      </c>
      <c r="BS49" s="2"/>
      <c r="BT49" s="29">
        <v>37.26</v>
      </c>
      <c r="BU49" s="27">
        <v>6.44</v>
      </c>
      <c r="BV49" s="27">
        <v>13.4</v>
      </c>
      <c r="BW49" s="27">
        <v>36.94</v>
      </c>
      <c r="BX49" s="27">
        <v>6.42</v>
      </c>
      <c r="BY49" s="27">
        <v>13.37</v>
      </c>
      <c r="BZ49" s="27">
        <v>41.09</v>
      </c>
      <c r="CA49" s="27">
        <v>7.31</v>
      </c>
      <c r="CB49" s="28">
        <v>17.23</v>
      </c>
      <c r="CC49" s="2"/>
      <c r="CD49" s="26">
        <v>3.6</v>
      </c>
      <c r="CE49" s="27">
        <v>3.4</v>
      </c>
      <c r="CF49" s="28">
        <v>4.0999999999999996</v>
      </c>
      <c r="CG49" s="2"/>
      <c r="CH49" s="29">
        <v>39.58</v>
      </c>
      <c r="CI49" s="27">
        <v>6.87</v>
      </c>
      <c r="CJ49" s="27">
        <v>15.53</v>
      </c>
      <c r="CK49" s="27">
        <v>40.26</v>
      </c>
      <c r="CL49" s="27">
        <v>7.11</v>
      </c>
      <c r="CM49" s="27">
        <v>16.350000000000001</v>
      </c>
      <c r="CN49" s="27">
        <v>44.67</v>
      </c>
      <c r="CO49" s="27">
        <v>7.8</v>
      </c>
      <c r="CP49" s="28">
        <v>19.98</v>
      </c>
      <c r="CQ49" s="2"/>
      <c r="CR49" s="26">
        <v>4.2</v>
      </c>
      <c r="CS49" s="27">
        <v>3.4</v>
      </c>
      <c r="CT49" s="28">
        <v>4.8</v>
      </c>
      <c r="CV49" s="25">
        <v>34.330800000000004</v>
      </c>
      <c r="CW49" s="2"/>
      <c r="CX49" s="26">
        <v>42.26</v>
      </c>
      <c r="CY49" s="27">
        <v>7.27</v>
      </c>
      <c r="CZ49" s="27">
        <v>17.43</v>
      </c>
      <c r="DA49" s="27">
        <v>43.05</v>
      </c>
      <c r="DB49" s="27">
        <v>7.57</v>
      </c>
      <c r="DC49" s="27">
        <v>18.39</v>
      </c>
      <c r="DD49" s="27">
        <v>47.71</v>
      </c>
      <c r="DE49" s="27">
        <v>8.16</v>
      </c>
      <c r="DF49" s="28">
        <v>21.94</v>
      </c>
      <c r="DG49" s="2"/>
      <c r="DH49" s="26">
        <v>3.5</v>
      </c>
      <c r="DI49" s="27">
        <v>3.6</v>
      </c>
      <c r="DJ49" s="28">
        <v>4.4000000000000004</v>
      </c>
    </row>
    <row r="50" spans="2:114">
      <c r="B50" s="42" t="s">
        <v>111</v>
      </c>
      <c r="C50" s="30" t="s">
        <v>112</v>
      </c>
      <c r="D50" s="256"/>
      <c r="E50" s="9"/>
      <c r="F50" s="25">
        <v>13.8284</v>
      </c>
      <c r="G50" s="2"/>
      <c r="H50" s="26">
        <v>64.3</v>
      </c>
      <c r="I50" s="27">
        <v>6.59</v>
      </c>
      <c r="J50" s="27">
        <v>20.82</v>
      </c>
      <c r="K50" s="27">
        <v>64.180000000000007</v>
      </c>
      <c r="L50" s="27">
        <v>6.59</v>
      </c>
      <c r="M50" s="27">
        <v>20.77</v>
      </c>
      <c r="N50" s="27">
        <v>63.91</v>
      </c>
      <c r="O50" s="27">
        <v>6.74</v>
      </c>
      <c r="P50" s="28">
        <v>20.91</v>
      </c>
      <c r="Q50" s="2"/>
      <c r="R50" s="26">
        <v>2.7</v>
      </c>
      <c r="S50" s="27">
        <v>2.7</v>
      </c>
      <c r="T50" s="28">
        <v>2.5</v>
      </c>
      <c r="U50" s="2"/>
      <c r="V50" s="26">
        <v>100</v>
      </c>
      <c r="W50" s="27">
        <v>25</v>
      </c>
      <c r="X50" s="36">
        <v>0.15347222222222201</v>
      </c>
      <c r="Z50" s="25">
        <v>71.047600000000003</v>
      </c>
      <c r="AA50" s="2"/>
      <c r="AB50" s="26">
        <v>27.03</v>
      </c>
      <c r="AC50" s="27">
        <v>3.89</v>
      </c>
      <c r="AD50" s="27">
        <v>7.44</v>
      </c>
      <c r="AE50" s="27">
        <v>28.33</v>
      </c>
      <c r="AF50" s="27">
        <v>3.62</v>
      </c>
      <c r="AG50" s="27">
        <v>7.75</v>
      </c>
      <c r="AH50" s="27">
        <v>28.23</v>
      </c>
      <c r="AI50" s="27">
        <v>3.33</v>
      </c>
      <c r="AJ50" s="28">
        <v>7.36</v>
      </c>
      <c r="AK50" s="2"/>
      <c r="AL50" s="26">
        <v>0.4</v>
      </c>
      <c r="AM50" s="27">
        <v>0.4</v>
      </c>
      <c r="AN50" s="28">
        <v>0.4</v>
      </c>
      <c r="AP50" s="25">
        <v>54.366300000000003</v>
      </c>
      <c r="AQ50" s="2"/>
      <c r="AR50" s="26">
        <v>33.200000000000003</v>
      </c>
      <c r="AS50" s="27">
        <v>6.56</v>
      </c>
      <c r="AT50" s="27">
        <v>10.84</v>
      </c>
      <c r="AU50" s="27">
        <v>32.42</v>
      </c>
      <c r="AV50" s="27">
        <v>6.11</v>
      </c>
      <c r="AW50" s="27">
        <v>9.9700000000000006</v>
      </c>
      <c r="AX50" s="27">
        <v>30.17</v>
      </c>
      <c r="AY50" s="27">
        <v>5.07</v>
      </c>
      <c r="AZ50" s="28">
        <v>7.1</v>
      </c>
      <c r="BA50" s="2"/>
      <c r="BB50" s="26">
        <v>2.1</v>
      </c>
      <c r="BC50" s="27">
        <v>1.9</v>
      </c>
      <c r="BD50" s="28">
        <v>2.5</v>
      </c>
      <c r="BE50" s="2"/>
      <c r="BF50" s="29">
        <v>36.64</v>
      </c>
      <c r="BG50" s="27">
        <v>6.88</v>
      </c>
      <c r="BH50" s="27">
        <v>14.37</v>
      </c>
      <c r="BI50" s="27">
        <v>35.200000000000003</v>
      </c>
      <c r="BJ50" s="27">
        <v>6.34</v>
      </c>
      <c r="BK50" s="27">
        <v>12.89</v>
      </c>
      <c r="BL50" s="27">
        <v>32.5</v>
      </c>
      <c r="BM50" s="27">
        <v>5.55</v>
      </c>
      <c r="BN50" s="28">
        <v>10.1</v>
      </c>
      <c r="BO50" s="2"/>
      <c r="BP50" s="26">
        <v>2.6</v>
      </c>
      <c r="BQ50" s="27">
        <v>1.8</v>
      </c>
      <c r="BR50" s="28">
        <v>2.2000000000000002</v>
      </c>
      <c r="BS50" s="2"/>
      <c r="BT50" s="29">
        <v>39.04</v>
      </c>
      <c r="BU50" s="27">
        <v>7.1</v>
      </c>
      <c r="BV50" s="27">
        <v>15.97</v>
      </c>
      <c r="BW50" s="27">
        <v>37.65</v>
      </c>
      <c r="BX50" s="27">
        <v>6.7</v>
      </c>
      <c r="BY50" s="27">
        <v>14.71</v>
      </c>
      <c r="BZ50" s="27">
        <v>34.549999999999997</v>
      </c>
      <c r="CA50" s="27">
        <v>5.88</v>
      </c>
      <c r="CB50" s="28">
        <v>11.3</v>
      </c>
      <c r="CC50" s="2"/>
      <c r="CD50" s="26">
        <v>2.8</v>
      </c>
      <c r="CE50" s="27">
        <v>1.9</v>
      </c>
      <c r="CF50" s="28">
        <v>2.2999999999999998</v>
      </c>
      <c r="CG50" s="2"/>
      <c r="CH50" s="29">
        <v>42.2</v>
      </c>
      <c r="CI50" s="27">
        <v>7.5</v>
      </c>
      <c r="CJ50" s="27">
        <v>18.28</v>
      </c>
      <c r="CK50" s="27">
        <v>40.79</v>
      </c>
      <c r="CL50" s="27">
        <v>7.25</v>
      </c>
      <c r="CM50" s="27">
        <v>17.14</v>
      </c>
      <c r="CN50" s="27">
        <v>37.619999999999997</v>
      </c>
      <c r="CO50" s="27">
        <v>6.55</v>
      </c>
      <c r="CP50" s="28">
        <v>14.12</v>
      </c>
      <c r="CQ50" s="2"/>
      <c r="CR50" s="26">
        <v>3.2</v>
      </c>
      <c r="CS50" s="27">
        <v>2</v>
      </c>
      <c r="CT50" s="28">
        <v>2.1</v>
      </c>
      <c r="CV50" s="25">
        <v>31.8886</v>
      </c>
      <c r="CW50" s="2"/>
      <c r="CX50" s="26">
        <v>45.26</v>
      </c>
      <c r="CY50" s="27">
        <v>7.93</v>
      </c>
      <c r="CZ50" s="27">
        <v>20.46</v>
      </c>
      <c r="DA50" s="27">
        <v>43.95</v>
      </c>
      <c r="DB50" s="27">
        <v>7.85</v>
      </c>
      <c r="DC50" s="27">
        <v>19.57</v>
      </c>
      <c r="DD50" s="27">
        <v>40.700000000000003</v>
      </c>
      <c r="DE50" s="27">
        <v>7.21</v>
      </c>
      <c r="DF50" s="28">
        <v>16.55</v>
      </c>
      <c r="DG50" s="2"/>
      <c r="DH50" s="26">
        <v>2.2000000000000002</v>
      </c>
      <c r="DI50" s="27">
        <v>2</v>
      </c>
      <c r="DJ50" s="28">
        <v>2.4</v>
      </c>
    </row>
    <row r="51" spans="2:114">
      <c r="B51" s="42" t="s">
        <v>113</v>
      </c>
      <c r="C51" s="34" t="s">
        <v>114</v>
      </c>
      <c r="D51" s="256"/>
      <c r="E51" s="9"/>
      <c r="F51" s="25">
        <v>14.344099999999999</v>
      </c>
      <c r="G51" s="2"/>
      <c r="H51" s="26">
        <v>62.59</v>
      </c>
      <c r="I51" s="27">
        <v>6.78</v>
      </c>
      <c r="J51" s="27">
        <v>22.54</v>
      </c>
      <c r="K51" s="27">
        <v>61.23</v>
      </c>
      <c r="L51" s="27">
        <v>6.94</v>
      </c>
      <c r="M51" s="27">
        <v>22.23</v>
      </c>
      <c r="N51" s="27">
        <v>62.26</v>
      </c>
      <c r="O51" s="27">
        <v>7.14</v>
      </c>
      <c r="P51" s="28">
        <v>22.6</v>
      </c>
      <c r="Q51" s="2"/>
      <c r="R51" s="26">
        <v>1.7</v>
      </c>
      <c r="S51" s="27">
        <v>1.6</v>
      </c>
      <c r="T51" s="28">
        <v>1.5</v>
      </c>
      <c r="U51" s="2"/>
      <c r="V51" s="26">
        <v>100</v>
      </c>
      <c r="W51" s="27">
        <v>25</v>
      </c>
      <c r="X51" s="36">
        <v>0.15347222222222201</v>
      </c>
      <c r="Z51" s="25">
        <v>35.533299999999997</v>
      </c>
      <c r="AA51" s="2"/>
      <c r="AB51" s="26">
        <v>27.18</v>
      </c>
      <c r="AC51" s="27">
        <v>3.63</v>
      </c>
      <c r="AD51" s="27">
        <v>7.48</v>
      </c>
      <c r="AE51" s="27">
        <v>27.99</v>
      </c>
      <c r="AF51" s="27">
        <v>3.1</v>
      </c>
      <c r="AG51" s="27">
        <v>7.35</v>
      </c>
      <c r="AH51" s="27">
        <v>29.21</v>
      </c>
      <c r="AI51" s="27">
        <v>2.81</v>
      </c>
      <c r="AJ51" s="28">
        <v>7.37</v>
      </c>
      <c r="AK51" s="2"/>
      <c r="AL51" s="26">
        <v>0.5</v>
      </c>
      <c r="AM51" s="27">
        <v>0.4</v>
      </c>
      <c r="AN51" s="28">
        <v>0.4</v>
      </c>
      <c r="AP51" s="25">
        <v>15.5238</v>
      </c>
      <c r="AQ51" s="2"/>
      <c r="AR51" s="26">
        <v>27.58</v>
      </c>
      <c r="AS51" s="27">
        <v>2.86</v>
      </c>
      <c r="AT51" s="27">
        <v>2.86</v>
      </c>
      <c r="AU51" s="27">
        <v>26.81</v>
      </c>
      <c r="AV51" s="27">
        <v>2.74</v>
      </c>
      <c r="AW51" s="27">
        <v>2.37</v>
      </c>
      <c r="AX51" s="27">
        <v>26.13</v>
      </c>
      <c r="AY51" s="27">
        <v>2.5299999999999998</v>
      </c>
      <c r="AZ51" s="28">
        <v>2.08</v>
      </c>
      <c r="BA51" s="2"/>
      <c r="BB51" s="26">
        <v>4.4000000000000004</v>
      </c>
      <c r="BC51" s="27">
        <v>4.2</v>
      </c>
      <c r="BD51" s="28">
        <v>4.7</v>
      </c>
      <c r="BE51" s="2"/>
      <c r="BF51" s="29">
        <v>27.57</v>
      </c>
      <c r="BG51" s="27">
        <v>2.79</v>
      </c>
      <c r="BH51" s="27">
        <v>2.58</v>
      </c>
      <c r="BI51" s="27">
        <v>27.02</v>
      </c>
      <c r="BJ51" s="27">
        <v>2.56</v>
      </c>
      <c r="BK51" s="27">
        <v>2</v>
      </c>
      <c r="BL51" s="27">
        <v>26.87</v>
      </c>
      <c r="BM51" s="27">
        <v>2.36</v>
      </c>
      <c r="BN51" s="28">
        <v>1.59</v>
      </c>
      <c r="BO51" s="2"/>
      <c r="BP51" s="26">
        <v>3.2</v>
      </c>
      <c r="BQ51" s="27">
        <v>2.2999999999999998</v>
      </c>
      <c r="BR51" s="28">
        <v>2.5</v>
      </c>
      <c r="BS51" s="2"/>
      <c r="BT51" s="29">
        <v>27.55</v>
      </c>
      <c r="BU51" s="27">
        <v>2.78</v>
      </c>
      <c r="BV51" s="27">
        <v>2.6</v>
      </c>
      <c r="BW51" s="27">
        <v>27.08</v>
      </c>
      <c r="BX51" s="27">
        <v>2.6</v>
      </c>
      <c r="BY51" s="27">
        <v>2.08</v>
      </c>
      <c r="BZ51" s="27">
        <v>27.06</v>
      </c>
      <c r="CA51" s="27">
        <v>2.41</v>
      </c>
      <c r="CB51" s="28">
        <v>1.73</v>
      </c>
      <c r="CC51" s="2"/>
      <c r="CD51" s="26">
        <v>2.6</v>
      </c>
      <c r="CE51" s="27">
        <v>2.2000000000000002</v>
      </c>
      <c r="CF51" s="28">
        <v>2.4</v>
      </c>
      <c r="CG51" s="2"/>
      <c r="CH51" s="29">
        <v>28.08</v>
      </c>
      <c r="CI51" s="27">
        <v>3.4</v>
      </c>
      <c r="CJ51" s="27">
        <v>3.24</v>
      </c>
      <c r="CK51" s="27">
        <v>27.26</v>
      </c>
      <c r="CL51" s="27">
        <v>2.75</v>
      </c>
      <c r="CM51" s="27">
        <v>2.2200000000000002</v>
      </c>
      <c r="CN51" s="27">
        <v>27.26</v>
      </c>
      <c r="CO51" s="27">
        <v>2.48</v>
      </c>
      <c r="CP51" s="28">
        <v>1.86</v>
      </c>
      <c r="CQ51" s="2"/>
      <c r="CR51" s="26">
        <v>2.6</v>
      </c>
      <c r="CS51" s="27">
        <v>2</v>
      </c>
      <c r="CT51" s="28">
        <v>2.2000000000000002</v>
      </c>
      <c r="CV51" s="25">
        <v>24.043299999999999</v>
      </c>
      <c r="CW51" s="2"/>
      <c r="CX51" s="26">
        <v>28.17</v>
      </c>
      <c r="CY51" s="27">
        <v>3.52</v>
      </c>
      <c r="CZ51" s="27">
        <v>3.43</v>
      </c>
      <c r="DA51" s="27">
        <v>27.37</v>
      </c>
      <c r="DB51" s="27">
        <v>2.95</v>
      </c>
      <c r="DC51" s="27">
        <v>2.5</v>
      </c>
      <c r="DD51" s="27">
        <v>27.48</v>
      </c>
      <c r="DE51" s="27">
        <v>2.69</v>
      </c>
      <c r="DF51" s="28">
        <v>2.11</v>
      </c>
      <c r="DG51" s="2"/>
      <c r="DH51" s="26">
        <v>2.2999999999999998</v>
      </c>
      <c r="DI51" s="27">
        <v>2</v>
      </c>
      <c r="DJ51" s="28">
        <v>2.1</v>
      </c>
    </row>
    <row r="52" spans="2:114">
      <c r="B52" s="42" t="s">
        <v>115</v>
      </c>
      <c r="C52" s="34" t="s">
        <v>116</v>
      </c>
      <c r="D52" s="256"/>
      <c r="E52" s="9"/>
      <c r="F52" s="25">
        <v>4.1576000000000004</v>
      </c>
      <c r="G52" s="2"/>
      <c r="H52" s="26">
        <v>61.74</v>
      </c>
      <c r="I52" s="27">
        <v>7.53</v>
      </c>
      <c r="J52" s="27">
        <v>21.14</v>
      </c>
      <c r="K52" s="27">
        <v>63.1</v>
      </c>
      <c r="L52" s="27">
        <v>7.08</v>
      </c>
      <c r="M52" s="27">
        <v>20.82</v>
      </c>
      <c r="N52" s="27">
        <v>63.66</v>
      </c>
      <c r="O52" s="27">
        <v>7.06</v>
      </c>
      <c r="P52" s="28">
        <v>21.11</v>
      </c>
      <c r="Q52" s="2"/>
      <c r="R52" s="26">
        <v>2.9</v>
      </c>
      <c r="S52" s="27">
        <v>3.2</v>
      </c>
      <c r="T52" s="28">
        <v>3.3</v>
      </c>
      <c r="U52" s="2"/>
      <c r="V52" s="26">
        <v>100</v>
      </c>
      <c r="W52" s="27">
        <v>25</v>
      </c>
      <c r="X52" s="36">
        <v>0.15347222222222201</v>
      </c>
      <c r="Z52" s="25">
        <v>39.639499999999998</v>
      </c>
      <c r="AA52" s="2"/>
      <c r="AB52" s="26">
        <v>24.95</v>
      </c>
      <c r="AC52" s="27">
        <v>2.71</v>
      </c>
      <c r="AD52" s="27">
        <v>6.05</v>
      </c>
      <c r="AE52" s="27">
        <v>28.91</v>
      </c>
      <c r="AF52" s="27">
        <v>2.74</v>
      </c>
      <c r="AG52" s="27">
        <v>7.63</v>
      </c>
      <c r="AH52" s="27">
        <v>29.7</v>
      </c>
      <c r="AI52" s="27">
        <v>2.58</v>
      </c>
      <c r="AJ52" s="28">
        <v>7.57</v>
      </c>
      <c r="AK52" s="2"/>
      <c r="AL52" s="26">
        <v>0.5</v>
      </c>
      <c r="AM52" s="27">
        <v>0.4</v>
      </c>
      <c r="AN52" s="28">
        <v>0.5</v>
      </c>
      <c r="AP52" s="25">
        <v>19.1295</v>
      </c>
      <c r="AQ52" s="2"/>
      <c r="AR52" s="26">
        <v>26.17</v>
      </c>
      <c r="AS52" s="27">
        <v>2.2200000000000002</v>
      </c>
      <c r="AT52" s="27">
        <v>1.75</v>
      </c>
      <c r="AU52" s="27">
        <v>26.57</v>
      </c>
      <c r="AV52" s="27">
        <v>2.42</v>
      </c>
      <c r="AW52" s="27">
        <v>1.98</v>
      </c>
      <c r="AX52" s="27">
        <v>26.84</v>
      </c>
      <c r="AY52" s="27">
        <v>2.3199999999999998</v>
      </c>
      <c r="AZ52" s="28">
        <v>1.84</v>
      </c>
      <c r="BA52" s="2"/>
      <c r="BB52" s="26">
        <v>6.4</v>
      </c>
      <c r="BC52" s="27">
        <v>6.5</v>
      </c>
      <c r="BD52" s="28">
        <v>5.5</v>
      </c>
      <c r="BE52" s="2"/>
      <c r="BF52" s="29">
        <v>26.86</v>
      </c>
      <c r="BG52" s="27">
        <v>2.02</v>
      </c>
      <c r="BH52" s="27">
        <v>1.28</v>
      </c>
      <c r="BI52" s="27">
        <v>27.23</v>
      </c>
      <c r="BJ52" s="27">
        <v>2.27</v>
      </c>
      <c r="BK52" s="27">
        <v>1.58</v>
      </c>
      <c r="BL52" s="27">
        <v>26.97</v>
      </c>
      <c r="BM52" s="27">
        <v>2.27</v>
      </c>
      <c r="BN52" s="28">
        <v>1.63</v>
      </c>
      <c r="BO52" s="2"/>
      <c r="BP52" s="26">
        <v>3.4</v>
      </c>
      <c r="BQ52" s="27">
        <v>3.1</v>
      </c>
      <c r="BR52" s="28">
        <v>2.8</v>
      </c>
      <c r="BS52" s="2"/>
      <c r="BT52" s="29">
        <v>26.89</v>
      </c>
      <c r="BU52" s="27">
        <v>2.11</v>
      </c>
      <c r="BV52" s="27">
        <v>1.38</v>
      </c>
      <c r="BW52" s="27">
        <v>27.27</v>
      </c>
      <c r="BX52" s="27">
        <v>2.25</v>
      </c>
      <c r="BY52" s="27">
        <v>1.61</v>
      </c>
      <c r="BZ52" s="27">
        <v>27.05</v>
      </c>
      <c r="CA52" s="27">
        <v>2.21</v>
      </c>
      <c r="CB52" s="28">
        <v>1.59</v>
      </c>
      <c r="CC52" s="2"/>
      <c r="CD52" s="26">
        <v>3.3</v>
      </c>
      <c r="CE52" s="27">
        <v>2.8</v>
      </c>
      <c r="CF52" s="28">
        <v>2.6</v>
      </c>
      <c r="CG52" s="2"/>
      <c r="CH52" s="29">
        <v>26.9</v>
      </c>
      <c r="CI52" s="27">
        <v>1.96</v>
      </c>
      <c r="CJ52" s="27">
        <v>1.2</v>
      </c>
      <c r="CK52" s="27">
        <v>27.52</v>
      </c>
      <c r="CL52" s="27">
        <v>2.46</v>
      </c>
      <c r="CM52" s="27">
        <v>1.89</v>
      </c>
      <c r="CN52" s="27">
        <v>27.21</v>
      </c>
      <c r="CO52" s="27">
        <v>2.35</v>
      </c>
      <c r="CP52" s="28">
        <v>1.77</v>
      </c>
      <c r="CQ52" s="2"/>
      <c r="CR52" s="26">
        <v>3</v>
      </c>
      <c r="CS52" s="27">
        <v>2.6</v>
      </c>
      <c r="CT52" s="28">
        <v>2.4</v>
      </c>
      <c r="CV52" s="25">
        <v>15.104100000000001</v>
      </c>
      <c r="CW52" s="2"/>
      <c r="CX52" s="26">
        <v>27.23</v>
      </c>
      <c r="CY52" s="27">
        <v>2.37</v>
      </c>
      <c r="CZ52" s="27">
        <v>1.72</v>
      </c>
      <c r="DA52" s="27">
        <v>27.58</v>
      </c>
      <c r="DB52" s="27">
        <v>2.62</v>
      </c>
      <c r="DC52" s="27">
        <v>2.0499999999999998</v>
      </c>
      <c r="DD52" s="27">
        <v>27.42</v>
      </c>
      <c r="DE52" s="27">
        <v>2.58</v>
      </c>
      <c r="DF52" s="28">
        <v>2.1</v>
      </c>
      <c r="DG52" s="2"/>
      <c r="DH52" s="26">
        <v>2.5</v>
      </c>
      <c r="DI52" s="27">
        <v>2.4</v>
      </c>
      <c r="DJ52" s="28">
        <v>2.2000000000000002</v>
      </c>
    </row>
    <row r="53" spans="2:114">
      <c r="B53" s="42" t="s">
        <v>117</v>
      </c>
      <c r="C53" s="34" t="s">
        <v>118</v>
      </c>
      <c r="D53" s="256"/>
      <c r="E53" s="9"/>
      <c r="F53" s="25">
        <v>9.5343999999999998</v>
      </c>
      <c r="G53" s="2"/>
      <c r="H53" s="26">
        <v>64.930000000000007</v>
      </c>
      <c r="I53" s="27">
        <v>7</v>
      </c>
      <c r="J53" s="27">
        <v>20.85</v>
      </c>
      <c r="K53" s="27">
        <v>64.680000000000007</v>
      </c>
      <c r="L53" s="27">
        <v>7.13</v>
      </c>
      <c r="M53" s="27">
        <v>21.02</v>
      </c>
      <c r="N53" s="27">
        <v>63.36</v>
      </c>
      <c r="O53" s="27">
        <v>7.6</v>
      </c>
      <c r="P53" s="28">
        <v>21.35</v>
      </c>
      <c r="Q53" s="2"/>
      <c r="R53" s="26">
        <v>3.5</v>
      </c>
      <c r="S53" s="27">
        <v>4.2</v>
      </c>
      <c r="T53" s="28">
        <v>3.9</v>
      </c>
      <c r="U53" s="2"/>
      <c r="V53" s="26">
        <v>100</v>
      </c>
      <c r="W53" s="27">
        <v>25</v>
      </c>
      <c r="X53" s="36">
        <v>0.15347222222222201</v>
      </c>
      <c r="Z53" s="25">
        <v>53.185200000000002</v>
      </c>
      <c r="AA53" s="2"/>
      <c r="AB53" s="26">
        <v>29.74</v>
      </c>
      <c r="AC53" s="27">
        <v>4.0999999999999996</v>
      </c>
      <c r="AD53" s="27">
        <v>8.6</v>
      </c>
      <c r="AE53" s="27">
        <v>29.38</v>
      </c>
      <c r="AF53" s="27">
        <v>3.53</v>
      </c>
      <c r="AG53" s="27">
        <v>7.94</v>
      </c>
      <c r="AH53" s="27">
        <v>28.65</v>
      </c>
      <c r="AI53" s="27">
        <v>3.05</v>
      </c>
      <c r="AJ53" s="28">
        <v>7.21</v>
      </c>
      <c r="AK53" s="2"/>
      <c r="AL53" s="26">
        <v>0.5</v>
      </c>
      <c r="AM53" s="27">
        <v>0.5</v>
      </c>
      <c r="AN53" s="28">
        <v>0.6</v>
      </c>
      <c r="AP53" s="25">
        <v>32.028399999999998</v>
      </c>
      <c r="AQ53" s="2"/>
      <c r="AR53" s="26">
        <v>27.81</v>
      </c>
      <c r="AS53" s="27">
        <v>4.07</v>
      </c>
      <c r="AT53" s="27">
        <v>4.01</v>
      </c>
      <c r="AU53" s="27">
        <v>26.12</v>
      </c>
      <c r="AV53" s="27">
        <v>3.37</v>
      </c>
      <c r="AW53" s="27">
        <v>3.01</v>
      </c>
      <c r="AX53" s="27">
        <v>25.78</v>
      </c>
      <c r="AY53" s="27">
        <v>2.77</v>
      </c>
      <c r="AZ53" s="28">
        <v>2.41</v>
      </c>
      <c r="BA53" s="2"/>
      <c r="BB53" s="26">
        <v>3</v>
      </c>
      <c r="BC53" s="27">
        <v>2.7</v>
      </c>
      <c r="BD53" s="28">
        <v>3.6</v>
      </c>
      <c r="BE53" s="2"/>
      <c r="BF53" s="29">
        <v>27.94</v>
      </c>
      <c r="BG53" s="27">
        <v>4.08</v>
      </c>
      <c r="BH53" s="27">
        <v>3.94</v>
      </c>
      <c r="BI53" s="27">
        <v>26.84</v>
      </c>
      <c r="BJ53" s="27">
        <v>3.84</v>
      </c>
      <c r="BK53" s="27">
        <v>3.48</v>
      </c>
      <c r="BL53" s="27">
        <v>25.53</v>
      </c>
      <c r="BM53" s="27">
        <v>2.89</v>
      </c>
      <c r="BN53" s="28">
        <v>2.52</v>
      </c>
      <c r="BO53" s="2"/>
      <c r="BP53" s="26">
        <v>2</v>
      </c>
      <c r="BQ53" s="27">
        <v>1.8</v>
      </c>
      <c r="BR53" s="28">
        <v>2.1</v>
      </c>
      <c r="BS53" s="2"/>
      <c r="BT53" s="29">
        <v>28.11</v>
      </c>
      <c r="BU53" s="27">
        <v>4.12</v>
      </c>
      <c r="BV53" s="27">
        <v>4.0599999999999996</v>
      </c>
      <c r="BW53" s="27">
        <v>26.45</v>
      </c>
      <c r="BX53" s="27">
        <v>3.73</v>
      </c>
      <c r="BY53" s="27">
        <v>3.35</v>
      </c>
      <c r="BZ53" s="27">
        <v>25.31</v>
      </c>
      <c r="CA53" s="27">
        <v>2.82</v>
      </c>
      <c r="CB53" s="28">
        <v>2.44</v>
      </c>
      <c r="CC53" s="2"/>
      <c r="CD53" s="26">
        <v>1.8</v>
      </c>
      <c r="CE53" s="27">
        <v>1.7</v>
      </c>
      <c r="CF53" s="28">
        <v>2</v>
      </c>
      <c r="CG53" s="2"/>
      <c r="CH53" s="29">
        <v>28.14</v>
      </c>
      <c r="CI53" s="27">
        <v>4.25</v>
      </c>
      <c r="CJ53" s="27">
        <v>4.26</v>
      </c>
      <c r="CK53" s="27">
        <v>27.07</v>
      </c>
      <c r="CL53" s="27">
        <v>4.04</v>
      </c>
      <c r="CM53" s="27">
        <v>3.73</v>
      </c>
      <c r="CN53" s="27">
        <v>26.09</v>
      </c>
      <c r="CO53" s="27">
        <v>3.25</v>
      </c>
      <c r="CP53" s="28">
        <v>2.97</v>
      </c>
      <c r="CQ53" s="2"/>
      <c r="CR53" s="26">
        <v>1.7</v>
      </c>
      <c r="CS53" s="27">
        <v>1.7</v>
      </c>
      <c r="CT53" s="28">
        <v>2</v>
      </c>
      <c r="CV53" s="25">
        <v>36.169499999999999</v>
      </c>
      <c r="CW53" s="2"/>
      <c r="CX53" s="26">
        <v>28.44</v>
      </c>
      <c r="CY53" s="27">
        <v>4.5199999999999996</v>
      </c>
      <c r="CZ53" s="27">
        <v>4.62</v>
      </c>
      <c r="DA53" s="27">
        <v>26.93</v>
      </c>
      <c r="DB53" s="27">
        <v>4.16</v>
      </c>
      <c r="DC53" s="27">
        <v>3.96</v>
      </c>
      <c r="DD53" s="27">
        <v>26.38</v>
      </c>
      <c r="DE53" s="27">
        <v>3.54</v>
      </c>
      <c r="DF53" s="28">
        <v>3.32</v>
      </c>
      <c r="DG53" s="2"/>
      <c r="DH53" s="26">
        <v>1.6</v>
      </c>
      <c r="DI53" s="27">
        <v>1.6</v>
      </c>
      <c r="DJ53" s="28">
        <v>1.9</v>
      </c>
    </row>
    <row r="54" spans="2:114">
      <c r="B54" s="42" t="s">
        <v>119</v>
      </c>
      <c r="C54" s="34" t="s">
        <v>120</v>
      </c>
      <c r="D54" s="256"/>
      <c r="E54" s="9"/>
      <c r="F54" s="25">
        <v>11.454800000000001</v>
      </c>
      <c r="G54" s="2"/>
      <c r="H54" s="26">
        <v>66</v>
      </c>
      <c r="I54" s="27">
        <v>7.45</v>
      </c>
      <c r="J54" s="27">
        <v>21.82</v>
      </c>
      <c r="K54" s="27">
        <v>65.459999999999994</v>
      </c>
      <c r="L54" s="27">
        <v>7.43</v>
      </c>
      <c r="M54" s="27">
        <v>21.14</v>
      </c>
      <c r="N54" s="27">
        <v>64.77</v>
      </c>
      <c r="O54" s="27">
        <v>7.74</v>
      </c>
      <c r="P54" s="28">
        <v>21.01</v>
      </c>
      <c r="Q54" s="2"/>
      <c r="R54" s="26">
        <v>3.8</v>
      </c>
      <c r="S54" s="27">
        <v>3.8</v>
      </c>
      <c r="T54" s="28">
        <v>3.8</v>
      </c>
      <c r="U54" s="2"/>
      <c r="V54" s="26">
        <v>100</v>
      </c>
      <c r="W54" s="27">
        <v>25</v>
      </c>
      <c r="X54" s="36">
        <v>0.15347222222222201</v>
      </c>
      <c r="Z54" s="25">
        <v>50.950899999999997</v>
      </c>
      <c r="AA54" s="2"/>
      <c r="AB54" s="26">
        <v>32.47</v>
      </c>
      <c r="AC54" s="27">
        <v>4.68</v>
      </c>
      <c r="AD54" s="27">
        <v>9.8000000000000007</v>
      </c>
      <c r="AE54" s="27">
        <v>33.090000000000003</v>
      </c>
      <c r="AF54" s="27">
        <v>4.3099999999999996</v>
      </c>
      <c r="AG54" s="27">
        <v>9.3800000000000008</v>
      </c>
      <c r="AH54" s="27">
        <v>32.799999999999997</v>
      </c>
      <c r="AI54" s="27">
        <v>3.98</v>
      </c>
      <c r="AJ54" s="28">
        <v>8.76</v>
      </c>
      <c r="AK54" s="2"/>
      <c r="AL54" s="26">
        <v>0.5</v>
      </c>
      <c r="AM54" s="27">
        <v>0.6</v>
      </c>
      <c r="AN54" s="28">
        <v>0.7</v>
      </c>
      <c r="AP54" s="25">
        <v>35.609499999999997</v>
      </c>
      <c r="AQ54" s="2"/>
      <c r="AR54" s="26">
        <v>31.25</v>
      </c>
      <c r="AS54" s="27">
        <v>5.58</v>
      </c>
      <c r="AT54" s="27">
        <v>7.87</v>
      </c>
      <c r="AU54" s="27">
        <v>30.4</v>
      </c>
      <c r="AV54" s="27">
        <v>5.46</v>
      </c>
      <c r="AW54" s="27">
        <v>7.55</v>
      </c>
      <c r="AX54" s="27">
        <v>30.01</v>
      </c>
      <c r="AY54" s="27">
        <v>5</v>
      </c>
      <c r="AZ54" s="28">
        <v>6.7</v>
      </c>
      <c r="BA54" s="2"/>
      <c r="BB54" s="26">
        <v>5.2</v>
      </c>
      <c r="BC54" s="27">
        <v>5.4</v>
      </c>
      <c r="BD54" s="28">
        <v>5.3</v>
      </c>
      <c r="BE54" s="2"/>
      <c r="BF54" s="29">
        <v>30.8</v>
      </c>
      <c r="BG54" s="27">
        <v>5.41</v>
      </c>
      <c r="BH54" s="27">
        <v>7.29</v>
      </c>
      <c r="BI54" s="27">
        <v>30.13</v>
      </c>
      <c r="BJ54" s="27">
        <v>5.23</v>
      </c>
      <c r="BK54" s="27">
        <v>7.05</v>
      </c>
      <c r="BL54" s="27">
        <v>29.77</v>
      </c>
      <c r="BM54" s="27">
        <v>4.8099999999999996</v>
      </c>
      <c r="BN54" s="28">
        <v>6.2</v>
      </c>
      <c r="BO54" s="2"/>
      <c r="BP54" s="26">
        <v>2.8</v>
      </c>
      <c r="BQ54" s="27">
        <v>2.8</v>
      </c>
      <c r="BR54" s="28">
        <v>2.9</v>
      </c>
      <c r="BS54" s="2"/>
      <c r="BT54" s="29">
        <v>30.91</v>
      </c>
      <c r="BU54" s="27">
        <v>5.54</v>
      </c>
      <c r="BV54" s="27">
        <v>7.55</v>
      </c>
      <c r="BW54" s="27">
        <v>30.49</v>
      </c>
      <c r="BX54" s="27">
        <v>5.39</v>
      </c>
      <c r="BY54" s="27">
        <v>7.13</v>
      </c>
      <c r="BZ54" s="27">
        <v>29.88</v>
      </c>
      <c r="CA54" s="27">
        <v>4.92</v>
      </c>
      <c r="CB54" s="28">
        <v>6.39</v>
      </c>
      <c r="CC54" s="2"/>
      <c r="CD54" s="26">
        <v>2.6</v>
      </c>
      <c r="CE54" s="27">
        <v>2.6</v>
      </c>
      <c r="CF54" s="28">
        <v>2.9</v>
      </c>
      <c r="CG54" s="2"/>
      <c r="CH54" s="29">
        <v>31.18</v>
      </c>
      <c r="CI54" s="27">
        <v>5.83</v>
      </c>
      <c r="CJ54" s="27">
        <v>8.09</v>
      </c>
      <c r="CK54" s="27">
        <v>30.45</v>
      </c>
      <c r="CL54" s="27">
        <v>5.58</v>
      </c>
      <c r="CM54" s="27">
        <v>7.52</v>
      </c>
      <c r="CN54" s="27">
        <v>30.59</v>
      </c>
      <c r="CO54" s="27">
        <v>5.29</v>
      </c>
      <c r="CP54" s="28">
        <v>7.02</v>
      </c>
      <c r="CQ54" s="2"/>
      <c r="CR54" s="26">
        <v>2.4</v>
      </c>
      <c r="CS54" s="27">
        <v>2.4</v>
      </c>
      <c r="CT54" s="28">
        <v>2.5</v>
      </c>
      <c r="CV54" s="25">
        <v>28.740600000000001</v>
      </c>
      <c r="CW54" s="2"/>
      <c r="CX54" s="26">
        <v>31.66</v>
      </c>
      <c r="CY54" s="27">
        <v>6.12</v>
      </c>
      <c r="CZ54" s="27">
        <v>8.57</v>
      </c>
      <c r="DA54" s="27">
        <v>31.15</v>
      </c>
      <c r="DB54" s="27">
        <v>5.93</v>
      </c>
      <c r="DC54" s="27">
        <v>8.09</v>
      </c>
      <c r="DD54" s="27">
        <v>30.84</v>
      </c>
      <c r="DE54" s="27">
        <v>5.52</v>
      </c>
      <c r="DF54" s="28">
        <v>7.48</v>
      </c>
      <c r="DG54" s="2"/>
      <c r="DH54" s="26">
        <v>2.2000000000000002</v>
      </c>
      <c r="DI54" s="27">
        <v>2.2000000000000002</v>
      </c>
      <c r="DJ54" s="28">
        <v>2.2000000000000002</v>
      </c>
    </row>
    <row r="55" spans="2:114">
      <c r="B55" s="43" t="s">
        <v>121</v>
      </c>
      <c r="C55" s="25" t="s">
        <v>122</v>
      </c>
      <c r="D55" s="256"/>
      <c r="E55" s="9"/>
      <c r="F55" s="25">
        <v>5.2187000000000001</v>
      </c>
      <c r="G55" s="2"/>
      <c r="H55" s="26">
        <v>67.760000000000005</v>
      </c>
      <c r="I55" s="27">
        <v>6.5</v>
      </c>
      <c r="J55" s="27">
        <v>21.38</v>
      </c>
      <c r="K55" s="27">
        <v>66.650000000000006</v>
      </c>
      <c r="L55" s="27">
        <v>6.39</v>
      </c>
      <c r="M55" s="27">
        <v>20.61</v>
      </c>
      <c r="N55" s="27">
        <v>67.7</v>
      </c>
      <c r="O55" s="27">
        <v>6.14</v>
      </c>
      <c r="P55" s="28">
        <v>20.48</v>
      </c>
      <c r="Q55" s="2"/>
      <c r="R55" s="26">
        <v>3.7</v>
      </c>
      <c r="S55" s="27">
        <v>3.8</v>
      </c>
      <c r="T55" s="28">
        <v>3.9</v>
      </c>
      <c r="U55" s="2"/>
      <c r="V55" s="26">
        <v>100</v>
      </c>
      <c r="W55" s="27">
        <v>25</v>
      </c>
      <c r="X55" s="36">
        <v>0.15347222222222201</v>
      </c>
      <c r="Z55" s="25">
        <v>52.484499999999997</v>
      </c>
      <c r="AA55" s="2"/>
      <c r="AB55" s="26">
        <v>41.33</v>
      </c>
      <c r="AC55" s="27">
        <v>6.39</v>
      </c>
      <c r="AD55" s="27">
        <v>15.06</v>
      </c>
      <c r="AE55" s="27">
        <v>40.14</v>
      </c>
      <c r="AF55" s="27">
        <v>6.31</v>
      </c>
      <c r="AG55" s="27">
        <v>14.73</v>
      </c>
      <c r="AH55" s="27">
        <v>41.53</v>
      </c>
      <c r="AI55" s="27">
        <v>6.52</v>
      </c>
      <c r="AJ55" s="28">
        <v>15.55</v>
      </c>
      <c r="AK55" s="2"/>
      <c r="AL55" s="26">
        <v>1.3</v>
      </c>
      <c r="AM55" s="27">
        <v>1.3</v>
      </c>
      <c r="AN55" s="28">
        <v>1.4</v>
      </c>
      <c r="AP55" s="25"/>
      <c r="AQ55" s="2"/>
      <c r="AR55" s="26"/>
      <c r="AS55" s="27"/>
      <c r="AT55" s="27"/>
      <c r="AU55" s="27"/>
      <c r="AV55" s="27"/>
      <c r="AW55" s="27"/>
      <c r="AX55" s="27"/>
      <c r="AY55" s="27"/>
      <c r="AZ55" s="28"/>
      <c r="BA55" s="2"/>
      <c r="BB55" s="26"/>
      <c r="BC55" s="27"/>
      <c r="BD55" s="28"/>
      <c r="BE55" s="2"/>
      <c r="BF55" s="29">
        <v>39.9</v>
      </c>
      <c r="BG55" s="27">
        <v>6.95</v>
      </c>
      <c r="BH55" s="27">
        <v>16.149999999999999</v>
      </c>
      <c r="BI55" s="27">
        <v>39.1</v>
      </c>
      <c r="BJ55" s="27">
        <v>6.97</v>
      </c>
      <c r="BK55" s="27">
        <v>16</v>
      </c>
      <c r="BL55" s="27">
        <v>40.909999999999997</v>
      </c>
      <c r="BM55" s="27">
        <v>7.14</v>
      </c>
      <c r="BN55" s="28">
        <v>16.98</v>
      </c>
      <c r="BO55" s="2"/>
      <c r="BP55" s="26">
        <v>1.5</v>
      </c>
      <c r="BQ55" s="27">
        <v>1.4</v>
      </c>
      <c r="BR55" s="28">
        <v>1.5</v>
      </c>
      <c r="BS55" s="2"/>
      <c r="BT55" s="29">
        <v>40.72</v>
      </c>
      <c r="BU55" s="27">
        <v>7.59</v>
      </c>
      <c r="BV55" s="27">
        <v>17.54</v>
      </c>
      <c r="BW55" s="27">
        <v>39.9</v>
      </c>
      <c r="BX55" s="27">
        <v>7.55</v>
      </c>
      <c r="BY55" s="27">
        <v>17.350000000000001</v>
      </c>
      <c r="BZ55" s="27">
        <v>42.29</v>
      </c>
      <c r="CA55" s="27">
        <v>7.77</v>
      </c>
      <c r="CB55" s="28">
        <v>18.77</v>
      </c>
      <c r="CC55" s="2"/>
      <c r="CD55" s="26">
        <v>1.5</v>
      </c>
      <c r="CE55" s="27">
        <v>1.4</v>
      </c>
      <c r="CF55" s="28">
        <v>1.5</v>
      </c>
      <c r="CG55" s="2"/>
      <c r="CH55" s="29">
        <v>40.799999999999997</v>
      </c>
      <c r="CI55" s="27">
        <v>7.91</v>
      </c>
      <c r="CJ55" s="27">
        <v>17.62</v>
      </c>
      <c r="CK55" s="27">
        <v>40.31</v>
      </c>
      <c r="CL55" s="27">
        <v>7.98</v>
      </c>
      <c r="CM55" s="27">
        <v>17.72</v>
      </c>
      <c r="CN55" s="27">
        <v>42.26</v>
      </c>
      <c r="CO55" s="27">
        <v>8.1999999999999993</v>
      </c>
      <c r="CP55" s="28">
        <v>18.96</v>
      </c>
      <c r="CQ55" s="2"/>
      <c r="CR55" s="26">
        <v>1.6</v>
      </c>
      <c r="CS55" s="27">
        <v>1.5</v>
      </c>
      <c r="CT55" s="28">
        <v>1.6</v>
      </c>
      <c r="CV55" s="25">
        <v>25.747199999999999</v>
      </c>
      <c r="CW55" s="2"/>
      <c r="CX55" s="26">
        <v>42.12</v>
      </c>
      <c r="CY55" s="27">
        <v>8.48</v>
      </c>
      <c r="CZ55" s="27">
        <v>18.62</v>
      </c>
      <c r="DA55" s="27">
        <v>41.43</v>
      </c>
      <c r="DB55" s="27">
        <v>8.43</v>
      </c>
      <c r="DC55" s="27">
        <v>18.55</v>
      </c>
      <c r="DD55" s="27">
        <v>43.36</v>
      </c>
      <c r="DE55" s="27">
        <v>8.6300000000000008</v>
      </c>
      <c r="DF55" s="28">
        <v>19.77</v>
      </c>
      <c r="DG55" s="2"/>
      <c r="DH55" s="26">
        <v>1.5</v>
      </c>
      <c r="DI55" s="27">
        <v>1.5</v>
      </c>
      <c r="DJ55" s="28">
        <v>1.6</v>
      </c>
    </row>
    <row r="56" spans="2:114">
      <c r="B56" s="43" t="s">
        <v>123</v>
      </c>
      <c r="C56" s="25" t="s">
        <v>124</v>
      </c>
      <c r="D56" s="256"/>
      <c r="E56" s="9"/>
      <c r="F56" s="25">
        <v>7.5678000000000001</v>
      </c>
      <c r="G56" s="2"/>
      <c r="H56" s="26">
        <v>65.099999999999994</v>
      </c>
      <c r="I56" s="27">
        <v>6.44</v>
      </c>
      <c r="J56" s="27">
        <v>20.76</v>
      </c>
      <c r="K56" s="27">
        <v>64.81</v>
      </c>
      <c r="L56" s="27">
        <v>6.48</v>
      </c>
      <c r="M56" s="27">
        <v>20.83</v>
      </c>
      <c r="N56" s="27">
        <v>65.400000000000006</v>
      </c>
      <c r="O56" s="27">
        <v>6.56</v>
      </c>
      <c r="P56" s="28">
        <v>20.93</v>
      </c>
      <c r="Q56" s="2"/>
      <c r="R56" s="26">
        <v>3.2</v>
      </c>
      <c r="S56" s="27">
        <v>3.5</v>
      </c>
      <c r="T56" s="28">
        <v>3.6</v>
      </c>
      <c r="U56" s="2"/>
      <c r="V56" s="26">
        <v>100</v>
      </c>
      <c r="W56" s="27">
        <v>25</v>
      </c>
      <c r="X56" s="36">
        <v>0.15347222222222201</v>
      </c>
      <c r="Z56" s="25">
        <v>64.285399999999996</v>
      </c>
      <c r="AA56" s="2"/>
      <c r="AB56" s="26">
        <v>38.270000000000003</v>
      </c>
      <c r="AC56" s="27">
        <v>5.97</v>
      </c>
      <c r="AD56" s="27">
        <v>14.34</v>
      </c>
      <c r="AE56" s="27">
        <v>38.369999999999997</v>
      </c>
      <c r="AF56" s="27">
        <v>6.02</v>
      </c>
      <c r="AG56" s="27">
        <v>14.53</v>
      </c>
      <c r="AH56" s="27">
        <v>38.51</v>
      </c>
      <c r="AI56" s="27">
        <v>5.85</v>
      </c>
      <c r="AJ56" s="28">
        <v>14.24</v>
      </c>
      <c r="AK56" s="2"/>
      <c r="AL56" s="26">
        <v>1.1000000000000001</v>
      </c>
      <c r="AM56" s="27">
        <v>1</v>
      </c>
      <c r="AN56" s="28">
        <v>1.1000000000000001</v>
      </c>
      <c r="AP56" s="25"/>
      <c r="AQ56" s="2"/>
      <c r="AR56" s="26"/>
      <c r="AS56" s="27"/>
      <c r="AT56" s="27"/>
      <c r="AU56" s="27"/>
      <c r="AV56" s="27"/>
      <c r="AW56" s="27"/>
      <c r="AX56" s="27"/>
      <c r="AY56" s="27"/>
      <c r="AZ56" s="28"/>
      <c r="BA56" s="2"/>
      <c r="BB56" s="26"/>
      <c r="BC56" s="27"/>
      <c r="BD56" s="28"/>
      <c r="BE56" s="2"/>
      <c r="BF56" s="29">
        <v>36.549999999999997</v>
      </c>
      <c r="BG56" s="27">
        <v>6.41</v>
      </c>
      <c r="BH56" s="27">
        <v>15.26</v>
      </c>
      <c r="BI56" s="27">
        <v>36.6</v>
      </c>
      <c r="BJ56" s="27">
        <v>6.49</v>
      </c>
      <c r="BK56" s="27">
        <v>15.32</v>
      </c>
      <c r="BL56" s="27">
        <v>37.31</v>
      </c>
      <c r="BM56" s="27">
        <v>6.47</v>
      </c>
      <c r="BN56" s="28">
        <v>15.44</v>
      </c>
      <c r="BO56" s="2"/>
      <c r="BP56" s="26">
        <v>1.1000000000000001</v>
      </c>
      <c r="BQ56" s="27">
        <v>1.1000000000000001</v>
      </c>
      <c r="BR56" s="28">
        <v>1.2</v>
      </c>
      <c r="BS56" s="2"/>
      <c r="BT56" s="29">
        <v>37.03</v>
      </c>
      <c r="BU56" s="27">
        <v>6.94</v>
      </c>
      <c r="BV56" s="27">
        <v>16.64</v>
      </c>
      <c r="BW56" s="27">
        <v>38.01</v>
      </c>
      <c r="BX56" s="27">
        <v>7.16</v>
      </c>
      <c r="BY56" s="27">
        <v>17.059999999999999</v>
      </c>
      <c r="BZ56" s="27">
        <v>38.01</v>
      </c>
      <c r="CA56" s="27">
        <v>7.07</v>
      </c>
      <c r="CB56" s="28">
        <v>16.87</v>
      </c>
      <c r="CC56" s="2"/>
      <c r="CD56" s="26">
        <v>1.2</v>
      </c>
      <c r="CE56" s="27">
        <v>1.2</v>
      </c>
      <c r="CF56" s="28">
        <v>1.3</v>
      </c>
      <c r="CG56" s="2"/>
      <c r="CH56" s="29">
        <v>38.17</v>
      </c>
      <c r="CI56" s="27">
        <v>7.37</v>
      </c>
      <c r="CJ56" s="27">
        <v>17.43</v>
      </c>
      <c r="CK56" s="27">
        <v>38.18</v>
      </c>
      <c r="CL56" s="27">
        <v>7.46</v>
      </c>
      <c r="CM56" s="27">
        <v>17.38</v>
      </c>
      <c r="CN56" s="27">
        <v>38.68</v>
      </c>
      <c r="CO56" s="27">
        <v>7.44</v>
      </c>
      <c r="CP56" s="28">
        <v>17.37</v>
      </c>
      <c r="CQ56" s="2"/>
      <c r="CR56" s="26">
        <v>1.3</v>
      </c>
      <c r="CS56" s="27">
        <v>1.2</v>
      </c>
      <c r="CT56" s="28">
        <v>1.3</v>
      </c>
      <c r="CV56" s="25">
        <v>56.423299999999998</v>
      </c>
      <c r="CW56" s="2"/>
      <c r="CX56" s="26">
        <v>39.43</v>
      </c>
      <c r="CY56" s="27">
        <v>7.68</v>
      </c>
      <c r="CZ56" s="27">
        <v>17.86</v>
      </c>
      <c r="DA56" s="27">
        <v>39.68</v>
      </c>
      <c r="DB56" s="27">
        <v>7.82</v>
      </c>
      <c r="DC56" s="27">
        <v>18.22</v>
      </c>
      <c r="DD56" s="27">
        <v>39.979999999999997</v>
      </c>
      <c r="DE56" s="27">
        <v>7.79</v>
      </c>
      <c r="DF56" s="28">
        <v>18.04</v>
      </c>
      <c r="DG56" s="2"/>
      <c r="DH56" s="26">
        <v>1.2</v>
      </c>
      <c r="DI56" s="27">
        <v>1.3</v>
      </c>
      <c r="DJ56" s="28">
        <v>1.4</v>
      </c>
    </row>
    <row r="57" spans="2:114">
      <c r="B57" s="43" t="s">
        <v>125</v>
      </c>
      <c r="C57" s="25" t="s">
        <v>126</v>
      </c>
      <c r="D57" s="256"/>
      <c r="E57" s="9"/>
      <c r="F57" s="25">
        <v>8.3115000000000006</v>
      </c>
      <c r="G57" s="2"/>
      <c r="H57" s="26">
        <v>66.7</v>
      </c>
      <c r="I57" s="27">
        <v>7.43</v>
      </c>
      <c r="J57" s="27">
        <v>21.45</v>
      </c>
      <c r="K57" s="27">
        <v>66.61</v>
      </c>
      <c r="L57" s="27">
        <v>7.54</v>
      </c>
      <c r="M57" s="27">
        <v>21.75</v>
      </c>
      <c r="N57" s="27">
        <v>67.489999999999995</v>
      </c>
      <c r="O57" s="27">
        <v>7.33</v>
      </c>
      <c r="P57" s="28">
        <v>21.31</v>
      </c>
      <c r="Q57" s="2"/>
      <c r="R57" s="26">
        <v>3.5</v>
      </c>
      <c r="S57" s="27">
        <v>3.6</v>
      </c>
      <c r="T57" s="28">
        <v>3.6</v>
      </c>
      <c r="U57" s="2"/>
      <c r="V57" s="26">
        <v>100</v>
      </c>
      <c r="W57" s="27">
        <v>25</v>
      </c>
      <c r="X57" s="36">
        <v>0.15347222222222201</v>
      </c>
      <c r="Z57" s="25">
        <v>59.676900000000003</v>
      </c>
      <c r="AA57" s="2"/>
      <c r="AB57" s="26">
        <v>38.68</v>
      </c>
      <c r="AC57" s="27">
        <v>5.63</v>
      </c>
      <c r="AD57" s="27">
        <v>12.8</v>
      </c>
      <c r="AE57" s="27">
        <v>40.32</v>
      </c>
      <c r="AF57" s="27">
        <v>5.92</v>
      </c>
      <c r="AG57" s="27">
        <v>13.64</v>
      </c>
      <c r="AH57" s="27">
        <v>41.85</v>
      </c>
      <c r="AI57" s="27">
        <v>5.81</v>
      </c>
      <c r="AJ57" s="28">
        <v>13.96</v>
      </c>
      <c r="AK57" s="2"/>
      <c r="AL57" s="26">
        <v>1</v>
      </c>
      <c r="AM57" s="27">
        <v>1</v>
      </c>
      <c r="AN57" s="28">
        <v>1</v>
      </c>
      <c r="AP57" s="25"/>
      <c r="AQ57" s="2"/>
      <c r="AR57" s="26"/>
      <c r="AS57" s="27"/>
      <c r="AT57" s="27"/>
      <c r="AU57" s="27"/>
      <c r="AV57" s="27"/>
      <c r="AW57" s="27"/>
      <c r="AX57" s="27"/>
      <c r="AY57" s="27"/>
      <c r="AZ57" s="28"/>
      <c r="BA57" s="2"/>
      <c r="BB57" s="26"/>
      <c r="BC57" s="27"/>
      <c r="BD57" s="28"/>
      <c r="BE57" s="2"/>
      <c r="BF57" s="29">
        <v>37.1</v>
      </c>
      <c r="BG57" s="27">
        <v>6.29</v>
      </c>
      <c r="BH57" s="27">
        <v>13.71</v>
      </c>
      <c r="BI57" s="27">
        <v>38.85</v>
      </c>
      <c r="BJ57" s="27">
        <v>6.47</v>
      </c>
      <c r="BK57" s="27">
        <v>14.73</v>
      </c>
      <c r="BL57" s="27">
        <v>39.54</v>
      </c>
      <c r="BM57" s="27">
        <v>6.44</v>
      </c>
      <c r="BN57" s="28">
        <v>15.36</v>
      </c>
      <c r="BO57" s="2"/>
      <c r="BP57" s="26">
        <v>1</v>
      </c>
      <c r="BQ57" s="27">
        <v>1</v>
      </c>
      <c r="BR57" s="28">
        <v>1</v>
      </c>
      <c r="BS57" s="2"/>
      <c r="BT57" s="29">
        <v>37.520000000000003</v>
      </c>
      <c r="BU57" s="27">
        <v>6.78</v>
      </c>
      <c r="BV57" s="27">
        <v>14.92</v>
      </c>
      <c r="BW57" s="27">
        <v>39.18</v>
      </c>
      <c r="BX57" s="27">
        <v>6.86</v>
      </c>
      <c r="BY57" s="27">
        <v>15.74</v>
      </c>
      <c r="BZ57" s="27">
        <v>39.54</v>
      </c>
      <c r="CA57" s="27">
        <v>6.88</v>
      </c>
      <c r="CB57" s="28">
        <v>16.440000000000001</v>
      </c>
      <c r="CC57" s="2"/>
      <c r="CD57" s="26">
        <v>1.1000000000000001</v>
      </c>
      <c r="CE57" s="27">
        <v>1.1000000000000001</v>
      </c>
      <c r="CF57" s="28">
        <v>1.1000000000000001</v>
      </c>
      <c r="CG57" s="2"/>
      <c r="CH57" s="29">
        <v>38.07</v>
      </c>
      <c r="CI57" s="27">
        <v>7.16</v>
      </c>
      <c r="CJ57" s="27">
        <v>15.41</v>
      </c>
      <c r="CK57" s="27">
        <v>39.549999999999997</v>
      </c>
      <c r="CL57" s="27">
        <v>7.36</v>
      </c>
      <c r="CM57" s="27">
        <v>16.190000000000001</v>
      </c>
      <c r="CN57" s="27">
        <v>39.85</v>
      </c>
      <c r="CO57" s="27">
        <v>7.42</v>
      </c>
      <c r="CP57" s="28">
        <v>16.899999999999999</v>
      </c>
      <c r="CQ57" s="2"/>
      <c r="CR57" s="26">
        <v>1.1000000000000001</v>
      </c>
      <c r="CS57" s="27">
        <v>1.2</v>
      </c>
      <c r="CT57" s="28">
        <v>1.1000000000000001</v>
      </c>
      <c r="CV57" s="25">
        <v>44.351500000000001</v>
      </c>
      <c r="CW57" s="2"/>
      <c r="CX57" s="26">
        <v>39.47</v>
      </c>
      <c r="CY57" s="27">
        <v>7.47</v>
      </c>
      <c r="CZ57" s="27">
        <v>16.12</v>
      </c>
      <c r="DA57" s="27">
        <v>41.04</v>
      </c>
      <c r="DB57" s="27">
        <v>7.66</v>
      </c>
      <c r="DC57" s="27">
        <v>16.88</v>
      </c>
      <c r="DD57" s="27">
        <v>41.24</v>
      </c>
      <c r="DE57" s="27">
        <v>7.73</v>
      </c>
      <c r="DF57" s="28">
        <v>17.440000000000001</v>
      </c>
      <c r="DG57" s="2"/>
      <c r="DH57" s="26">
        <v>1.1000000000000001</v>
      </c>
      <c r="DI57" s="27">
        <v>1.1000000000000001</v>
      </c>
      <c r="DJ57" s="28">
        <v>1.1000000000000001</v>
      </c>
    </row>
    <row r="58" spans="2:114">
      <c r="B58" s="43" t="s">
        <v>127</v>
      </c>
      <c r="C58" s="25" t="s">
        <v>128</v>
      </c>
      <c r="D58" s="256"/>
      <c r="E58" s="9"/>
      <c r="F58" s="25">
        <v>8.8242999999999991</v>
      </c>
      <c r="G58" s="2"/>
      <c r="H58" s="26">
        <v>65.23</v>
      </c>
      <c r="I58" s="27">
        <v>7.88</v>
      </c>
      <c r="J58" s="27">
        <v>21.99</v>
      </c>
      <c r="K58" s="27">
        <v>66.650000000000006</v>
      </c>
      <c r="L58" s="27">
        <v>7.5</v>
      </c>
      <c r="M58" s="27">
        <v>21.56</v>
      </c>
      <c r="N58" s="27">
        <v>67.91</v>
      </c>
      <c r="O58" s="27">
        <v>7.08</v>
      </c>
      <c r="P58" s="28">
        <v>21.34</v>
      </c>
      <c r="Q58" s="2"/>
      <c r="R58" s="26">
        <v>3.5</v>
      </c>
      <c r="S58" s="27">
        <v>3.5</v>
      </c>
      <c r="T58" s="28">
        <v>3.4</v>
      </c>
      <c r="U58" s="2"/>
      <c r="V58" s="26">
        <v>100</v>
      </c>
      <c r="W58" s="27">
        <v>25</v>
      </c>
      <c r="X58" s="36">
        <v>0.15347222222222201</v>
      </c>
      <c r="Z58" s="25">
        <v>60.524900000000002</v>
      </c>
      <c r="AA58" s="2"/>
      <c r="AB58" s="26">
        <v>44.18</v>
      </c>
      <c r="AC58" s="27">
        <v>5.93</v>
      </c>
      <c r="AD58" s="27">
        <v>15.76</v>
      </c>
      <c r="AE58" s="27">
        <v>43.55</v>
      </c>
      <c r="AF58" s="27">
        <v>6.17</v>
      </c>
      <c r="AG58" s="27">
        <v>15.6</v>
      </c>
      <c r="AH58" s="27">
        <v>44.58</v>
      </c>
      <c r="AI58" s="27">
        <v>6.4</v>
      </c>
      <c r="AJ58" s="28">
        <v>16.05</v>
      </c>
      <c r="AK58" s="2"/>
      <c r="AL58" s="26">
        <v>1.2</v>
      </c>
      <c r="AM58" s="27">
        <v>1.2</v>
      </c>
      <c r="AN58" s="28">
        <v>1.2</v>
      </c>
      <c r="AP58" s="25"/>
      <c r="AQ58" s="2"/>
      <c r="AR58" s="26"/>
      <c r="AS58" s="27"/>
      <c r="AT58" s="27"/>
      <c r="AU58" s="27"/>
      <c r="AV58" s="27"/>
      <c r="AW58" s="27"/>
      <c r="AX58" s="27"/>
      <c r="AY58" s="27"/>
      <c r="AZ58" s="28"/>
      <c r="BA58" s="2"/>
      <c r="BB58" s="26"/>
      <c r="BC58" s="27"/>
      <c r="BD58" s="28"/>
      <c r="BE58" s="2"/>
      <c r="BF58" s="29">
        <v>41.29</v>
      </c>
      <c r="BG58" s="27">
        <v>6.86</v>
      </c>
      <c r="BH58" s="27">
        <v>17.55</v>
      </c>
      <c r="BI58" s="27">
        <v>41.57</v>
      </c>
      <c r="BJ58" s="27">
        <v>7.07</v>
      </c>
      <c r="BK58" s="27">
        <v>17.440000000000001</v>
      </c>
      <c r="BL58" s="27">
        <v>43.31</v>
      </c>
      <c r="BM58" s="27">
        <v>7.35</v>
      </c>
      <c r="BN58" s="28">
        <v>18.11</v>
      </c>
      <c r="BO58" s="2"/>
      <c r="BP58" s="26">
        <v>1.2</v>
      </c>
      <c r="BQ58" s="27">
        <v>1.1000000000000001</v>
      </c>
      <c r="BR58" s="28">
        <v>1.1000000000000001</v>
      </c>
      <c r="BS58" s="2"/>
      <c r="BT58" s="29">
        <v>41.4</v>
      </c>
      <c r="BU58" s="27">
        <v>7.36</v>
      </c>
      <c r="BV58" s="27">
        <v>18.73</v>
      </c>
      <c r="BW58" s="27">
        <v>41.09</v>
      </c>
      <c r="BX58" s="27">
        <v>7.63</v>
      </c>
      <c r="BY58" s="27">
        <v>18.66</v>
      </c>
      <c r="BZ58" s="27">
        <v>42.89</v>
      </c>
      <c r="CA58" s="27">
        <v>7.82</v>
      </c>
      <c r="CB58" s="28">
        <v>19.18</v>
      </c>
      <c r="CC58" s="2"/>
      <c r="CD58" s="26">
        <v>1.1000000000000001</v>
      </c>
      <c r="CE58" s="27">
        <v>1.2</v>
      </c>
      <c r="CF58" s="28">
        <v>1.2</v>
      </c>
      <c r="CG58" s="2"/>
      <c r="CH58" s="29">
        <v>41.4</v>
      </c>
      <c r="CI58" s="27">
        <v>7.99</v>
      </c>
      <c r="CJ58" s="27">
        <v>19.14</v>
      </c>
      <c r="CK58" s="27">
        <v>42.06</v>
      </c>
      <c r="CL58" s="27">
        <v>8.27</v>
      </c>
      <c r="CM58" s="27">
        <v>19.34</v>
      </c>
      <c r="CN58" s="27">
        <v>44.06</v>
      </c>
      <c r="CO58" s="27">
        <v>8.4600000000000009</v>
      </c>
      <c r="CP58" s="28">
        <v>20.09</v>
      </c>
      <c r="CQ58" s="2"/>
      <c r="CR58" s="26">
        <v>1.2</v>
      </c>
      <c r="CS58" s="27">
        <v>1.2</v>
      </c>
      <c r="CT58" s="28">
        <v>1.2</v>
      </c>
      <c r="CV58" s="25">
        <v>34.720999999999997</v>
      </c>
      <c r="CW58" s="2"/>
      <c r="CX58" s="26">
        <v>43.07</v>
      </c>
      <c r="CY58" s="27">
        <v>8.3699999999999992</v>
      </c>
      <c r="CZ58" s="27">
        <v>19.89</v>
      </c>
      <c r="DA58" s="27">
        <v>42.97</v>
      </c>
      <c r="DB58" s="27">
        <v>8.59</v>
      </c>
      <c r="DC58" s="27">
        <v>19.89</v>
      </c>
      <c r="DD58" s="27">
        <v>45.53</v>
      </c>
      <c r="DE58" s="27">
        <v>8.9</v>
      </c>
      <c r="DF58" s="28">
        <v>21.1</v>
      </c>
      <c r="DG58" s="2"/>
      <c r="DH58" s="26">
        <v>1.3</v>
      </c>
      <c r="DI58" s="27">
        <v>1.3</v>
      </c>
      <c r="DJ58" s="28">
        <v>1.2</v>
      </c>
    </row>
    <row r="59" spans="2:114">
      <c r="B59" s="43" t="s">
        <v>129</v>
      </c>
      <c r="C59" s="30" t="s">
        <v>130</v>
      </c>
      <c r="D59" s="256"/>
      <c r="E59" s="9"/>
      <c r="F59" s="25">
        <v>8.1036999999999999</v>
      </c>
      <c r="G59" s="2"/>
      <c r="H59" s="26">
        <v>61.47</v>
      </c>
      <c r="I59" s="27">
        <v>7.43</v>
      </c>
      <c r="J59" s="27">
        <v>21.79</v>
      </c>
      <c r="K59" s="27">
        <v>63.32</v>
      </c>
      <c r="L59" s="27">
        <v>6.95</v>
      </c>
      <c r="M59" s="27">
        <v>21.03</v>
      </c>
      <c r="N59" s="27">
        <v>61.22</v>
      </c>
      <c r="O59" s="27">
        <v>7.36</v>
      </c>
      <c r="P59" s="28">
        <v>21.26</v>
      </c>
      <c r="Q59" s="2"/>
      <c r="R59" s="26">
        <v>2.8</v>
      </c>
      <c r="S59" s="27">
        <v>2.8</v>
      </c>
      <c r="T59" s="28">
        <v>2.4</v>
      </c>
      <c r="U59" s="2"/>
      <c r="V59" s="26">
        <v>100</v>
      </c>
      <c r="W59" s="27">
        <v>25</v>
      </c>
      <c r="X59" s="36">
        <v>0.15347222222222201</v>
      </c>
      <c r="Z59" s="25">
        <v>84.818200000000004</v>
      </c>
      <c r="AA59" s="2"/>
      <c r="AB59" s="26">
        <v>39.03</v>
      </c>
      <c r="AC59" s="27">
        <v>5.3</v>
      </c>
      <c r="AD59" s="27">
        <v>13.48</v>
      </c>
      <c r="AE59" s="27">
        <v>40.58</v>
      </c>
      <c r="AF59" s="27">
        <v>5.47</v>
      </c>
      <c r="AG59" s="27">
        <v>13.86</v>
      </c>
      <c r="AH59" s="27">
        <v>39.43</v>
      </c>
      <c r="AI59" s="27">
        <v>5.14</v>
      </c>
      <c r="AJ59" s="28">
        <v>13.27</v>
      </c>
      <c r="AK59" s="2"/>
      <c r="AL59" s="26">
        <v>0.8</v>
      </c>
      <c r="AM59" s="27">
        <v>0.8</v>
      </c>
      <c r="AN59" s="28">
        <v>0.7</v>
      </c>
      <c r="AP59" s="25">
        <v>61.508000000000003</v>
      </c>
      <c r="AQ59" s="2"/>
      <c r="AR59" s="26">
        <v>35.369999999999997</v>
      </c>
      <c r="AS59" s="27">
        <v>6.59</v>
      </c>
      <c r="AT59" s="27">
        <v>12.3</v>
      </c>
      <c r="AU59" s="27">
        <v>35.83</v>
      </c>
      <c r="AV59" s="27">
        <v>6.96</v>
      </c>
      <c r="AW59" s="27">
        <v>13.15</v>
      </c>
      <c r="AX59" s="27">
        <v>34.520000000000003</v>
      </c>
      <c r="AY59" s="27">
        <v>6.65</v>
      </c>
      <c r="AZ59" s="28">
        <v>12.1</v>
      </c>
      <c r="BA59" s="2"/>
      <c r="BB59" s="26">
        <v>2.6</v>
      </c>
      <c r="BC59" s="27">
        <v>2.2999999999999998</v>
      </c>
      <c r="BD59" s="28">
        <v>2.4</v>
      </c>
      <c r="BE59" s="2"/>
      <c r="BF59" s="29">
        <v>38.19</v>
      </c>
      <c r="BG59" s="27">
        <v>6.93</v>
      </c>
      <c r="BH59" s="27">
        <v>15.86</v>
      </c>
      <c r="BI59" s="27">
        <v>37.79</v>
      </c>
      <c r="BJ59" s="27">
        <v>7.25</v>
      </c>
      <c r="BK59" s="27">
        <v>16.350000000000001</v>
      </c>
      <c r="BL59" s="27">
        <v>38.020000000000003</v>
      </c>
      <c r="BM59" s="27">
        <v>7.12</v>
      </c>
      <c r="BN59" s="28">
        <v>15.97</v>
      </c>
      <c r="BO59" s="2"/>
      <c r="BP59" s="26">
        <v>3</v>
      </c>
      <c r="BQ59" s="27">
        <v>2.2000000000000002</v>
      </c>
      <c r="BR59" s="28">
        <v>2.2999999999999998</v>
      </c>
      <c r="BS59" s="2"/>
      <c r="BT59" s="29">
        <v>40.53</v>
      </c>
      <c r="BU59" s="27">
        <v>7.05</v>
      </c>
      <c r="BV59" s="27">
        <v>16.88</v>
      </c>
      <c r="BW59" s="27">
        <v>41.32</v>
      </c>
      <c r="BX59" s="27">
        <v>7.47</v>
      </c>
      <c r="BY59" s="27">
        <v>18.13</v>
      </c>
      <c r="BZ59" s="27">
        <v>40.200000000000003</v>
      </c>
      <c r="CA59" s="27">
        <v>7.31</v>
      </c>
      <c r="CB59" s="28">
        <v>17.32</v>
      </c>
      <c r="CC59" s="2"/>
      <c r="CD59" s="26">
        <v>2.8</v>
      </c>
      <c r="CE59" s="27">
        <v>2.4</v>
      </c>
      <c r="CF59" s="28">
        <v>2.5</v>
      </c>
      <c r="CG59" s="2"/>
      <c r="CH59" s="29">
        <v>45.15</v>
      </c>
      <c r="CI59" s="27">
        <v>7.35</v>
      </c>
      <c r="CJ59" s="27">
        <v>19.47</v>
      </c>
      <c r="CK59" s="27">
        <v>44.63</v>
      </c>
      <c r="CL59" s="27">
        <v>7.67</v>
      </c>
      <c r="CM59" s="27">
        <v>20.13</v>
      </c>
      <c r="CN59" s="27">
        <v>46.4</v>
      </c>
      <c r="CO59" s="27">
        <v>7.6</v>
      </c>
      <c r="CP59" s="28">
        <v>20.21</v>
      </c>
      <c r="CQ59" s="2"/>
      <c r="CR59" s="26">
        <v>2.7</v>
      </c>
      <c r="CS59" s="27">
        <v>2.6</v>
      </c>
      <c r="CT59" s="28">
        <v>2.9</v>
      </c>
      <c r="CV59" s="25">
        <v>45.370199999999997</v>
      </c>
      <c r="CW59" s="2"/>
      <c r="CX59" s="26">
        <v>47.98</v>
      </c>
      <c r="CY59" s="27">
        <v>7.32</v>
      </c>
      <c r="CZ59" s="27">
        <v>20.49</v>
      </c>
      <c r="DA59" s="27">
        <v>49.58</v>
      </c>
      <c r="DB59" s="27">
        <v>7.7</v>
      </c>
      <c r="DC59" s="27">
        <v>22.04</v>
      </c>
      <c r="DD59" s="27">
        <v>49.37</v>
      </c>
      <c r="DE59" s="27">
        <v>7.62</v>
      </c>
      <c r="DF59" s="28">
        <v>21.42</v>
      </c>
      <c r="DG59" s="2"/>
      <c r="DH59" s="26">
        <v>2.7</v>
      </c>
      <c r="DI59" s="27">
        <v>2.6</v>
      </c>
      <c r="DJ59" s="28">
        <v>3</v>
      </c>
    </row>
    <row r="60" spans="2:114">
      <c r="B60" s="43" t="s">
        <v>131</v>
      </c>
      <c r="C60" s="30" t="s">
        <v>132</v>
      </c>
      <c r="D60" s="256"/>
      <c r="E60" s="9"/>
      <c r="F60" s="25">
        <v>10.571999999999999</v>
      </c>
      <c r="G60" s="2"/>
      <c r="H60" s="26">
        <v>62.5</v>
      </c>
      <c r="I60" s="27">
        <v>7.29</v>
      </c>
      <c r="J60" s="27">
        <v>21.12</v>
      </c>
      <c r="K60" s="27">
        <v>62.16</v>
      </c>
      <c r="L60" s="27">
        <v>7.39</v>
      </c>
      <c r="M60" s="27">
        <v>21.17</v>
      </c>
      <c r="N60" s="27">
        <v>62.92</v>
      </c>
      <c r="O60" s="27">
        <v>7.08</v>
      </c>
      <c r="P60" s="28">
        <v>20.93</v>
      </c>
      <c r="Q60" s="2"/>
      <c r="R60" s="26">
        <v>2.7</v>
      </c>
      <c r="S60" s="27">
        <v>2.7</v>
      </c>
      <c r="T60" s="28">
        <v>2.6</v>
      </c>
      <c r="U60" s="2"/>
      <c r="V60" s="26">
        <v>100</v>
      </c>
      <c r="W60" s="27">
        <v>25</v>
      </c>
      <c r="X60" s="36">
        <v>0.15347222222222201</v>
      </c>
      <c r="Z60" s="25">
        <v>72.061999999999998</v>
      </c>
      <c r="AA60" s="2"/>
      <c r="AB60" s="26">
        <v>40.119999999999997</v>
      </c>
      <c r="AC60" s="27">
        <v>5.65</v>
      </c>
      <c r="AD60" s="27">
        <v>13.84</v>
      </c>
      <c r="AE60" s="27">
        <v>41.73</v>
      </c>
      <c r="AF60" s="27">
        <v>5.71</v>
      </c>
      <c r="AG60" s="27">
        <v>14.24</v>
      </c>
      <c r="AH60" s="27">
        <v>39.57</v>
      </c>
      <c r="AI60" s="27">
        <v>5.86</v>
      </c>
      <c r="AJ60" s="28">
        <v>14.04</v>
      </c>
      <c r="AK60" s="2"/>
      <c r="AL60" s="26">
        <v>1</v>
      </c>
      <c r="AM60" s="27">
        <v>1</v>
      </c>
      <c r="AN60" s="28">
        <v>0.9</v>
      </c>
      <c r="AP60" s="25">
        <v>48.865499999999997</v>
      </c>
      <c r="AQ60" s="2"/>
      <c r="AR60" s="26">
        <v>36.08</v>
      </c>
      <c r="AS60" s="27">
        <v>6.78</v>
      </c>
      <c r="AT60" s="27">
        <v>13.11</v>
      </c>
      <c r="AU60" s="27">
        <v>35.94</v>
      </c>
      <c r="AV60" s="27">
        <v>7.14</v>
      </c>
      <c r="AW60" s="27">
        <v>13.59</v>
      </c>
      <c r="AX60" s="27">
        <v>34.770000000000003</v>
      </c>
      <c r="AY60" s="27">
        <v>6.87</v>
      </c>
      <c r="AZ60" s="28">
        <v>12.3</v>
      </c>
      <c r="BA60" s="2"/>
      <c r="BB60" s="26">
        <v>3.1</v>
      </c>
      <c r="BC60" s="27">
        <v>3.3</v>
      </c>
      <c r="BD60" s="28">
        <v>3.3</v>
      </c>
      <c r="BE60" s="2"/>
      <c r="BF60" s="29">
        <v>39.049999999999997</v>
      </c>
      <c r="BG60" s="27">
        <v>7.12</v>
      </c>
      <c r="BH60" s="27">
        <v>16.71</v>
      </c>
      <c r="BI60" s="27">
        <v>37.72</v>
      </c>
      <c r="BJ60" s="27">
        <v>7.36</v>
      </c>
      <c r="BK60" s="27">
        <v>16.7</v>
      </c>
      <c r="BL60" s="27">
        <v>37.31</v>
      </c>
      <c r="BM60" s="27">
        <v>7.04</v>
      </c>
      <c r="BN60" s="28">
        <v>15.48</v>
      </c>
      <c r="BO60" s="2"/>
      <c r="BP60" s="26">
        <v>3.2</v>
      </c>
      <c r="BQ60" s="27">
        <v>3</v>
      </c>
      <c r="BR60" s="28">
        <v>3.1</v>
      </c>
      <c r="BS60" s="2"/>
      <c r="BT60" s="29">
        <v>41.61</v>
      </c>
      <c r="BU60" s="27">
        <v>7.26</v>
      </c>
      <c r="BV60" s="27">
        <v>17.98</v>
      </c>
      <c r="BW60" s="27">
        <v>40.700000000000003</v>
      </c>
      <c r="BX60" s="27">
        <v>7.51</v>
      </c>
      <c r="BY60" s="27">
        <v>18.23</v>
      </c>
      <c r="BZ60" s="27">
        <v>39.56</v>
      </c>
      <c r="CA60" s="27">
        <v>7.12</v>
      </c>
      <c r="CB60" s="28">
        <v>16.53</v>
      </c>
      <c r="CC60" s="2"/>
      <c r="CD60" s="26">
        <v>3.2</v>
      </c>
      <c r="CE60" s="27">
        <v>3.2</v>
      </c>
      <c r="CF60" s="28">
        <v>3.3</v>
      </c>
      <c r="CG60" s="2"/>
      <c r="CH60" s="29">
        <v>46.12</v>
      </c>
      <c r="CI60" s="27">
        <v>7.48</v>
      </c>
      <c r="CJ60" s="27">
        <v>20.12</v>
      </c>
      <c r="CK60" s="27">
        <v>44.75</v>
      </c>
      <c r="CL60" s="27">
        <v>7.72</v>
      </c>
      <c r="CM60" s="27">
        <v>20.29</v>
      </c>
      <c r="CN60" s="27">
        <v>43.45</v>
      </c>
      <c r="CO60" s="27">
        <v>7.39</v>
      </c>
      <c r="CP60" s="28">
        <v>18.78</v>
      </c>
      <c r="CQ60" s="2"/>
      <c r="CR60" s="26">
        <v>3.4</v>
      </c>
      <c r="CS60" s="27">
        <v>3.5</v>
      </c>
      <c r="CT60" s="28">
        <v>3.9</v>
      </c>
      <c r="CV60" s="25">
        <v>40.378500000000003</v>
      </c>
      <c r="CW60" s="2"/>
      <c r="CX60" s="26">
        <v>48.29</v>
      </c>
      <c r="CY60" s="27">
        <v>7.54</v>
      </c>
      <c r="CZ60" s="27">
        <v>21</v>
      </c>
      <c r="DA60" s="27">
        <v>47.59</v>
      </c>
      <c r="DB60" s="27">
        <v>7.8</v>
      </c>
      <c r="DC60" s="27">
        <v>21.48</v>
      </c>
      <c r="DD60" s="27">
        <v>46.38</v>
      </c>
      <c r="DE60" s="27">
        <v>7.49</v>
      </c>
      <c r="DF60" s="28">
        <v>20.03</v>
      </c>
      <c r="DG60" s="2"/>
      <c r="DH60" s="26">
        <v>3.2</v>
      </c>
      <c r="DI60" s="27">
        <v>3.3</v>
      </c>
      <c r="DJ60" s="28">
        <v>3.6</v>
      </c>
    </row>
    <row r="61" spans="2:114">
      <c r="B61" s="43" t="s">
        <v>133</v>
      </c>
      <c r="C61" s="30" t="s">
        <v>134</v>
      </c>
      <c r="D61" s="256"/>
      <c r="E61" s="9"/>
      <c r="F61" s="25" t="s">
        <v>135</v>
      </c>
      <c r="G61" s="2"/>
      <c r="H61" s="26">
        <v>62.95</v>
      </c>
      <c r="I61" s="27">
        <v>6.2</v>
      </c>
      <c r="J61" s="27">
        <v>19.88</v>
      </c>
      <c r="K61" s="27">
        <v>63.54</v>
      </c>
      <c r="L61" s="27">
        <v>6.4</v>
      </c>
      <c r="M61" s="27">
        <v>20.57</v>
      </c>
      <c r="N61" s="27">
        <v>65.13</v>
      </c>
      <c r="O61" s="27">
        <v>6.06</v>
      </c>
      <c r="P61" s="28">
        <v>20.22</v>
      </c>
      <c r="Q61" s="2"/>
      <c r="R61" s="26">
        <v>3.2</v>
      </c>
      <c r="S61" s="27">
        <v>3.3</v>
      </c>
      <c r="T61" s="28">
        <v>3.3</v>
      </c>
      <c r="U61" s="2"/>
      <c r="V61" s="26">
        <v>100</v>
      </c>
      <c r="W61" s="27">
        <v>25</v>
      </c>
      <c r="X61" s="36">
        <v>0.15347222222222201</v>
      </c>
      <c r="Z61" s="25">
        <v>81.057199999999995</v>
      </c>
      <c r="AA61" s="2"/>
      <c r="AB61" s="26">
        <v>43.72</v>
      </c>
      <c r="AC61" s="27">
        <v>6</v>
      </c>
      <c r="AD61" s="27">
        <v>16.21</v>
      </c>
      <c r="AE61" s="27">
        <v>43.47</v>
      </c>
      <c r="AF61" s="27">
        <v>6.28</v>
      </c>
      <c r="AG61" s="27">
        <v>16.579999999999998</v>
      </c>
      <c r="AH61" s="27">
        <v>43.43</v>
      </c>
      <c r="AI61" s="27">
        <v>6.19</v>
      </c>
      <c r="AJ61" s="28">
        <v>16.53</v>
      </c>
      <c r="AK61" s="2"/>
      <c r="AL61" s="26">
        <v>1.1000000000000001</v>
      </c>
      <c r="AM61" s="27">
        <v>1.1000000000000001</v>
      </c>
      <c r="AN61" s="28">
        <v>1.2</v>
      </c>
      <c r="AP61" s="41">
        <v>53.7164</v>
      </c>
      <c r="AQ61" s="2"/>
      <c r="AR61" s="26">
        <v>40.33</v>
      </c>
      <c r="AS61" s="27">
        <v>7.5</v>
      </c>
      <c r="AT61" s="27">
        <v>16.71</v>
      </c>
      <c r="AU61" s="27">
        <v>41.62</v>
      </c>
      <c r="AV61" s="27">
        <v>7.83</v>
      </c>
      <c r="AW61" s="27">
        <v>17.940000000000001</v>
      </c>
      <c r="AX61" s="27">
        <v>40.880000000000003</v>
      </c>
      <c r="AY61" s="27">
        <v>7.64</v>
      </c>
      <c r="AZ61" s="28">
        <v>17.36</v>
      </c>
      <c r="BA61" s="2"/>
      <c r="BB61" s="26">
        <v>3.5</v>
      </c>
      <c r="BC61" s="27">
        <v>3.3</v>
      </c>
      <c r="BD61" s="28">
        <v>3.6</v>
      </c>
      <c r="BE61" s="2"/>
      <c r="BF61" s="29">
        <v>45.01</v>
      </c>
      <c r="BG61" s="27">
        <v>7.42</v>
      </c>
      <c r="BH61" s="27">
        <v>20.14</v>
      </c>
      <c r="BI61" s="27">
        <v>46.03</v>
      </c>
      <c r="BJ61" s="27">
        <v>7.73</v>
      </c>
      <c r="BK61" s="27">
        <v>21.39</v>
      </c>
      <c r="BL61" s="27">
        <v>44.84</v>
      </c>
      <c r="BM61" s="27">
        <v>7.52</v>
      </c>
      <c r="BN61" s="28">
        <v>20.62</v>
      </c>
      <c r="BO61" s="2"/>
      <c r="BP61" s="26">
        <v>3.4</v>
      </c>
      <c r="BQ61" s="27">
        <v>3.3</v>
      </c>
      <c r="BR61" s="28">
        <v>3.9</v>
      </c>
      <c r="BS61" s="2"/>
      <c r="BT61" s="29">
        <v>48.26</v>
      </c>
      <c r="BU61" s="27">
        <v>7.29</v>
      </c>
      <c r="BV61" s="27">
        <v>21.2</v>
      </c>
      <c r="BW61" s="27">
        <v>49.43</v>
      </c>
      <c r="BX61" s="27">
        <v>7.67</v>
      </c>
      <c r="BY61" s="27">
        <v>22.67</v>
      </c>
      <c r="BZ61" s="27">
        <v>47.93</v>
      </c>
      <c r="CA61" s="27">
        <v>7.47</v>
      </c>
      <c r="CB61" s="28">
        <v>21.84</v>
      </c>
      <c r="CC61" s="2"/>
      <c r="CD61" s="26">
        <v>3.5</v>
      </c>
      <c r="CE61" s="27">
        <v>3.5</v>
      </c>
      <c r="CF61" s="28">
        <v>3.9</v>
      </c>
      <c r="CG61" s="2"/>
      <c r="CH61" s="29">
        <v>52.31</v>
      </c>
      <c r="CI61" s="27">
        <v>7.34</v>
      </c>
      <c r="CJ61" s="27">
        <v>23.03</v>
      </c>
      <c r="CK61" s="27">
        <v>53.26</v>
      </c>
      <c r="CL61" s="27">
        <v>7.78</v>
      </c>
      <c r="CM61" s="27">
        <v>24.5</v>
      </c>
      <c r="CN61" s="27">
        <v>52.03</v>
      </c>
      <c r="CO61" s="27">
        <v>7.64</v>
      </c>
      <c r="CP61" s="28">
        <v>23.79</v>
      </c>
      <c r="CQ61" s="2"/>
      <c r="CR61" s="26">
        <v>3.9</v>
      </c>
      <c r="CS61" s="27">
        <v>3.8</v>
      </c>
      <c r="CT61" s="28">
        <v>4.4000000000000004</v>
      </c>
      <c r="CV61" s="41"/>
      <c r="CW61" s="2"/>
      <c r="CX61" s="26">
        <v>55.47</v>
      </c>
      <c r="CY61" s="27">
        <v>7.29</v>
      </c>
      <c r="CZ61" s="27">
        <v>23.93</v>
      </c>
      <c r="DA61" s="27">
        <v>55.21</v>
      </c>
      <c r="DB61" s="27">
        <v>7.52</v>
      </c>
      <c r="DC61" s="27">
        <v>24.79</v>
      </c>
      <c r="DD61" s="27">
        <v>55.5</v>
      </c>
      <c r="DE61" s="27">
        <v>7.47</v>
      </c>
      <c r="DF61" s="28">
        <v>24.62</v>
      </c>
      <c r="DG61" s="2"/>
      <c r="DH61" s="26">
        <v>3.7</v>
      </c>
      <c r="DI61" s="27">
        <v>3.7</v>
      </c>
      <c r="DJ61" s="28">
        <v>4.2</v>
      </c>
    </row>
    <row r="62" spans="2:114">
      <c r="B62" s="43" t="s">
        <v>136</v>
      </c>
      <c r="C62" s="30" t="s">
        <v>137</v>
      </c>
      <c r="D62" s="256"/>
      <c r="E62" s="9"/>
      <c r="F62" s="25">
        <v>9.7356999999999996</v>
      </c>
      <c r="G62" s="2"/>
      <c r="H62" s="26">
        <v>64.23</v>
      </c>
      <c r="I62" s="27">
        <v>6.25</v>
      </c>
      <c r="J62" s="27">
        <v>20.74</v>
      </c>
      <c r="K62" s="27">
        <v>64.400000000000006</v>
      </c>
      <c r="L62" s="27">
        <v>6.28</v>
      </c>
      <c r="M62" s="27">
        <v>20.329999999999998</v>
      </c>
      <c r="N62" s="27">
        <v>65.400000000000006</v>
      </c>
      <c r="O62" s="27">
        <v>6.23</v>
      </c>
      <c r="P62" s="28">
        <v>20.39</v>
      </c>
      <c r="Q62" s="2"/>
      <c r="R62" s="26">
        <v>3.3</v>
      </c>
      <c r="S62" s="27">
        <v>3.2</v>
      </c>
      <c r="T62" s="28">
        <v>3.3</v>
      </c>
      <c r="U62" s="2"/>
      <c r="V62" s="26">
        <v>100</v>
      </c>
      <c r="W62" s="27">
        <v>25</v>
      </c>
      <c r="X62" s="36">
        <v>0.15347222222222201</v>
      </c>
      <c r="Z62" s="25">
        <v>83.119100000000003</v>
      </c>
      <c r="AA62" s="2"/>
      <c r="AB62" s="26">
        <v>43.86</v>
      </c>
      <c r="AC62" s="27">
        <v>5.97</v>
      </c>
      <c r="AD62" s="27">
        <v>16.079999999999998</v>
      </c>
      <c r="AE62" s="27">
        <v>44.43</v>
      </c>
      <c r="AF62" s="27">
        <v>5.92</v>
      </c>
      <c r="AG62" s="27">
        <v>16.149999999999999</v>
      </c>
      <c r="AH62" s="27">
        <v>44.46</v>
      </c>
      <c r="AI62" s="27">
        <v>5.94</v>
      </c>
      <c r="AJ62" s="28">
        <v>16.09</v>
      </c>
      <c r="AK62" s="2"/>
      <c r="AL62" s="26">
        <v>1.1000000000000001</v>
      </c>
      <c r="AM62" s="27">
        <v>1.2</v>
      </c>
      <c r="AN62" s="28">
        <v>1.2</v>
      </c>
      <c r="AP62" s="25">
        <v>56.5092</v>
      </c>
      <c r="AQ62" s="2"/>
      <c r="AR62" s="26">
        <v>39.770000000000003</v>
      </c>
      <c r="AS62" s="27">
        <v>7.87</v>
      </c>
      <c r="AT62" s="27">
        <v>16.98</v>
      </c>
      <c r="AU62" s="27">
        <v>39.97</v>
      </c>
      <c r="AV62" s="27">
        <v>7.63</v>
      </c>
      <c r="AW62" s="27">
        <v>16.829999999999998</v>
      </c>
      <c r="AX62" s="27">
        <v>41.63</v>
      </c>
      <c r="AY62" s="27">
        <v>7.61</v>
      </c>
      <c r="AZ62" s="28">
        <v>17.18</v>
      </c>
      <c r="BA62" s="2"/>
      <c r="BB62" s="26">
        <v>3.3</v>
      </c>
      <c r="BC62" s="27">
        <v>2.9</v>
      </c>
      <c r="BD62" s="28">
        <v>3.1</v>
      </c>
      <c r="BE62" s="2"/>
      <c r="BF62" s="29">
        <v>43.21</v>
      </c>
      <c r="BG62" s="27">
        <v>7.83</v>
      </c>
      <c r="BH62" s="27">
        <v>20.54</v>
      </c>
      <c r="BI62" s="27">
        <v>43.44</v>
      </c>
      <c r="BJ62" s="27">
        <v>7.58</v>
      </c>
      <c r="BK62" s="27">
        <v>20.010000000000002</v>
      </c>
      <c r="BL62" s="27">
        <v>43.9</v>
      </c>
      <c r="BM62" s="27">
        <v>7.35</v>
      </c>
      <c r="BN62" s="28">
        <v>19.64</v>
      </c>
      <c r="BO62" s="2"/>
      <c r="BP62" s="26">
        <v>3.2</v>
      </c>
      <c r="BQ62" s="27">
        <v>3</v>
      </c>
      <c r="BR62" s="28">
        <v>3.5</v>
      </c>
      <c r="BS62" s="2"/>
      <c r="BT62" s="29">
        <v>46.22</v>
      </c>
      <c r="BU62" s="27">
        <v>7.74</v>
      </c>
      <c r="BV62" s="27">
        <v>21.69</v>
      </c>
      <c r="BW62" s="27">
        <v>46.64</v>
      </c>
      <c r="BX62" s="27">
        <v>7.56</v>
      </c>
      <c r="BY62" s="27">
        <v>21.29</v>
      </c>
      <c r="BZ62" s="27">
        <v>47.41</v>
      </c>
      <c r="CA62" s="27">
        <v>7.34</v>
      </c>
      <c r="CB62" s="28">
        <v>20.97</v>
      </c>
      <c r="CC62" s="2"/>
      <c r="CD62" s="26">
        <v>3.2</v>
      </c>
      <c r="CE62" s="27">
        <v>3.1</v>
      </c>
      <c r="CF62" s="28">
        <v>3.3</v>
      </c>
      <c r="CG62" s="2"/>
      <c r="CH62" s="29">
        <v>50.08</v>
      </c>
      <c r="CI62" s="27">
        <v>7.87</v>
      </c>
      <c r="CJ62" s="27">
        <v>23.53</v>
      </c>
      <c r="CK62" s="27">
        <v>51.03</v>
      </c>
      <c r="CL62" s="27">
        <v>7.66</v>
      </c>
      <c r="CM62" s="27">
        <v>23.21</v>
      </c>
      <c r="CN62" s="27">
        <v>50</v>
      </c>
      <c r="CO62" s="27">
        <v>7.45</v>
      </c>
      <c r="CP62" s="28">
        <v>22.23</v>
      </c>
      <c r="CQ62" s="2"/>
      <c r="CR62" s="26">
        <v>3.5</v>
      </c>
      <c r="CS62" s="27">
        <v>3.4</v>
      </c>
      <c r="CT62" s="28">
        <v>3.8</v>
      </c>
      <c r="CV62" s="25">
        <v>34.249099999999999</v>
      </c>
      <c r="CW62" s="2"/>
      <c r="CX62" s="26">
        <v>53.26</v>
      </c>
      <c r="CY62" s="27">
        <v>7.9</v>
      </c>
      <c r="CZ62" s="27">
        <v>24.7</v>
      </c>
      <c r="DA62" s="27">
        <v>54.22</v>
      </c>
      <c r="DB62" s="27">
        <v>7.57</v>
      </c>
      <c r="DC62" s="27">
        <v>24.14</v>
      </c>
      <c r="DD62" s="27">
        <v>54.4</v>
      </c>
      <c r="DE62" s="27">
        <v>7.42</v>
      </c>
      <c r="DF62" s="28">
        <v>23.56</v>
      </c>
      <c r="DG62" s="2"/>
      <c r="DH62" s="26">
        <v>3.5</v>
      </c>
      <c r="DI62" s="27">
        <v>3.3</v>
      </c>
      <c r="DJ62" s="28">
        <v>3.6</v>
      </c>
    </row>
    <row r="63" spans="2:114">
      <c r="B63" s="43" t="s">
        <v>138</v>
      </c>
      <c r="C63" s="34" t="s">
        <v>139</v>
      </c>
      <c r="D63" s="256"/>
      <c r="E63" s="9"/>
      <c r="F63" s="25">
        <v>12.207700000000001</v>
      </c>
      <c r="G63" s="2"/>
      <c r="H63" s="26">
        <v>64.67</v>
      </c>
      <c r="I63" s="27">
        <v>6.78</v>
      </c>
      <c r="J63" s="27">
        <v>23.01</v>
      </c>
      <c r="K63" s="27">
        <v>65.06</v>
      </c>
      <c r="L63" s="27">
        <v>6.68</v>
      </c>
      <c r="M63" s="27">
        <v>21.86</v>
      </c>
      <c r="N63" s="27">
        <v>64.58</v>
      </c>
      <c r="O63" s="27">
        <v>6.39</v>
      </c>
      <c r="P63" s="28">
        <v>21.34</v>
      </c>
      <c r="Q63" s="2"/>
      <c r="R63" s="26">
        <v>3.4</v>
      </c>
      <c r="S63" s="27">
        <v>3.6</v>
      </c>
      <c r="T63" s="28">
        <v>3.4</v>
      </c>
      <c r="U63" s="2"/>
      <c r="V63" s="26">
        <v>100</v>
      </c>
      <c r="W63" s="27">
        <v>25</v>
      </c>
      <c r="X63" s="36">
        <v>0.15347222222222201</v>
      </c>
      <c r="Z63" s="25">
        <v>89.550600000000003</v>
      </c>
      <c r="AA63" s="2"/>
      <c r="AB63" s="26">
        <v>44.43</v>
      </c>
      <c r="AC63" s="27">
        <v>5.82</v>
      </c>
      <c r="AD63" s="27">
        <v>15.37</v>
      </c>
      <c r="AE63" s="27">
        <v>45.03</v>
      </c>
      <c r="AF63" s="27">
        <v>5.98</v>
      </c>
      <c r="AG63" s="27">
        <v>16.36</v>
      </c>
      <c r="AH63" s="27">
        <v>44.94</v>
      </c>
      <c r="AI63" s="27">
        <v>5.91</v>
      </c>
      <c r="AJ63" s="28">
        <v>16.010000000000002</v>
      </c>
      <c r="AK63" s="2"/>
      <c r="AL63" s="26">
        <v>1</v>
      </c>
      <c r="AM63" s="27">
        <v>1</v>
      </c>
      <c r="AN63" s="28">
        <v>1</v>
      </c>
      <c r="AP63" s="25">
        <v>62.658700000000003</v>
      </c>
      <c r="AQ63" s="2"/>
      <c r="AR63" s="26">
        <v>38.83</v>
      </c>
      <c r="AS63" s="27">
        <v>7.24</v>
      </c>
      <c r="AT63" s="27">
        <v>14.5</v>
      </c>
      <c r="AU63" s="27">
        <v>37.89</v>
      </c>
      <c r="AV63" s="27">
        <v>7.66</v>
      </c>
      <c r="AW63" s="27">
        <v>14.9</v>
      </c>
      <c r="AX63" s="27">
        <v>38.93</v>
      </c>
      <c r="AY63" s="27">
        <v>7.97</v>
      </c>
      <c r="AZ63" s="28">
        <v>15.92</v>
      </c>
      <c r="BA63" s="2"/>
      <c r="BB63" s="26">
        <v>5.4</v>
      </c>
      <c r="BC63" s="27">
        <v>4</v>
      </c>
      <c r="BD63" s="28">
        <v>3.4</v>
      </c>
      <c r="BE63" s="2"/>
      <c r="BF63" s="29">
        <v>37.770000000000003</v>
      </c>
      <c r="BG63" s="27">
        <v>7.57</v>
      </c>
      <c r="BH63" s="27">
        <v>14.31</v>
      </c>
      <c r="BI63" s="27">
        <v>36.26</v>
      </c>
      <c r="BJ63" s="27">
        <v>8.24</v>
      </c>
      <c r="BK63" s="27">
        <v>14.89</v>
      </c>
      <c r="BL63" s="27">
        <v>36.68</v>
      </c>
      <c r="BM63" s="27">
        <v>8.7899999999999991</v>
      </c>
      <c r="BN63" s="28">
        <v>16.04</v>
      </c>
      <c r="BO63" s="2"/>
      <c r="BP63" s="26">
        <v>3.1</v>
      </c>
      <c r="BQ63" s="27">
        <v>2.5</v>
      </c>
      <c r="BR63" s="28">
        <v>2.2000000000000002</v>
      </c>
      <c r="BS63" s="2"/>
      <c r="BT63" s="29">
        <v>37.619999999999997</v>
      </c>
      <c r="BU63" s="27">
        <v>7.92</v>
      </c>
      <c r="BV63" s="27">
        <v>14.77</v>
      </c>
      <c r="BW63" s="27">
        <v>36.1</v>
      </c>
      <c r="BX63" s="27">
        <v>8.75</v>
      </c>
      <c r="BY63" s="27">
        <v>15.4</v>
      </c>
      <c r="BZ63" s="27">
        <v>37.520000000000003</v>
      </c>
      <c r="CA63" s="27">
        <v>9.09</v>
      </c>
      <c r="CB63" s="28">
        <v>16.690000000000001</v>
      </c>
      <c r="CC63" s="2"/>
      <c r="CD63" s="26">
        <v>3</v>
      </c>
      <c r="CE63" s="27">
        <v>2.4</v>
      </c>
      <c r="CF63" s="28">
        <v>2.2000000000000002</v>
      </c>
      <c r="CG63" s="2"/>
      <c r="CH63" s="29">
        <v>37.840000000000003</v>
      </c>
      <c r="CI63" s="27">
        <v>8.6</v>
      </c>
      <c r="CJ63" s="27">
        <v>15.63</v>
      </c>
      <c r="CK63" s="27">
        <v>36.24</v>
      </c>
      <c r="CL63" s="27">
        <v>9.15</v>
      </c>
      <c r="CM63" s="27">
        <v>15.88</v>
      </c>
      <c r="CN63" s="27">
        <v>37.03</v>
      </c>
      <c r="CO63" s="27">
        <v>9.83</v>
      </c>
      <c r="CP63" s="28">
        <v>17.399999999999999</v>
      </c>
      <c r="CQ63" s="2"/>
      <c r="CR63" s="26">
        <v>2.8</v>
      </c>
      <c r="CS63" s="27">
        <v>2.4</v>
      </c>
      <c r="CT63" s="28">
        <v>2.2000000000000002</v>
      </c>
      <c r="CV63" s="25">
        <v>43.436900000000001</v>
      </c>
      <c r="CW63" s="2"/>
      <c r="CX63" s="26">
        <v>38.1</v>
      </c>
      <c r="CY63" s="27">
        <v>9.1</v>
      </c>
      <c r="CZ63" s="27">
        <v>16.43</v>
      </c>
      <c r="DA63" s="27">
        <v>36.85</v>
      </c>
      <c r="DB63" s="27">
        <v>9.8699999999999992</v>
      </c>
      <c r="DC63" s="27">
        <v>17.11</v>
      </c>
      <c r="DD63" s="27">
        <v>38</v>
      </c>
      <c r="DE63" s="27">
        <v>10.24</v>
      </c>
      <c r="DF63" s="28">
        <v>18.559999999999999</v>
      </c>
      <c r="DG63" s="2"/>
      <c r="DH63" s="26">
        <v>2.6</v>
      </c>
      <c r="DI63" s="27">
        <v>2.2999999999999998</v>
      </c>
      <c r="DJ63" s="28">
        <v>2</v>
      </c>
    </row>
    <row r="64" spans="2:114">
      <c r="B64" s="43" t="s">
        <v>140</v>
      </c>
      <c r="C64" s="34" t="s">
        <v>141</v>
      </c>
      <c r="D64" s="256"/>
      <c r="E64" s="9"/>
      <c r="F64" s="25">
        <v>12.4879</v>
      </c>
      <c r="G64" s="2"/>
      <c r="H64" s="26">
        <v>64.17</v>
      </c>
      <c r="I64" s="27">
        <v>6.18</v>
      </c>
      <c r="J64" s="27">
        <v>20.89</v>
      </c>
      <c r="K64" s="27">
        <v>61.74</v>
      </c>
      <c r="L64" s="27">
        <v>7.61</v>
      </c>
      <c r="M64" s="27">
        <v>22.49</v>
      </c>
      <c r="N64" s="27">
        <v>65.83</v>
      </c>
      <c r="O64" s="27">
        <v>6.63</v>
      </c>
      <c r="P64" s="28">
        <v>21.05</v>
      </c>
      <c r="Q64" s="2"/>
      <c r="R64" s="26">
        <v>4.2</v>
      </c>
      <c r="S64" s="27">
        <v>3.3</v>
      </c>
      <c r="T64" s="28">
        <v>3.9</v>
      </c>
      <c r="U64" s="2"/>
      <c r="V64" s="26">
        <v>100</v>
      </c>
      <c r="W64" s="27">
        <v>25</v>
      </c>
      <c r="X64" s="36">
        <v>0.15347222222222201</v>
      </c>
      <c r="Z64" s="25">
        <v>68.566100000000006</v>
      </c>
      <c r="AA64" s="2"/>
      <c r="AB64" s="26">
        <v>42.17</v>
      </c>
      <c r="AC64" s="27">
        <v>6.29</v>
      </c>
      <c r="AD64" s="27">
        <v>15.89</v>
      </c>
      <c r="AE64" s="27">
        <v>44.01</v>
      </c>
      <c r="AF64" s="27">
        <v>5.82</v>
      </c>
      <c r="AG64" s="27">
        <v>15.41</v>
      </c>
      <c r="AH64" s="27">
        <v>46.85</v>
      </c>
      <c r="AI64" s="27">
        <v>6.44</v>
      </c>
      <c r="AJ64" s="28">
        <v>16.73</v>
      </c>
      <c r="AK64" s="2"/>
      <c r="AL64" s="26">
        <v>1.1000000000000001</v>
      </c>
      <c r="AM64" s="27">
        <v>1</v>
      </c>
      <c r="AN64" s="28">
        <v>1.3</v>
      </c>
      <c r="AP64" s="25">
        <v>41.407699999999998</v>
      </c>
      <c r="AQ64" s="2"/>
      <c r="AR64" s="26">
        <v>35.96</v>
      </c>
      <c r="AS64" s="27">
        <v>7.82</v>
      </c>
      <c r="AT64" s="27">
        <v>14</v>
      </c>
      <c r="AU64" s="27">
        <v>39.81</v>
      </c>
      <c r="AV64" s="27">
        <v>7.22</v>
      </c>
      <c r="AW64" s="27">
        <v>15.2</v>
      </c>
      <c r="AX64" s="27">
        <v>42.01</v>
      </c>
      <c r="AY64" s="27">
        <v>7.85</v>
      </c>
      <c r="AZ64" s="28">
        <v>16.68</v>
      </c>
      <c r="BA64" s="2"/>
      <c r="BB64" s="26">
        <v>4</v>
      </c>
      <c r="BC64" s="27">
        <v>4.5999999999999996</v>
      </c>
      <c r="BD64" s="28">
        <v>6.8</v>
      </c>
      <c r="BE64" s="2"/>
      <c r="BF64" s="29">
        <v>34.15</v>
      </c>
      <c r="BG64" s="27">
        <v>8.4499999999999993</v>
      </c>
      <c r="BH64" s="27">
        <v>13.86</v>
      </c>
      <c r="BI64" s="27">
        <v>37.85</v>
      </c>
      <c r="BJ64" s="27">
        <v>7.63</v>
      </c>
      <c r="BK64" s="27">
        <v>14.95</v>
      </c>
      <c r="BL64" s="27">
        <v>40.79</v>
      </c>
      <c r="BM64" s="27">
        <v>8.16</v>
      </c>
      <c r="BN64" s="28">
        <v>16.64</v>
      </c>
      <c r="BO64" s="2"/>
      <c r="BP64" s="26">
        <v>2.9</v>
      </c>
      <c r="BQ64" s="27">
        <v>2.8</v>
      </c>
      <c r="BR64" s="28">
        <v>3.6</v>
      </c>
      <c r="BS64" s="2"/>
      <c r="BT64" s="29">
        <v>33.79</v>
      </c>
      <c r="BU64" s="27">
        <v>8.85</v>
      </c>
      <c r="BV64" s="27">
        <v>14.09</v>
      </c>
      <c r="BW64" s="27">
        <v>38.17</v>
      </c>
      <c r="BX64" s="27">
        <v>8.1199999999999992</v>
      </c>
      <c r="BY64" s="27">
        <v>15.78</v>
      </c>
      <c r="BZ64" s="27">
        <v>40.340000000000003</v>
      </c>
      <c r="CA64" s="27">
        <v>8.68</v>
      </c>
      <c r="CB64" s="28">
        <v>17.059999999999999</v>
      </c>
      <c r="CC64" s="2"/>
      <c r="CD64" s="26">
        <v>2.6</v>
      </c>
      <c r="CE64" s="27">
        <v>2.8</v>
      </c>
      <c r="CF64" s="28">
        <v>3.4</v>
      </c>
      <c r="CG64" s="2"/>
      <c r="CH64" s="29">
        <v>34.130000000000003</v>
      </c>
      <c r="CI64" s="27">
        <v>9.5</v>
      </c>
      <c r="CJ64" s="27">
        <v>14.68</v>
      </c>
      <c r="CK64" s="27">
        <v>38.450000000000003</v>
      </c>
      <c r="CL64" s="27">
        <v>8.74</v>
      </c>
      <c r="CM64" s="27">
        <v>16.62</v>
      </c>
      <c r="CN64" s="27">
        <v>41.18</v>
      </c>
      <c r="CO64" s="27">
        <v>9.17</v>
      </c>
      <c r="CP64" s="28">
        <v>18.25</v>
      </c>
      <c r="CQ64" s="2"/>
      <c r="CR64" s="26">
        <v>2.6</v>
      </c>
      <c r="CS64" s="27">
        <v>2.8</v>
      </c>
      <c r="CT64" s="28">
        <v>3.5</v>
      </c>
      <c r="CV64" s="25">
        <v>63.325899999999997</v>
      </c>
      <c r="CW64" s="2"/>
      <c r="CX64" s="26">
        <v>34.68</v>
      </c>
      <c r="CY64" s="27">
        <v>10.050000000000001</v>
      </c>
      <c r="CZ64" s="27">
        <v>15.72</v>
      </c>
      <c r="DA64" s="27">
        <v>39.89</v>
      </c>
      <c r="DB64" s="27">
        <v>9.24</v>
      </c>
      <c r="DC64" s="27">
        <v>18.100000000000001</v>
      </c>
      <c r="DD64" s="27">
        <v>41.71</v>
      </c>
      <c r="DE64" s="27">
        <v>9.7100000000000009</v>
      </c>
      <c r="DF64" s="28">
        <v>19.170000000000002</v>
      </c>
      <c r="DG64" s="2"/>
      <c r="DH64" s="26">
        <v>2.2999999999999998</v>
      </c>
      <c r="DI64" s="27">
        <v>2.5</v>
      </c>
      <c r="DJ64" s="28">
        <v>3.2</v>
      </c>
    </row>
    <row r="65" spans="2:114">
      <c r="B65" s="43" t="s">
        <v>142</v>
      </c>
      <c r="C65" s="34" t="s">
        <v>143</v>
      </c>
      <c r="D65" s="256"/>
      <c r="E65" s="9"/>
      <c r="F65" s="25">
        <v>10.0251</v>
      </c>
      <c r="G65" s="2"/>
      <c r="H65" s="26">
        <v>66.62</v>
      </c>
      <c r="I65" s="27">
        <v>6.82</v>
      </c>
      <c r="J65" s="27">
        <v>22.3</v>
      </c>
      <c r="K65" s="27">
        <v>66.59</v>
      </c>
      <c r="L65" s="27">
        <v>6.66</v>
      </c>
      <c r="M65" s="27">
        <v>21.95</v>
      </c>
      <c r="N65" s="27">
        <v>66.239999999999995</v>
      </c>
      <c r="O65" s="27">
        <v>6.87</v>
      </c>
      <c r="P65" s="28">
        <v>22.11</v>
      </c>
      <c r="Q65" s="2"/>
      <c r="R65" s="26">
        <v>4.0999999999999996</v>
      </c>
      <c r="S65" s="27">
        <v>3.8</v>
      </c>
      <c r="T65" s="28">
        <v>4.3</v>
      </c>
      <c r="U65" s="2"/>
      <c r="V65" s="26">
        <v>100</v>
      </c>
      <c r="W65" s="27">
        <v>25</v>
      </c>
      <c r="X65" s="36">
        <v>0.15347222222222201</v>
      </c>
      <c r="Z65" s="25">
        <v>76.147300000000001</v>
      </c>
      <c r="AA65" s="2"/>
      <c r="AB65" s="26">
        <v>48.1</v>
      </c>
      <c r="AC65" s="27">
        <v>7</v>
      </c>
      <c r="AD65" s="27">
        <v>18.309999999999999</v>
      </c>
      <c r="AE65" s="27">
        <v>48.1</v>
      </c>
      <c r="AF65" s="27">
        <v>7.02</v>
      </c>
      <c r="AG65" s="27">
        <v>18.37</v>
      </c>
      <c r="AH65" s="27">
        <v>49.01</v>
      </c>
      <c r="AI65" s="27">
        <v>7.34</v>
      </c>
      <c r="AJ65" s="28">
        <v>18.97</v>
      </c>
      <c r="AK65" s="2"/>
      <c r="AL65" s="26">
        <v>1.4</v>
      </c>
      <c r="AM65" s="27">
        <v>1.4</v>
      </c>
      <c r="AN65" s="28">
        <v>1.5</v>
      </c>
      <c r="AP65" s="25">
        <v>48.191899999999997</v>
      </c>
      <c r="AQ65" s="2"/>
      <c r="AR65" s="26">
        <v>43.28</v>
      </c>
      <c r="AS65" s="27">
        <v>9.02</v>
      </c>
      <c r="AT65" s="27">
        <v>19.41</v>
      </c>
      <c r="AU65" s="27">
        <v>43.74</v>
      </c>
      <c r="AV65" s="27">
        <v>9</v>
      </c>
      <c r="AW65" s="27">
        <v>19.850000000000001</v>
      </c>
      <c r="AX65" s="27">
        <v>43.81</v>
      </c>
      <c r="AY65" s="27">
        <v>9.1999999999999993</v>
      </c>
      <c r="AZ65" s="28">
        <v>20.09</v>
      </c>
      <c r="BA65" s="2"/>
      <c r="BB65" s="26">
        <v>7</v>
      </c>
      <c r="BC65" s="27">
        <v>8.8000000000000007</v>
      </c>
      <c r="BD65" s="28">
        <v>8.8000000000000007</v>
      </c>
      <c r="BE65" s="2"/>
      <c r="BF65" s="29">
        <v>41.57</v>
      </c>
      <c r="BG65" s="27">
        <v>9.23</v>
      </c>
      <c r="BH65" s="27">
        <v>18.989999999999998</v>
      </c>
      <c r="BI65" s="27">
        <v>42.78</v>
      </c>
      <c r="BJ65" s="27">
        <v>9.1999999999999993</v>
      </c>
      <c r="BK65" s="27">
        <v>19.93</v>
      </c>
      <c r="BL65" s="27">
        <v>44.27</v>
      </c>
      <c r="BM65" s="27">
        <v>9.59</v>
      </c>
      <c r="BN65" s="28">
        <v>21.03</v>
      </c>
      <c r="BO65" s="2"/>
      <c r="BP65" s="26">
        <v>3.5</v>
      </c>
      <c r="BQ65" s="27">
        <v>4</v>
      </c>
      <c r="BR65" s="28">
        <v>4.3</v>
      </c>
      <c r="BS65" s="2"/>
      <c r="BT65" s="29">
        <v>41.88</v>
      </c>
      <c r="BU65" s="27">
        <v>9.68</v>
      </c>
      <c r="BV65" s="27">
        <v>20.02</v>
      </c>
      <c r="BW65" s="27">
        <v>43.28</v>
      </c>
      <c r="BX65" s="27">
        <v>9.6999999999999993</v>
      </c>
      <c r="BY65" s="27">
        <v>21.29</v>
      </c>
      <c r="BZ65" s="27">
        <v>43.8</v>
      </c>
      <c r="CA65" s="27">
        <v>9.98</v>
      </c>
      <c r="CB65" s="28">
        <v>21.67</v>
      </c>
      <c r="CC65" s="2"/>
      <c r="CD65" s="26">
        <v>3.2</v>
      </c>
      <c r="CE65" s="27">
        <v>3.6</v>
      </c>
      <c r="CF65" s="28">
        <v>3.9</v>
      </c>
      <c r="CG65" s="2"/>
      <c r="CH65" s="29">
        <v>42.18</v>
      </c>
      <c r="CI65" s="27">
        <v>10.25</v>
      </c>
      <c r="CJ65" s="27">
        <v>21.02</v>
      </c>
      <c r="CK65" s="27">
        <v>44.15</v>
      </c>
      <c r="CL65" s="27">
        <v>10.26</v>
      </c>
      <c r="CM65" s="27">
        <v>22.7</v>
      </c>
      <c r="CN65" s="27">
        <v>44.1</v>
      </c>
      <c r="CO65" s="27">
        <v>10.45</v>
      </c>
      <c r="CP65" s="28">
        <v>22.65</v>
      </c>
      <c r="CQ65" s="2"/>
      <c r="CR65" s="26">
        <v>3.2</v>
      </c>
      <c r="CS65" s="27">
        <v>3.6</v>
      </c>
      <c r="CT65" s="28">
        <v>4</v>
      </c>
      <c r="CV65" s="25">
        <v>29.039100000000001</v>
      </c>
      <c r="CW65" s="2"/>
      <c r="CX65" s="26">
        <v>43.14</v>
      </c>
      <c r="CY65" s="27">
        <v>10.75</v>
      </c>
      <c r="CZ65" s="27">
        <v>22.37</v>
      </c>
      <c r="DA65" s="27">
        <v>44.24</v>
      </c>
      <c r="DB65" s="27">
        <v>10.74</v>
      </c>
      <c r="DC65" s="27">
        <v>23.53</v>
      </c>
      <c r="DD65" s="27">
        <v>45.18</v>
      </c>
      <c r="DE65" s="27">
        <v>11.05</v>
      </c>
      <c r="DF65" s="28">
        <v>24.21</v>
      </c>
      <c r="DG65" s="2"/>
      <c r="DH65" s="26">
        <v>2.9</v>
      </c>
      <c r="DI65" s="27">
        <v>3.2</v>
      </c>
      <c r="DJ65" s="28">
        <v>3.4</v>
      </c>
    </row>
    <row r="66" spans="2:114" ht="15" thickBot="1">
      <c r="B66" s="44" t="s">
        <v>144</v>
      </c>
      <c r="C66" s="45" t="s">
        <v>145</v>
      </c>
      <c r="D66" s="255"/>
      <c r="E66" s="46"/>
      <c r="F66" s="47">
        <v>11.992599999999999</v>
      </c>
      <c r="G66" s="2"/>
      <c r="H66" s="48">
        <v>66.569999999999993</v>
      </c>
      <c r="I66" s="49">
        <v>6.63</v>
      </c>
      <c r="J66" s="49">
        <v>21.62</v>
      </c>
      <c r="K66" s="49">
        <v>66.12</v>
      </c>
      <c r="L66" s="49">
        <v>6.72</v>
      </c>
      <c r="M66" s="49">
        <v>21.59</v>
      </c>
      <c r="N66" s="49">
        <v>66.13</v>
      </c>
      <c r="O66" s="49">
        <v>6.58</v>
      </c>
      <c r="P66" s="50">
        <v>21.2</v>
      </c>
      <c r="Q66" s="51"/>
      <c r="R66" s="48">
        <v>4</v>
      </c>
      <c r="S66" s="49">
        <v>3.6</v>
      </c>
      <c r="T66" s="50">
        <v>3.7</v>
      </c>
      <c r="U66" s="2"/>
      <c r="V66" s="26">
        <v>100</v>
      </c>
      <c r="W66" s="49">
        <v>25</v>
      </c>
      <c r="X66" s="36">
        <v>0.15347222222222201</v>
      </c>
      <c r="Z66" s="47">
        <v>75.704400000000007</v>
      </c>
      <c r="AA66" s="2"/>
      <c r="AB66" s="48">
        <v>43.14</v>
      </c>
      <c r="AC66" s="49">
        <v>7.18</v>
      </c>
      <c r="AD66" s="49">
        <v>17.66</v>
      </c>
      <c r="AE66" s="49">
        <v>45.51</v>
      </c>
      <c r="AF66" s="49">
        <v>7.14</v>
      </c>
      <c r="AG66" s="49">
        <v>18.23</v>
      </c>
      <c r="AH66" s="49">
        <v>47.11</v>
      </c>
      <c r="AI66" s="49">
        <v>7.05</v>
      </c>
      <c r="AJ66" s="50">
        <v>18.45</v>
      </c>
      <c r="AK66" s="51"/>
      <c r="AL66" s="48">
        <v>1.1000000000000001</v>
      </c>
      <c r="AM66" s="49">
        <v>1.2</v>
      </c>
      <c r="AN66" s="50">
        <v>1.3</v>
      </c>
      <c r="AP66" s="47">
        <v>49.100499999999997</v>
      </c>
      <c r="AQ66" s="2"/>
      <c r="AR66" s="48">
        <v>39.11</v>
      </c>
      <c r="AS66" s="49">
        <v>8.74</v>
      </c>
      <c r="AT66" s="49">
        <v>16.75</v>
      </c>
      <c r="AU66" s="49">
        <v>39.64</v>
      </c>
      <c r="AV66" s="49">
        <v>8.44</v>
      </c>
      <c r="AW66" s="49">
        <v>16.63</v>
      </c>
      <c r="AX66" s="49">
        <v>42.67</v>
      </c>
      <c r="AY66" s="49">
        <v>8.6199999999999992</v>
      </c>
      <c r="AZ66" s="50">
        <v>19.46</v>
      </c>
      <c r="BA66" s="51"/>
      <c r="BB66" s="48">
        <v>5.7</v>
      </c>
      <c r="BC66" s="49">
        <v>5.8</v>
      </c>
      <c r="BD66" s="50">
        <v>7.3</v>
      </c>
      <c r="BE66" s="51"/>
      <c r="BF66" s="52">
        <v>39.6</v>
      </c>
      <c r="BG66" s="49">
        <v>8.92</v>
      </c>
      <c r="BH66" s="49">
        <v>17.48</v>
      </c>
      <c r="BI66" s="49">
        <v>39.869999999999997</v>
      </c>
      <c r="BJ66" s="49">
        <v>8.6</v>
      </c>
      <c r="BK66" s="49">
        <v>17.09</v>
      </c>
      <c r="BL66" s="49">
        <v>42.19</v>
      </c>
      <c r="BM66" s="49">
        <v>8.67</v>
      </c>
      <c r="BN66" s="50">
        <v>19.239999999999998</v>
      </c>
      <c r="BO66" s="51"/>
      <c r="BP66" s="48">
        <v>2.9</v>
      </c>
      <c r="BQ66" s="49">
        <v>3.1</v>
      </c>
      <c r="BR66" s="50">
        <v>4</v>
      </c>
      <c r="BS66" s="51"/>
      <c r="BT66" s="52">
        <v>39.450000000000003</v>
      </c>
      <c r="BU66" s="49">
        <v>9.26</v>
      </c>
      <c r="BV66" s="49">
        <v>18.14</v>
      </c>
      <c r="BW66" s="49">
        <v>39.630000000000003</v>
      </c>
      <c r="BX66" s="49">
        <v>8.92</v>
      </c>
      <c r="BY66" s="49">
        <v>17.73</v>
      </c>
      <c r="BZ66" s="49">
        <v>42.28</v>
      </c>
      <c r="CA66" s="49">
        <v>9.06</v>
      </c>
      <c r="CB66" s="50">
        <v>20.149999999999999</v>
      </c>
      <c r="CC66" s="51"/>
      <c r="CD66" s="48">
        <v>2.8</v>
      </c>
      <c r="CE66" s="49">
        <v>3</v>
      </c>
      <c r="CF66" s="50">
        <v>3.2</v>
      </c>
      <c r="CG66" s="51"/>
      <c r="CH66" s="52">
        <v>40.46</v>
      </c>
      <c r="CI66" s="49">
        <v>9.76</v>
      </c>
      <c r="CJ66" s="49">
        <v>19.5</v>
      </c>
      <c r="CK66" s="49">
        <v>40.07</v>
      </c>
      <c r="CL66" s="49">
        <v>9.2899999999999991</v>
      </c>
      <c r="CM66" s="49">
        <v>18.64</v>
      </c>
      <c r="CN66" s="49">
        <v>42.87</v>
      </c>
      <c r="CO66" s="49">
        <v>9.4700000000000006</v>
      </c>
      <c r="CP66" s="50">
        <v>21.12</v>
      </c>
      <c r="CQ66" s="51"/>
      <c r="CR66" s="48">
        <v>2.8</v>
      </c>
      <c r="CS66" s="49">
        <v>2.9</v>
      </c>
      <c r="CT66" s="50">
        <v>3.6</v>
      </c>
      <c r="CV66" s="47">
        <v>43.261099999999999</v>
      </c>
      <c r="CW66" s="2"/>
      <c r="CX66" s="48">
        <v>40.82</v>
      </c>
      <c r="CY66" s="49">
        <v>10.07</v>
      </c>
      <c r="CZ66" s="49">
        <v>20.32</v>
      </c>
      <c r="DA66" s="49">
        <v>40.58</v>
      </c>
      <c r="DB66" s="49">
        <v>9.65</v>
      </c>
      <c r="DC66" s="49">
        <v>19.66</v>
      </c>
      <c r="DD66" s="49">
        <v>42.4</v>
      </c>
      <c r="DE66" s="49">
        <v>9.85</v>
      </c>
      <c r="DF66" s="50">
        <v>21.54</v>
      </c>
      <c r="DG66" s="51"/>
      <c r="DH66" s="48">
        <v>2.5</v>
      </c>
      <c r="DI66" s="49">
        <v>2.6</v>
      </c>
      <c r="DJ66" s="50">
        <v>3</v>
      </c>
    </row>
  </sheetData>
  <mergeCells count="73">
    <mergeCell ref="V1:X1"/>
    <mergeCell ref="CH2:CT2"/>
    <mergeCell ref="CV2:DJ2"/>
    <mergeCell ref="B3:B5"/>
    <mergeCell ref="C3:C5"/>
    <mergeCell ref="D3:D66"/>
    <mergeCell ref="F3:F5"/>
    <mergeCell ref="H3:P3"/>
    <mergeCell ref="R3:T3"/>
    <mergeCell ref="V3:X4"/>
    <mergeCell ref="Z3:Z5"/>
    <mergeCell ref="F2:T2"/>
    <mergeCell ref="V2:X2"/>
    <mergeCell ref="Z2:AN2"/>
    <mergeCell ref="AP2:BD2"/>
    <mergeCell ref="BF2:BR2"/>
    <mergeCell ref="BT2:CF2"/>
    <mergeCell ref="CD3:CF3"/>
    <mergeCell ref="CH3:CP3"/>
    <mergeCell ref="CR3:CT3"/>
    <mergeCell ref="AR4:AT4"/>
    <mergeCell ref="BF3:BN3"/>
    <mergeCell ref="AR3:AZ3"/>
    <mergeCell ref="BB3:BD3"/>
    <mergeCell ref="BD4:BD5"/>
    <mergeCell ref="AU4:AW4"/>
    <mergeCell ref="AX4:AZ4"/>
    <mergeCell ref="BB4:BB5"/>
    <mergeCell ref="BC4:BC5"/>
    <mergeCell ref="CR4:CR5"/>
    <mergeCell ref="BQ4:BQ5"/>
    <mergeCell ref="BR4:BR5"/>
    <mergeCell ref="BT4:BV4"/>
    <mergeCell ref="T4:T5"/>
    <mergeCell ref="AB4:AD4"/>
    <mergeCell ref="AE4:AG4"/>
    <mergeCell ref="BP3:BR3"/>
    <mergeCell ref="BT3:CB3"/>
    <mergeCell ref="AH4:AJ4"/>
    <mergeCell ref="AL4:AL5"/>
    <mergeCell ref="AM4:AM5"/>
    <mergeCell ref="AN4:AN5"/>
    <mergeCell ref="AB3:AJ3"/>
    <mergeCell ref="AL3:AN3"/>
    <mergeCell ref="AP3:AP5"/>
    <mergeCell ref="BF4:BH4"/>
    <mergeCell ref="BI4:BK4"/>
    <mergeCell ref="BL4:BN4"/>
    <mergeCell ref="BP4:BP5"/>
    <mergeCell ref="H4:J4"/>
    <mergeCell ref="K4:M4"/>
    <mergeCell ref="N4:P4"/>
    <mergeCell ref="R4:R5"/>
    <mergeCell ref="S4:S5"/>
    <mergeCell ref="BW4:BY4"/>
    <mergeCell ref="BZ4:CB4"/>
    <mergeCell ref="CD4:CD5"/>
    <mergeCell ref="CE4:CE5"/>
    <mergeCell ref="CF4:CF5"/>
    <mergeCell ref="CH4:CJ4"/>
    <mergeCell ref="CK4:CM4"/>
    <mergeCell ref="CN4:CP4"/>
    <mergeCell ref="DI4:DI5"/>
    <mergeCell ref="DJ4:DJ5"/>
    <mergeCell ref="CS4:CS5"/>
    <mergeCell ref="CT4:CT5"/>
    <mergeCell ref="CX4:CZ4"/>
    <mergeCell ref="DA4:DC4"/>
    <mergeCell ref="DD4:DF4"/>
    <mergeCell ref="DH4:DH5"/>
    <mergeCell ref="CV3:CV5"/>
    <mergeCell ref="CX3:DF3"/>
    <mergeCell ref="DH3:DJ3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41FDC-7B8B-4009-8697-803D714229CE}">
  <dimension ref="A1:BZ101"/>
  <sheetViews>
    <sheetView zoomScaleNormal="100" workbookViewId="0">
      <pane xSplit="3" ySplit="5" topLeftCell="I68" activePane="bottomRight" state="frozen"/>
      <selection pane="topRight" activeCell="D1" sqref="D1"/>
      <selection pane="bottomLeft" activeCell="A6" sqref="A6"/>
      <selection pane="bottomRight" activeCell="J56" sqref="J56"/>
    </sheetView>
  </sheetViews>
  <sheetFormatPr defaultRowHeight="14.4"/>
  <cols>
    <col min="2" max="2" width="23.88671875" customWidth="1"/>
    <col min="3" max="4" width="1.109375" customWidth="1"/>
    <col min="9" max="9" width="12.77734375" customWidth="1"/>
    <col min="10" max="11" width="17.109375" customWidth="1"/>
    <col min="12" max="12" width="17.109375" hidden="1" customWidth="1"/>
    <col min="13" max="17" width="12.77734375" customWidth="1"/>
    <col min="18" max="18" width="1.6640625" style="71" customWidth="1"/>
    <col min="22" max="22" width="12.21875" customWidth="1"/>
    <col min="23" max="23" width="13.109375" customWidth="1"/>
    <col min="24" max="24" width="1.88671875" style="71" customWidth="1"/>
    <col min="29" max="29" width="13.33203125" customWidth="1"/>
    <col min="31" max="31" width="15.88671875" customWidth="1"/>
    <col min="38" max="38" width="1.77734375" style="71" customWidth="1"/>
    <col min="48" max="48" width="1.88671875" style="71" customWidth="1"/>
    <col min="58" max="58" width="2" style="71" customWidth="1"/>
    <col min="68" max="68" width="2" style="71" customWidth="1"/>
    <col min="78" max="78" width="2.21875" style="71" customWidth="1"/>
  </cols>
  <sheetData>
    <row r="1" spans="1:78">
      <c r="AD1" s="203"/>
      <c r="AE1" s="203"/>
      <c r="AF1" s="203"/>
      <c r="AG1" s="203"/>
      <c r="AH1" s="203"/>
      <c r="AI1" s="203"/>
      <c r="AJ1" s="203"/>
      <c r="AK1" s="203"/>
    </row>
    <row r="2" spans="1:78" ht="15" thickBot="1">
      <c r="E2" s="262" t="s">
        <v>171</v>
      </c>
      <c r="F2" s="262"/>
      <c r="G2" s="262"/>
      <c r="H2" s="262"/>
      <c r="I2" s="262"/>
      <c r="J2" s="204"/>
      <c r="K2" s="223"/>
      <c r="L2" s="213"/>
      <c r="M2" s="204"/>
      <c r="N2" s="204"/>
      <c r="O2" s="204"/>
      <c r="P2" s="204"/>
      <c r="Q2" s="204"/>
      <c r="S2" s="260" t="s">
        <v>170</v>
      </c>
      <c r="T2" s="260"/>
      <c r="U2" s="260"/>
      <c r="V2" s="260"/>
      <c r="W2" s="260"/>
      <c r="Y2" s="260" t="s">
        <v>173</v>
      </c>
      <c r="Z2" s="260"/>
      <c r="AA2" s="260"/>
      <c r="AB2" s="260"/>
      <c r="AC2" s="260"/>
      <c r="AD2" s="203"/>
      <c r="AE2" s="203"/>
      <c r="AF2" s="203"/>
      <c r="AG2" s="203"/>
      <c r="AH2" s="203"/>
      <c r="AI2" s="203"/>
      <c r="AJ2" s="203"/>
      <c r="AK2" s="203"/>
      <c r="AM2" s="260" t="s">
        <v>174</v>
      </c>
      <c r="AN2" s="260"/>
      <c r="AO2" s="260"/>
      <c r="AP2" s="260"/>
      <c r="AQ2" s="260"/>
      <c r="AR2" s="260"/>
      <c r="AS2" s="260"/>
      <c r="AT2" s="260"/>
      <c r="AU2" s="260"/>
      <c r="AW2" s="260" t="s">
        <v>175</v>
      </c>
      <c r="AX2" s="260"/>
      <c r="AY2" s="260"/>
      <c r="AZ2" s="260"/>
      <c r="BA2" s="260"/>
      <c r="BB2" s="260"/>
      <c r="BC2" s="260"/>
      <c r="BD2" s="260"/>
      <c r="BE2" s="260"/>
      <c r="BG2" s="260" t="s">
        <v>176</v>
      </c>
      <c r="BH2" s="260"/>
      <c r="BI2" s="260"/>
      <c r="BJ2" s="260"/>
      <c r="BK2" s="260"/>
      <c r="BL2" s="260"/>
      <c r="BM2" s="260"/>
      <c r="BN2" s="260"/>
      <c r="BO2" s="260"/>
      <c r="BQ2" s="260" t="s">
        <v>177</v>
      </c>
      <c r="BR2" s="260"/>
      <c r="BS2" s="260"/>
      <c r="BT2" s="260"/>
      <c r="BU2" s="260"/>
      <c r="BV2" s="260"/>
      <c r="BW2" s="260"/>
      <c r="BX2" s="260"/>
      <c r="BY2" s="260"/>
    </row>
    <row r="3" spans="1:78" ht="15" thickBot="1">
      <c r="A3" s="254" t="s">
        <v>9</v>
      </c>
      <c r="B3" s="254" t="s">
        <v>10</v>
      </c>
      <c r="C3" s="254"/>
      <c r="D3" s="67"/>
      <c r="E3" s="253" t="s">
        <v>13</v>
      </c>
      <c r="F3" s="251"/>
      <c r="G3" s="251"/>
      <c r="H3" s="251"/>
      <c r="I3" s="252"/>
      <c r="J3" s="217"/>
      <c r="K3" s="217"/>
      <c r="L3" s="217"/>
      <c r="M3" s="217"/>
      <c r="N3" s="217"/>
      <c r="O3" s="217"/>
      <c r="P3" s="217"/>
      <c r="Q3" s="217"/>
      <c r="S3" s="253" t="s">
        <v>13</v>
      </c>
      <c r="T3" s="251"/>
      <c r="U3" s="251"/>
      <c r="V3" s="251"/>
      <c r="W3" s="252"/>
      <c r="Y3" s="253" t="s">
        <v>13</v>
      </c>
      <c r="Z3" s="251"/>
      <c r="AA3" s="251"/>
      <c r="AB3" s="251"/>
      <c r="AC3" s="252"/>
      <c r="AD3" s="203"/>
      <c r="AE3" s="203"/>
      <c r="AF3" s="203"/>
      <c r="AG3" s="203"/>
      <c r="AH3" s="203"/>
      <c r="AI3" s="203"/>
      <c r="AJ3" s="203"/>
      <c r="AK3" s="203"/>
      <c r="AM3" s="257" t="s">
        <v>13</v>
      </c>
      <c r="AN3" s="258"/>
      <c r="AO3" s="259"/>
      <c r="AP3" s="257" t="s">
        <v>167</v>
      </c>
      <c r="AQ3" s="258"/>
      <c r="AR3" s="259"/>
      <c r="AS3" s="257" t="s">
        <v>168</v>
      </c>
      <c r="AT3" s="258"/>
      <c r="AU3" s="259"/>
      <c r="AW3" s="257" t="s">
        <v>13</v>
      </c>
      <c r="AX3" s="258"/>
      <c r="AY3" s="259"/>
      <c r="AZ3" s="257" t="s">
        <v>167</v>
      </c>
      <c r="BA3" s="258"/>
      <c r="BB3" s="259"/>
      <c r="BC3" s="257" t="s">
        <v>168</v>
      </c>
      <c r="BD3" s="258"/>
      <c r="BE3" s="259"/>
      <c r="BG3" s="257" t="s">
        <v>13</v>
      </c>
      <c r="BH3" s="258"/>
      <c r="BI3" s="259"/>
      <c r="BJ3" s="257" t="s">
        <v>167</v>
      </c>
      <c r="BK3" s="258"/>
      <c r="BL3" s="259"/>
      <c r="BM3" s="257" t="s">
        <v>168</v>
      </c>
      <c r="BN3" s="258"/>
      <c r="BO3" s="259"/>
      <c r="BQ3" s="257" t="s">
        <v>13</v>
      </c>
      <c r="BR3" s="258"/>
      <c r="BS3" s="259"/>
      <c r="BT3" s="257" t="s">
        <v>167</v>
      </c>
      <c r="BU3" s="258"/>
      <c r="BV3" s="259"/>
      <c r="BW3" s="257" t="s">
        <v>168</v>
      </c>
      <c r="BX3" s="258"/>
      <c r="BY3" s="259"/>
    </row>
    <row r="4" spans="1:78">
      <c r="A4" s="256"/>
      <c r="B4" s="256"/>
      <c r="C4" s="256"/>
      <c r="D4" s="68"/>
      <c r="E4" s="254" t="s">
        <v>15</v>
      </c>
      <c r="F4" s="254" t="s">
        <v>18</v>
      </c>
      <c r="G4" s="254" t="s">
        <v>19</v>
      </c>
      <c r="H4" s="329" t="s">
        <v>284</v>
      </c>
      <c r="I4" s="329" t="s">
        <v>285</v>
      </c>
      <c r="J4" s="217"/>
      <c r="K4" s="217"/>
      <c r="L4" s="217"/>
      <c r="M4" s="217"/>
      <c r="N4" s="217"/>
      <c r="O4" s="217"/>
      <c r="P4" s="217"/>
      <c r="Q4" s="217"/>
      <c r="S4" s="254" t="s">
        <v>15</v>
      </c>
      <c r="T4" s="254" t="s">
        <v>18</v>
      </c>
      <c r="U4" s="254" t="s">
        <v>19</v>
      </c>
      <c r="V4" s="329" t="s">
        <v>284</v>
      </c>
      <c r="W4" s="329" t="s">
        <v>285</v>
      </c>
      <c r="Y4" s="254" t="s">
        <v>15</v>
      </c>
      <c r="Z4" s="254" t="s">
        <v>18</v>
      </c>
      <c r="AA4" s="254" t="s">
        <v>19</v>
      </c>
      <c r="AB4" s="329" t="s">
        <v>284</v>
      </c>
      <c r="AC4" s="329" t="s">
        <v>285</v>
      </c>
      <c r="AD4" s="203"/>
      <c r="AE4" s="203"/>
      <c r="AF4" s="203"/>
      <c r="AG4" s="203"/>
      <c r="AH4" s="203"/>
      <c r="AI4" s="203"/>
      <c r="AJ4" s="203"/>
      <c r="AK4" s="203"/>
      <c r="AM4" s="254" t="s">
        <v>15</v>
      </c>
      <c r="AN4" s="254" t="s">
        <v>18</v>
      </c>
      <c r="AO4" s="254" t="s">
        <v>19</v>
      </c>
      <c r="AP4" s="254" t="s">
        <v>15</v>
      </c>
      <c r="AQ4" s="254" t="s">
        <v>18</v>
      </c>
      <c r="AR4" s="254" t="s">
        <v>19</v>
      </c>
      <c r="AS4" s="254" t="s">
        <v>15</v>
      </c>
      <c r="AT4" s="254" t="s">
        <v>18</v>
      </c>
      <c r="AU4" s="254" t="s">
        <v>19</v>
      </c>
      <c r="AW4" s="254" t="s">
        <v>15</v>
      </c>
      <c r="AX4" s="254" t="s">
        <v>18</v>
      </c>
      <c r="AY4" s="254" t="s">
        <v>19</v>
      </c>
      <c r="AZ4" s="254"/>
      <c r="BA4" s="254"/>
      <c r="BB4" s="254"/>
      <c r="BC4" s="254"/>
      <c r="BD4" s="254"/>
      <c r="BE4" s="254"/>
      <c r="BG4" s="254" t="s">
        <v>15</v>
      </c>
      <c r="BH4" s="254" t="s">
        <v>18</v>
      </c>
      <c r="BI4" s="254" t="s">
        <v>19</v>
      </c>
      <c r="BJ4" s="254" t="s">
        <v>15</v>
      </c>
      <c r="BK4" s="254" t="s">
        <v>18</v>
      </c>
      <c r="BL4" s="254" t="s">
        <v>19</v>
      </c>
      <c r="BM4" s="254" t="s">
        <v>15</v>
      </c>
      <c r="BN4" s="254" t="s">
        <v>18</v>
      </c>
      <c r="BO4" s="254" t="s">
        <v>19</v>
      </c>
      <c r="BQ4" s="254" t="s">
        <v>15</v>
      </c>
      <c r="BR4" s="254" t="s">
        <v>18</v>
      </c>
      <c r="BS4" s="254" t="s">
        <v>19</v>
      </c>
      <c r="BT4" s="254" t="s">
        <v>15</v>
      </c>
      <c r="BU4" s="254" t="s">
        <v>18</v>
      </c>
      <c r="BV4" s="254" t="s">
        <v>19</v>
      </c>
      <c r="BW4" s="254" t="s">
        <v>15</v>
      </c>
      <c r="BX4" s="254" t="s">
        <v>18</v>
      </c>
      <c r="BY4" s="254" t="s">
        <v>19</v>
      </c>
    </row>
    <row r="5" spans="1:78" ht="21.6" customHeight="1" thickBot="1">
      <c r="A5" s="255"/>
      <c r="B5" s="255"/>
      <c r="C5" s="256"/>
      <c r="D5" s="68"/>
      <c r="E5" s="255"/>
      <c r="F5" s="255"/>
      <c r="G5" s="255"/>
      <c r="H5" s="330"/>
      <c r="I5" s="330"/>
      <c r="J5" s="217"/>
      <c r="K5" s="217"/>
      <c r="L5" s="217"/>
      <c r="M5" s="217"/>
      <c r="N5" s="217"/>
      <c r="O5" s="217"/>
      <c r="P5" s="217"/>
      <c r="Q5" s="217"/>
      <c r="S5" s="255"/>
      <c r="T5" s="255"/>
      <c r="U5" s="255"/>
      <c r="V5" s="330"/>
      <c r="W5" s="330"/>
      <c r="Y5" s="255"/>
      <c r="Z5" s="255"/>
      <c r="AA5" s="255"/>
      <c r="AB5" s="330"/>
      <c r="AC5" s="330"/>
      <c r="AD5" s="203"/>
      <c r="AE5" s="203"/>
      <c r="AF5" s="203"/>
      <c r="AG5" s="203"/>
      <c r="AH5" s="203"/>
      <c r="AI5" s="203"/>
      <c r="AJ5" s="203"/>
      <c r="AK5" s="203"/>
      <c r="AM5" s="255"/>
      <c r="AN5" s="255"/>
      <c r="AO5" s="255"/>
      <c r="AP5" s="255"/>
      <c r="AQ5" s="255"/>
      <c r="AR5" s="255"/>
      <c r="AS5" s="255"/>
      <c r="AT5" s="255"/>
      <c r="AU5" s="255"/>
      <c r="AW5" s="255"/>
      <c r="AX5" s="255"/>
      <c r="AY5" s="255"/>
      <c r="AZ5" s="255"/>
      <c r="BA5" s="255"/>
      <c r="BB5" s="255"/>
      <c r="BC5" s="255"/>
      <c r="BD5" s="255"/>
      <c r="BE5" s="255"/>
      <c r="BG5" s="255"/>
      <c r="BH5" s="255"/>
      <c r="BI5" s="255"/>
      <c r="BJ5" s="255"/>
      <c r="BK5" s="255"/>
      <c r="BL5" s="255"/>
      <c r="BM5" s="255"/>
      <c r="BN5" s="255"/>
      <c r="BO5" s="255"/>
      <c r="BQ5" s="255"/>
      <c r="BR5" s="255"/>
      <c r="BS5" s="255"/>
      <c r="BT5" s="255"/>
      <c r="BU5" s="255"/>
      <c r="BV5" s="255"/>
      <c r="BW5" s="255"/>
      <c r="BX5" s="255"/>
      <c r="BY5" s="255"/>
    </row>
    <row r="6" spans="1:78" ht="15" thickBot="1">
      <c r="A6" s="68"/>
      <c r="B6" s="68"/>
      <c r="C6" s="256"/>
      <c r="D6" s="9"/>
      <c r="E6" s="14"/>
      <c r="F6" s="15"/>
      <c r="G6" s="16"/>
      <c r="J6" s="218"/>
      <c r="K6" s="217"/>
      <c r="L6" s="217"/>
      <c r="M6" s="217"/>
      <c r="N6" s="217"/>
      <c r="O6" s="217"/>
      <c r="P6" s="217"/>
      <c r="Q6" s="217"/>
      <c r="S6" s="14"/>
      <c r="T6" s="15"/>
      <c r="U6" s="16"/>
      <c r="Y6" s="14"/>
      <c r="Z6" s="15"/>
      <c r="AA6" s="16"/>
      <c r="AD6" s="203"/>
      <c r="AE6" s="203"/>
      <c r="AF6" s="203"/>
      <c r="AG6" s="203"/>
      <c r="AH6" s="203"/>
      <c r="AI6" s="203"/>
      <c r="AJ6" s="203"/>
      <c r="AK6" s="203"/>
      <c r="AM6" s="14"/>
      <c r="AN6" s="15"/>
      <c r="AO6" s="16"/>
      <c r="AW6" s="14"/>
      <c r="AX6" s="15"/>
      <c r="AY6" s="16"/>
      <c r="BG6" s="14"/>
      <c r="BH6" s="15"/>
      <c r="BI6" s="16"/>
      <c r="BQ6" s="14"/>
      <c r="BR6" s="15"/>
      <c r="BS6" s="16"/>
    </row>
    <row r="7" spans="1:78" s="60" customFormat="1">
      <c r="A7" s="89" t="s">
        <v>25</v>
      </c>
      <c r="B7" s="19" t="s">
        <v>26</v>
      </c>
      <c r="C7" s="256"/>
      <c r="D7" s="146"/>
      <c r="E7" s="20">
        <v>2.6</v>
      </c>
      <c r="F7" s="21">
        <v>2.7</v>
      </c>
      <c r="G7" s="22">
        <v>2.6</v>
      </c>
      <c r="H7" s="313">
        <f>AVERAGE(E7:G10)</f>
        <v>3.5166666666666662</v>
      </c>
      <c r="I7" s="316">
        <f>_xlfn.STDEV.P(E7:G10)</f>
        <v>0.71860203791033939</v>
      </c>
      <c r="J7" s="316">
        <f>_xlfn.VAR.P(E7:G10)</f>
        <v>0.51638888888889289</v>
      </c>
      <c r="K7" s="219"/>
      <c r="L7" s="219" t="s">
        <v>304</v>
      </c>
      <c r="M7" s="219" t="s">
        <v>289</v>
      </c>
      <c r="N7" s="219" t="s">
        <v>290</v>
      </c>
      <c r="O7" s="219" t="s">
        <v>291</v>
      </c>
      <c r="P7" s="219" t="s">
        <v>292</v>
      </c>
      <c r="Q7" s="205"/>
      <c r="R7" s="147"/>
      <c r="S7" s="164">
        <v>2.6</v>
      </c>
      <c r="T7" s="165">
        <v>2.7</v>
      </c>
      <c r="U7" s="166">
        <v>2.6</v>
      </c>
      <c r="V7" s="313">
        <f>AVERAGE(S7:U10)</f>
        <v>3.5166666666666662</v>
      </c>
      <c r="W7" s="316">
        <f>_xlfn.STDEV.P(S7:U10)</f>
        <v>0.71860203791033939</v>
      </c>
      <c r="X7" s="147"/>
      <c r="Y7" s="164">
        <v>2.6</v>
      </c>
      <c r="Z7" s="165">
        <v>2.7</v>
      </c>
      <c r="AA7" s="166">
        <v>2.6</v>
      </c>
      <c r="AB7" s="313">
        <f>AVERAGE(Y7:AA10)</f>
        <v>3.5166666666666662</v>
      </c>
      <c r="AC7" s="316">
        <f>_xlfn.STDEV.P(Y7:AA10)</f>
        <v>0.71860203791033939</v>
      </c>
      <c r="AD7" s="203"/>
      <c r="AE7" s="203"/>
      <c r="AF7" s="203"/>
      <c r="AG7" s="203"/>
      <c r="AH7" s="203"/>
      <c r="AI7" s="203"/>
      <c r="AJ7" s="203"/>
      <c r="AK7" s="203"/>
      <c r="AL7" s="147"/>
      <c r="AM7" s="20">
        <v>2.5</v>
      </c>
      <c r="AN7" s="21">
        <v>2.7</v>
      </c>
      <c r="AO7" s="22">
        <v>2.6</v>
      </c>
      <c r="AV7" s="147"/>
      <c r="AW7" s="20">
        <v>2.6</v>
      </c>
      <c r="AX7" s="21">
        <v>2.8</v>
      </c>
      <c r="AY7" s="22">
        <v>2.8</v>
      </c>
      <c r="BF7" s="147"/>
      <c r="BG7" s="20">
        <v>2.7</v>
      </c>
      <c r="BH7" s="21">
        <v>2.9</v>
      </c>
      <c r="BI7" s="22">
        <v>2.9</v>
      </c>
      <c r="BP7" s="147"/>
      <c r="BQ7" s="20">
        <v>2.9</v>
      </c>
      <c r="BR7" s="21">
        <v>3.1</v>
      </c>
      <c r="BS7" s="22">
        <v>3.1</v>
      </c>
      <c r="BZ7" s="147"/>
    </row>
    <row r="8" spans="1:78" s="93" customFormat="1">
      <c r="A8" s="24" t="s">
        <v>27</v>
      </c>
      <c r="B8" s="25" t="s">
        <v>28</v>
      </c>
      <c r="C8" s="256"/>
      <c r="D8" s="9"/>
      <c r="E8" s="26">
        <v>3.1</v>
      </c>
      <c r="F8" s="27">
        <v>3.3</v>
      </c>
      <c r="G8" s="28">
        <v>3.5</v>
      </c>
      <c r="H8" s="314"/>
      <c r="I8" s="317"/>
      <c r="J8" s="317"/>
      <c r="K8" s="219" t="s">
        <v>287</v>
      </c>
      <c r="L8" s="220">
        <f>H7</f>
        <v>3.5166666666666662</v>
      </c>
      <c r="M8" s="220">
        <f>H19</f>
        <v>2.9833333333333338</v>
      </c>
      <c r="N8" s="220">
        <f>H31</f>
        <v>2.6</v>
      </c>
      <c r="O8" s="220">
        <f>H43</f>
        <v>4.0083333333333337</v>
      </c>
      <c r="P8" s="220">
        <f>H55</f>
        <v>3.5666666666666669</v>
      </c>
      <c r="Q8" s="206"/>
      <c r="R8" s="148"/>
      <c r="S8" s="167">
        <v>3.1</v>
      </c>
      <c r="T8" s="168">
        <v>3.3</v>
      </c>
      <c r="U8" s="169">
        <v>3.5</v>
      </c>
      <c r="V8" s="314"/>
      <c r="W8" s="317"/>
      <c r="X8" s="148"/>
      <c r="Y8" s="167">
        <v>3.1</v>
      </c>
      <c r="Z8" s="168">
        <v>3.3</v>
      </c>
      <c r="AA8" s="169">
        <v>3.5</v>
      </c>
      <c r="AB8" s="314"/>
      <c r="AC8" s="317"/>
      <c r="AD8" s="203"/>
      <c r="AE8" s="203"/>
      <c r="AF8" s="203"/>
      <c r="AG8" s="203"/>
      <c r="AH8" s="203"/>
      <c r="AI8" s="203"/>
      <c r="AJ8" s="203"/>
      <c r="AK8" s="203"/>
      <c r="AL8" s="148"/>
      <c r="AM8" s="26">
        <v>3</v>
      </c>
      <c r="AN8" s="27">
        <v>3.1</v>
      </c>
      <c r="AO8" s="28">
        <v>3.3</v>
      </c>
      <c r="AV8" s="148"/>
      <c r="AW8" s="26">
        <v>3</v>
      </c>
      <c r="AX8" s="27">
        <v>3.2</v>
      </c>
      <c r="AY8" s="28">
        <v>3.5</v>
      </c>
      <c r="BF8" s="148"/>
      <c r="BG8" s="27">
        <v>3.2</v>
      </c>
      <c r="BH8" s="27">
        <v>3.4</v>
      </c>
      <c r="BI8" s="28">
        <v>3.5</v>
      </c>
      <c r="BP8" s="148"/>
      <c r="BQ8" s="26">
        <v>3.4</v>
      </c>
      <c r="BR8" s="27">
        <v>3.6</v>
      </c>
      <c r="BS8" s="28">
        <v>3.8</v>
      </c>
      <c r="BZ8" s="148"/>
    </row>
    <row r="9" spans="1:78" s="93" customFormat="1">
      <c r="A9" s="24" t="s">
        <v>29</v>
      </c>
      <c r="B9" s="25" t="s">
        <v>30</v>
      </c>
      <c r="C9" s="256"/>
      <c r="D9" s="9"/>
      <c r="E9" s="26">
        <v>4.3</v>
      </c>
      <c r="F9" s="27">
        <v>3.7</v>
      </c>
      <c r="G9" s="28">
        <v>3</v>
      </c>
      <c r="H9" s="314"/>
      <c r="I9" s="317"/>
      <c r="J9" s="317"/>
      <c r="K9" s="219" t="s">
        <v>288</v>
      </c>
      <c r="L9" s="220">
        <f>H7</f>
        <v>3.5166666666666662</v>
      </c>
      <c r="M9" s="220">
        <f>V19</f>
        <v>1.4166666666666667</v>
      </c>
      <c r="N9" s="220">
        <f>V31</f>
        <v>1.4583333333333333</v>
      </c>
      <c r="O9" s="220">
        <f>V43</f>
        <v>0.50833333333333341</v>
      </c>
      <c r="P9" s="220">
        <f>V55</f>
        <v>1.1499999999999997</v>
      </c>
      <c r="Q9" s="206"/>
      <c r="R9" s="148"/>
      <c r="S9" s="167">
        <v>4.3</v>
      </c>
      <c r="T9" s="168">
        <v>3.7</v>
      </c>
      <c r="U9" s="169">
        <v>3</v>
      </c>
      <c r="V9" s="314"/>
      <c r="W9" s="317"/>
      <c r="X9" s="148"/>
      <c r="Y9" s="167">
        <v>4.3</v>
      </c>
      <c r="Z9" s="168">
        <v>3.7</v>
      </c>
      <c r="AA9" s="169">
        <v>3</v>
      </c>
      <c r="AB9" s="314"/>
      <c r="AC9" s="317"/>
      <c r="AD9" s="203"/>
      <c r="AE9" s="203"/>
      <c r="AF9" s="203"/>
      <c r="AG9" s="203"/>
      <c r="AH9" s="203"/>
      <c r="AI9" s="203"/>
      <c r="AJ9" s="203"/>
      <c r="AK9" s="203"/>
      <c r="AL9" s="148"/>
      <c r="AM9" s="26">
        <v>4.2</v>
      </c>
      <c r="AN9" s="27">
        <v>3.7</v>
      </c>
      <c r="AO9" s="28">
        <v>3</v>
      </c>
      <c r="AV9" s="148"/>
      <c r="AW9" s="26">
        <v>4.2</v>
      </c>
      <c r="AX9" s="27">
        <v>3.6</v>
      </c>
      <c r="AY9" s="28">
        <v>3</v>
      </c>
      <c r="BA9" s="93">
        <f>AVERAGE(AW7:AY10)</f>
        <v>3.4833333333333329</v>
      </c>
      <c r="BD9" s="93">
        <f>_xlfn.STDEV.P(AW7:AY10)</f>
        <v>0.65425954754635252</v>
      </c>
      <c r="BF9" s="148"/>
      <c r="BG9" s="26">
        <v>4.2</v>
      </c>
      <c r="BH9" s="27">
        <v>3.7</v>
      </c>
      <c r="BI9" s="28">
        <v>3.1</v>
      </c>
      <c r="BP9" s="148"/>
      <c r="BQ9" s="26">
        <v>4.2</v>
      </c>
      <c r="BR9" s="27">
        <v>3.7</v>
      </c>
      <c r="BS9" s="28">
        <v>3.1</v>
      </c>
      <c r="BZ9" s="148"/>
    </row>
    <row r="10" spans="1:78" s="79" customFormat="1" ht="15" thickBot="1">
      <c r="A10" s="95" t="s">
        <v>31</v>
      </c>
      <c r="B10" s="47" t="s">
        <v>32</v>
      </c>
      <c r="C10" s="256"/>
      <c r="D10" s="46"/>
      <c r="E10" s="48">
        <v>4.5</v>
      </c>
      <c r="F10" s="49">
        <v>4.5</v>
      </c>
      <c r="G10" s="50">
        <v>4.4000000000000004</v>
      </c>
      <c r="H10" s="315"/>
      <c r="I10" s="318"/>
      <c r="J10" s="318"/>
      <c r="K10" s="207"/>
      <c r="L10" s="216"/>
      <c r="M10" s="207"/>
      <c r="N10" s="207"/>
      <c r="O10" s="207"/>
      <c r="P10" s="207"/>
      <c r="Q10" s="207"/>
      <c r="R10" s="149"/>
      <c r="S10" s="170">
        <v>4.5</v>
      </c>
      <c r="T10" s="171">
        <v>4.5</v>
      </c>
      <c r="U10" s="172">
        <v>4.4000000000000004</v>
      </c>
      <c r="V10" s="315"/>
      <c r="W10" s="318"/>
      <c r="X10" s="149"/>
      <c r="Y10" s="170">
        <v>4.5</v>
      </c>
      <c r="Z10" s="171">
        <v>4.5</v>
      </c>
      <c r="AA10" s="172">
        <v>4.4000000000000004</v>
      </c>
      <c r="AB10" s="315"/>
      <c r="AC10" s="318"/>
      <c r="AD10" s="203"/>
      <c r="AE10" s="203"/>
      <c r="AF10" s="203"/>
      <c r="AG10" s="203"/>
      <c r="AH10" s="203"/>
      <c r="AI10" s="203"/>
      <c r="AJ10" s="203"/>
      <c r="AK10" s="203"/>
      <c r="AL10" s="149"/>
      <c r="AM10" s="48">
        <v>4.5</v>
      </c>
      <c r="AN10" s="49">
        <v>4.4000000000000004</v>
      </c>
      <c r="AO10" s="50">
        <v>4.5</v>
      </c>
      <c r="AP10" s="79">
        <f>AVERAGE(AM7:AM10)</f>
        <v>3.55</v>
      </c>
      <c r="AQ10" s="79">
        <f>AVERAGE(AN7:AN10)</f>
        <v>3.4750000000000001</v>
      </c>
      <c r="AR10" s="79">
        <f>AVERAGE(AO7:AO10)</f>
        <v>3.35</v>
      </c>
      <c r="AS10" s="79">
        <f>_xlfn.STDEV.P(AM7:AM10)</f>
        <v>0.82613558209291593</v>
      </c>
      <c r="AT10" s="79">
        <f>_xlfn.STDEV.P(AN7:AN10)</f>
        <v>0.64177488264967197</v>
      </c>
      <c r="AU10" s="79">
        <f>_xlfn.STDEV.P(AO7:AO10)</f>
        <v>0.70887234393789089</v>
      </c>
      <c r="AV10" s="149"/>
      <c r="AW10" s="48">
        <v>4.3</v>
      </c>
      <c r="AX10" s="49">
        <v>4.4000000000000004</v>
      </c>
      <c r="AY10" s="50">
        <v>4.4000000000000004</v>
      </c>
      <c r="BF10" s="149"/>
      <c r="BG10" s="48">
        <v>4.3</v>
      </c>
      <c r="BH10" s="49">
        <v>4.3</v>
      </c>
      <c r="BI10" s="50">
        <v>4.3</v>
      </c>
      <c r="BJ10" s="79">
        <f>AVERAGE(BG7:BG10)</f>
        <v>3.6000000000000005</v>
      </c>
      <c r="BK10" s="79">
        <f>AVERAGE(BH7:BH10)</f>
        <v>3.5750000000000002</v>
      </c>
      <c r="BL10" s="79">
        <f>AVERAGE(BI7:BI10)</f>
        <v>3.45</v>
      </c>
      <c r="BM10" s="79">
        <f>_xlfn.STDEV.P(BG7:BG10)</f>
        <v>0.67453687816159813</v>
      </c>
      <c r="BN10" s="79">
        <f>_xlfn.STDEV.P(BH7:BH10)</f>
        <v>0.50682837331782971</v>
      </c>
      <c r="BO10" s="79">
        <f>_xlfn.STDEV.P(BI7:BI10)</f>
        <v>0.5361902647381801</v>
      </c>
      <c r="BP10" s="149"/>
      <c r="BQ10" s="48">
        <v>4.3</v>
      </c>
      <c r="BR10" s="49">
        <v>4.3</v>
      </c>
      <c r="BS10" s="50">
        <v>4.3</v>
      </c>
      <c r="BT10" s="79">
        <f>AVERAGE(BQ7:BQ10)</f>
        <v>3.7</v>
      </c>
      <c r="BU10" s="79">
        <f>AVERAGE(BR7:BR10)</f>
        <v>3.6749999999999998</v>
      </c>
      <c r="BV10" s="79">
        <f>AVERAGE(BS7:BS10)</f>
        <v>3.5750000000000002</v>
      </c>
      <c r="BW10" s="79">
        <f>_xlfn.STDEV.P(BQ7:BQ10)</f>
        <v>0.57879184513950899</v>
      </c>
      <c r="BX10" s="79">
        <f>_xlfn.STDEV.P(BR7:BR10)</f>
        <v>0.42646805273080135</v>
      </c>
      <c r="BY10" s="79">
        <f>_xlfn.STDEV.P(BS7:BS10)</f>
        <v>0.50682837331783315</v>
      </c>
      <c r="BZ10" s="149"/>
    </row>
    <row r="11" spans="1:78">
      <c r="A11" s="18" t="s">
        <v>33</v>
      </c>
      <c r="B11" s="84" t="s">
        <v>34</v>
      </c>
      <c r="C11" s="256"/>
      <c r="D11" s="9"/>
      <c r="E11" s="150">
        <v>3.9</v>
      </c>
      <c r="F11" s="85">
        <v>4</v>
      </c>
      <c r="G11" s="151">
        <v>4</v>
      </c>
      <c r="H11" s="313">
        <f>AVERAGE(E11:G14)</f>
        <v>3.5666666666666669</v>
      </c>
      <c r="I11" s="316">
        <f>_xlfn.STDEV.P(E11:G14)</f>
        <v>0.34960294939005054</v>
      </c>
      <c r="J11" s="316">
        <f>_xlfn.VAR.P(E11:G14)</f>
        <v>0.12222222222222223</v>
      </c>
      <c r="K11" s="227"/>
      <c r="L11" s="215"/>
      <c r="M11" s="206"/>
      <c r="N11" s="206"/>
      <c r="O11" s="206"/>
      <c r="P11" s="206"/>
      <c r="Q11" s="206"/>
      <c r="S11" s="173">
        <v>3.9</v>
      </c>
      <c r="T11" s="174">
        <v>4</v>
      </c>
      <c r="U11" s="175">
        <v>4</v>
      </c>
      <c r="V11" s="313">
        <f>AVERAGE(S11:U14)</f>
        <v>3.5666666666666669</v>
      </c>
      <c r="W11" s="316">
        <f>_xlfn.STDEV.P(S11:U14)</f>
        <v>0.34960294939005054</v>
      </c>
      <c r="Y11" s="173">
        <v>3.9</v>
      </c>
      <c r="Z11" s="174">
        <v>4</v>
      </c>
      <c r="AA11" s="175">
        <v>4</v>
      </c>
      <c r="AB11" s="313">
        <f>AVERAGE(Y11:AA14)</f>
        <v>3.5666666666666669</v>
      </c>
      <c r="AC11" s="316">
        <f>_xlfn.STDEV.P(Y11:AA14)</f>
        <v>0.34960294939005054</v>
      </c>
      <c r="AD11" s="203"/>
      <c r="AE11" s="203"/>
      <c r="AF11" s="203"/>
      <c r="AG11" s="203"/>
      <c r="AH11" s="203"/>
      <c r="AI11" s="203"/>
      <c r="AJ11" s="203"/>
      <c r="AK11" s="203"/>
      <c r="AM11" s="150">
        <v>3.8</v>
      </c>
      <c r="AN11" s="85">
        <v>3.8</v>
      </c>
      <c r="AO11" s="151">
        <v>3.9</v>
      </c>
      <c r="AW11" s="150">
        <v>3.9</v>
      </c>
      <c r="AX11" s="85">
        <v>4</v>
      </c>
      <c r="AY11" s="151">
        <v>3.9</v>
      </c>
      <c r="BG11" s="150">
        <v>4</v>
      </c>
      <c r="BH11" s="85">
        <v>4</v>
      </c>
      <c r="BI11" s="151">
        <v>4</v>
      </c>
      <c r="BQ11" s="150">
        <v>4.2</v>
      </c>
      <c r="BR11" s="85">
        <v>4.2</v>
      </c>
      <c r="BS11" s="151">
        <v>4.0999999999999996</v>
      </c>
    </row>
    <row r="12" spans="1:78">
      <c r="A12" s="24" t="s">
        <v>35</v>
      </c>
      <c r="B12" s="30" t="s">
        <v>36</v>
      </c>
      <c r="C12" s="256"/>
      <c r="D12" s="9"/>
      <c r="E12" s="26">
        <v>3.4</v>
      </c>
      <c r="F12" s="27">
        <v>3.3</v>
      </c>
      <c r="G12" s="28">
        <v>3.1</v>
      </c>
      <c r="H12" s="314"/>
      <c r="I12" s="317"/>
      <c r="J12" s="317"/>
      <c r="K12" s="227"/>
      <c r="L12" s="215"/>
      <c r="M12" s="206"/>
      <c r="N12" s="206"/>
      <c r="O12" s="206"/>
      <c r="P12" s="206"/>
      <c r="Q12" s="206"/>
      <c r="S12" s="167">
        <v>3.4</v>
      </c>
      <c r="T12" s="168">
        <v>3.3</v>
      </c>
      <c r="U12" s="169">
        <v>3.1</v>
      </c>
      <c r="V12" s="314"/>
      <c r="W12" s="317"/>
      <c r="Y12" s="167">
        <v>3.4</v>
      </c>
      <c r="Z12" s="168">
        <v>3.3</v>
      </c>
      <c r="AA12" s="169">
        <v>3.1</v>
      </c>
      <c r="AB12" s="314"/>
      <c r="AC12" s="317"/>
      <c r="AD12" s="203"/>
      <c r="AE12" s="203"/>
      <c r="AF12" s="203"/>
      <c r="AG12" s="203"/>
      <c r="AH12" s="203"/>
      <c r="AI12" s="203"/>
      <c r="AJ12" s="203"/>
      <c r="AK12" s="203"/>
      <c r="AM12" s="26">
        <v>3.3</v>
      </c>
      <c r="AN12" s="27">
        <v>3.1</v>
      </c>
      <c r="AO12" s="28">
        <v>3</v>
      </c>
      <c r="AW12" s="26">
        <v>3.3</v>
      </c>
      <c r="AX12" s="27">
        <v>3.2</v>
      </c>
      <c r="AY12" s="28">
        <v>3.1</v>
      </c>
      <c r="BG12" s="26">
        <v>3.3</v>
      </c>
      <c r="BH12" s="27">
        <v>3.2</v>
      </c>
      <c r="BI12" s="28">
        <v>3.1</v>
      </c>
      <c r="BQ12" s="26">
        <v>3.4</v>
      </c>
      <c r="BR12" s="27">
        <v>3.4</v>
      </c>
      <c r="BS12" s="28">
        <v>3.2</v>
      </c>
    </row>
    <row r="13" spans="1:78">
      <c r="A13" s="24" t="s">
        <v>37</v>
      </c>
      <c r="B13" s="30" t="s">
        <v>38</v>
      </c>
      <c r="C13" s="256"/>
      <c r="D13" s="9"/>
      <c r="E13" s="26">
        <v>3</v>
      </c>
      <c r="F13" s="27">
        <v>3.3</v>
      </c>
      <c r="G13" s="28">
        <v>3.8</v>
      </c>
      <c r="H13" s="314"/>
      <c r="I13" s="317"/>
      <c r="J13" s="317"/>
      <c r="K13" s="227"/>
      <c r="L13" s="215"/>
      <c r="M13" s="206"/>
      <c r="N13" s="206"/>
      <c r="O13" s="206"/>
      <c r="P13" s="206"/>
      <c r="Q13" s="206"/>
      <c r="S13" s="167">
        <v>3</v>
      </c>
      <c r="T13" s="168">
        <v>3.3</v>
      </c>
      <c r="U13" s="169">
        <v>3.8</v>
      </c>
      <c r="V13" s="314"/>
      <c r="W13" s="317"/>
      <c r="Y13" s="167">
        <v>3</v>
      </c>
      <c r="Z13" s="168">
        <v>3.3</v>
      </c>
      <c r="AA13" s="169">
        <v>3.8</v>
      </c>
      <c r="AB13" s="314"/>
      <c r="AC13" s="317"/>
      <c r="AD13" s="203"/>
      <c r="AE13" s="203"/>
      <c r="AF13" s="203"/>
      <c r="AG13" s="203"/>
      <c r="AH13" s="203"/>
      <c r="AI13" s="203"/>
      <c r="AJ13" s="203"/>
      <c r="AK13" s="203"/>
      <c r="AM13" s="26">
        <v>3</v>
      </c>
      <c r="AN13" s="27">
        <v>3.3</v>
      </c>
      <c r="AO13" s="28">
        <v>3.8</v>
      </c>
      <c r="AW13" s="26">
        <v>3.1</v>
      </c>
      <c r="AX13" s="27">
        <v>3.4</v>
      </c>
      <c r="AY13" s="28">
        <v>3.9</v>
      </c>
      <c r="BG13" s="26">
        <v>3.2</v>
      </c>
      <c r="BH13" s="27">
        <v>3.4</v>
      </c>
      <c r="BI13" s="28">
        <v>4</v>
      </c>
      <c r="BQ13" s="26">
        <v>3.4</v>
      </c>
      <c r="BR13" s="27">
        <v>3.6</v>
      </c>
      <c r="BS13" s="28">
        <v>4.0999999999999996</v>
      </c>
    </row>
    <row r="14" spans="1:78" ht="15" thickBot="1">
      <c r="A14" s="103" t="s">
        <v>39</v>
      </c>
      <c r="B14" s="113" t="s">
        <v>40</v>
      </c>
      <c r="C14" s="256"/>
      <c r="D14" s="9"/>
      <c r="E14" s="152">
        <v>4</v>
      </c>
      <c r="F14" s="105">
        <v>3.4</v>
      </c>
      <c r="G14" s="153">
        <v>3.6</v>
      </c>
      <c r="H14" s="315"/>
      <c r="I14" s="318"/>
      <c r="J14" s="317"/>
      <c r="K14" s="227"/>
      <c r="L14" s="215"/>
      <c r="M14" s="206"/>
      <c r="N14" s="206"/>
      <c r="O14" s="206"/>
      <c r="P14" s="206"/>
      <c r="Q14" s="206"/>
      <c r="S14" s="176">
        <v>4</v>
      </c>
      <c r="T14" s="177">
        <v>3.4</v>
      </c>
      <c r="U14" s="178">
        <v>3.6</v>
      </c>
      <c r="V14" s="315"/>
      <c r="W14" s="318"/>
      <c r="Y14" s="176">
        <v>4</v>
      </c>
      <c r="Z14" s="177">
        <v>3.4</v>
      </c>
      <c r="AA14" s="178">
        <v>3.6</v>
      </c>
      <c r="AB14" s="315"/>
      <c r="AC14" s="318"/>
      <c r="AD14" s="203"/>
      <c r="AE14" s="203"/>
      <c r="AF14" s="203"/>
      <c r="AG14" s="203"/>
      <c r="AH14" s="203"/>
      <c r="AI14" s="203"/>
      <c r="AJ14" s="203"/>
      <c r="AK14" s="203"/>
      <c r="AM14" s="152">
        <v>4</v>
      </c>
      <c r="AN14" s="105">
        <v>3.3</v>
      </c>
      <c r="AO14" s="153">
        <v>3.4</v>
      </c>
      <c r="AP14">
        <f>AVERAGE(AM11:AM14)</f>
        <v>3.5249999999999999</v>
      </c>
      <c r="AQ14">
        <f>AVERAGE(AN11:AN14)</f>
        <v>3.375</v>
      </c>
      <c r="AR14">
        <f>AVERAGE(AO11:AO14)</f>
        <v>3.5249999999999999</v>
      </c>
      <c r="AS14">
        <f>_xlfn.STDEV.P(AM11:AM14)</f>
        <v>0.39607448794387079</v>
      </c>
      <c r="AT14">
        <f>_xlfn.STDEV.P(AN11:AN14)</f>
        <v>0.25860201081971496</v>
      </c>
      <c r="AU14">
        <f>_xlfn.STDEV.P(AO11:AO14)</f>
        <v>0.35619517121937277</v>
      </c>
      <c r="AW14" s="152">
        <v>4.0999999999999996</v>
      </c>
      <c r="AX14" s="105">
        <v>3.4</v>
      </c>
      <c r="AY14" s="153">
        <v>3.6</v>
      </c>
      <c r="AZ14">
        <f>AVERAGE(AW11:AW14)</f>
        <v>3.5999999999999996</v>
      </c>
      <c r="BA14">
        <f>AVERAGE(AX11:AX14)</f>
        <v>3.5</v>
      </c>
      <c r="BB14">
        <f>AVERAGE(AY11:AY14)</f>
        <v>3.625</v>
      </c>
      <c r="BC14">
        <f>_xlfn.STDEV.P(AW11:AW14)</f>
        <v>0.41231056256176812</v>
      </c>
      <c r="BD14">
        <f>_xlfn.STDEV.P(AX11:AX14)</f>
        <v>0.3</v>
      </c>
      <c r="BE14">
        <f>_xlfn.STDEV.P(AY11:AY14)</f>
        <v>0.32691742076555041</v>
      </c>
      <c r="BG14" s="152">
        <v>4.0999999999999996</v>
      </c>
      <c r="BH14" s="105">
        <v>3.4</v>
      </c>
      <c r="BI14" s="153">
        <v>3.6</v>
      </c>
      <c r="BJ14">
        <f>AVERAGE(BG11:BG14)</f>
        <v>3.65</v>
      </c>
      <c r="BK14">
        <f>AVERAGE(BH11:BH14)</f>
        <v>3.5</v>
      </c>
      <c r="BL14">
        <f>AVERAGE(BI11:BI14)</f>
        <v>3.6749999999999998</v>
      </c>
      <c r="BM14">
        <f>_xlfn.STDEV.P(BG11:BG14)</f>
        <v>0.40311288741492707</v>
      </c>
      <c r="BN14">
        <f>_xlfn.STDEV.P(BH11:BH14)</f>
        <v>0.3</v>
      </c>
      <c r="BO14">
        <f>_xlfn.STDEV.P(BI11:BI14)</f>
        <v>0.36996621467372076</v>
      </c>
      <c r="BQ14" s="152">
        <v>4.4000000000000004</v>
      </c>
      <c r="BR14" s="105">
        <v>3.7</v>
      </c>
      <c r="BS14" s="153">
        <v>3.8</v>
      </c>
      <c r="BT14">
        <f>AVERAGE(BQ11:BQ14)</f>
        <v>3.85</v>
      </c>
      <c r="BU14">
        <f>AVERAGE(BR11:BR14)</f>
        <v>3.7249999999999996</v>
      </c>
      <c r="BV14">
        <f>AVERAGE(BS11:BS14)</f>
        <v>3.8</v>
      </c>
      <c r="BW14">
        <f>_xlfn.STDEV.P(BQ11:BQ14)</f>
        <v>0.45552167895721446</v>
      </c>
      <c r="BX14">
        <f>_xlfn.STDEV.P(BR11:BR14)</f>
        <v>0.29474565306379003</v>
      </c>
      <c r="BY14">
        <f>_xlfn.STDEV.P(BS11:BS14)</f>
        <v>0.3674234614174765</v>
      </c>
    </row>
    <row r="15" spans="1:78" s="60" customFormat="1">
      <c r="A15" s="89" t="s">
        <v>41</v>
      </c>
      <c r="B15" s="116" t="s">
        <v>42</v>
      </c>
      <c r="C15" s="256"/>
      <c r="D15" s="146"/>
      <c r="E15" s="20">
        <v>2.2999999999999998</v>
      </c>
      <c r="F15" s="21">
        <v>2.4</v>
      </c>
      <c r="G15" s="22">
        <v>2.4</v>
      </c>
      <c r="H15" s="313">
        <f>AVERAGE(E15:G18)</f>
        <v>2.6666666666666665</v>
      </c>
      <c r="I15" s="316">
        <f>_xlfn.STDEV.P(E15:G18)</f>
        <v>0.41096093353126839</v>
      </c>
      <c r="S15" s="164">
        <v>2.2999999999999998</v>
      </c>
      <c r="T15" s="165">
        <v>2.4</v>
      </c>
      <c r="U15" s="166">
        <v>2.4</v>
      </c>
      <c r="V15" s="313">
        <f>AVERAGE(S15:U18)</f>
        <v>2.6666666666666665</v>
      </c>
      <c r="W15" s="316">
        <f>_xlfn.STDEV.P(S15:U18)</f>
        <v>0.41096093353126839</v>
      </c>
      <c r="X15" s="147"/>
      <c r="Y15" s="164">
        <v>2.2999999999999998</v>
      </c>
      <c r="Z15" s="165">
        <v>2.4</v>
      </c>
      <c r="AA15" s="166">
        <v>2.4</v>
      </c>
      <c r="AB15" s="313">
        <f>AVERAGE(Y15:AA18)</f>
        <v>2.6666666666666665</v>
      </c>
      <c r="AC15" s="316">
        <f>_xlfn.STDEV.P(Y15:AA18)</f>
        <v>0.41096093353126839</v>
      </c>
      <c r="AD15" s="203"/>
      <c r="AE15" s="203"/>
      <c r="AF15" s="203"/>
      <c r="AG15" s="203"/>
      <c r="AH15" s="203"/>
      <c r="AI15" s="203"/>
      <c r="AJ15" s="203"/>
      <c r="AK15" s="203"/>
      <c r="AL15" s="147"/>
      <c r="AM15" s="20">
        <v>2.2000000000000002</v>
      </c>
      <c r="AN15" s="21">
        <v>2.2999999999999998</v>
      </c>
      <c r="AO15" s="22">
        <v>2.2999999999999998</v>
      </c>
      <c r="AV15" s="147"/>
      <c r="AW15" s="20">
        <v>2.2999999999999998</v>
      </c>
      <c r="AX15" s="21">
        <v>2.2999999999999998</v>
      </c>
      <c r="AY15" s="22">
        <v>2.4</v>
      </c>
      <c r="BF15" s="147"/>
      <c r="BG15" s="20">
        <v>2.5</v>
      </c>
      <c r="BH15" s="21">
        <v>2.5</v>
      </c>
      <c r="BI15" s="22">
        <v>2.6</v>
      </c>
      <c r="BP15" s="147"/>
      <c r="BQ15" s="20">
        <v>2.7</v>
      </c>
      <c r="BR15" s="21">
        <v>2.7</v>
      </c>
      <c r="BS15" s="22">
        <v>2.7</v>
      </c>
      <c r="BZ15" s="147"/>
    </row>
    <row r="16" spans="1:78" s="93" customFormat="1">
      <c r="A16" s="24" t="s">
        <v>43</v>
      </c>
      <c r="B16" s="34" t="s">
        <v>44</v>
      </c>
      <c r="C16" s="256"/>
      <c r="D16" s="9"/>
      <c r="E16" s="26">
        <v>2.2999999999999998</v>
      </c>
      <c r="F16" s="27">
        <v>2.2000000000000002</v>
      </c>
      <c r="G16" s="28">
        <v>2.2000000000000002</v>
      </c>
      <c r="H16" s="314"/>
      <c r="I16" s="317"/>
      <c r="R16" s="203"/>
      <c r="S16" s="167">
        <v>2.2999999999999998</v>
      </c>
      <c r="T16" s="168">
        <v>2.2000000000000002</v>
      </c>
      <c r="U16" s="169">
        <v>2.2000000000000002</v>
      </c>
      <c r="V16" s="314"/>
      <c r="W16" s="317"/>
      <c r="X16" s="148"/>
      <c r="Y16" s="167">
        <v>2.2999999999999998</v>
      </c>
      <c r="Z16" s="168">
        <v>2.2000000000000002</v>
      </c>
      <c r="AA16" s="169">
        <v>2.2000000000000002</v>
      </c>
      <c r="AB16" s="314"/>
      <c r="AC16" s="317"/>
      <c r="AD16" s="203"/>
      <c r="AE16" s="203"/>
      <c r="AF16" s="203"/>
      <c r="AG16" s="203"/>
      <c r="AH16" s="203"/>
      <c r="AI16" s="203"/>
      <c r="AJ16" s="203"/>
      <c r="AK16" s="203"/>
      <c r="AL16" s="148"/>
      <c r="AM16" s="26">
        <v>2.2000000000000002</v>
      </c>
      <c r="AN16" s="27">
        <v>2.1</v>
      </c>
      <c r="AO16" s="28">
        <v>2.1</v>
      </c>
      <c r="AV16" s="148"/>
      <c r="AW16" s="26">
        <v>2.2999999999999998</v>
      </c>
      <c r="AX16" s="27">
        <v>2.2000000000000002</v>
      </c>
      <c r="AY16" s="28">
        <v>2.2000000000000002</v>
      </c>
      <c r="BF16" s="148"/>
      <c r="BG16" s="26">
        <v>2.4</v>
      </c>
      <c r="BH16" s="27">
        <v>2.2999999999999998</v>
      </c>
      <c r="BI16" s="28">
        <v>2.4</v>
      </c>
      <c r="BP16" s="148"/>
      <c r="BQ16" s="26">
        <v>2.7</v>
      </c>
      <c r="BR16" s="27">
        <v>2.6</v>
      </c>
      <c r="BS16" s="28">
        <v>2.6</v>
      </c>
      <c r="BZ16" s="148"/>
    </row>
    <row r="17" spans="1:78" s="93" customFormat="1">
      <c r="A17" s="24" t="s">
        <v>45</v>
      </c>
      <c r="B17" s="34" t="s">
        <v>46</v>
      </c>
      <c r="C17" s="256"/>
      <c r="D17" s="9"/>
      <c r="E17" s="26">
        <v>3.5</v>
      </c>
      <c r="F17" s="27">
        <v>3.2</v>
      </c>
      <c r="G17" s="28">
        <v>3</v>
      </c>
      <c r="H17" s="314"/>
      <c r="I17" s="317"/>
      <c r="R17" s="203"/>
      <c r="S17" s="167">
        <v>3.5</v>
      </c>
      <c r="T17" s="168">
        <v>3.2</v>
      </c>
      <c r="U17" s="169">
        <v>3</v>
      </c>
      <c r="V17" s="314"/>
      <c r="W17" s="317"/>
      <c r="X17" s="148"/>
      <c r="Y17" s="167">
        <v>3.5</v>
      </c>
      <c r="Z17" s="168">
        <v>3.2</v>
      </c>
      <c r="AA17" s="169">
        <v>3</v>
      </c>
      <c r="AB17" s="314"/>
      <c r="AC17" s="317"/>
      <c r="AD17" s="203"/>
      <c r="AE17" s="203"/>
      <c r="AF17" s="203"/>
      <c r="AG17" s="203"/>
      <c r="AH17" s="203"/>
      <c r="AI17" s="203"/>
      <c r="AJ17" s="203"/>
      <c r="AK17" s="203"/>
      <c r="AL17" s="148"/>
      <c r="AM17" s="26">
        <v>3.1</v>
      </c>
      <c r="AN17" s="27">
        <v>3</v>
      </c>
      <c r="AO17" s="28">
        <v>2.8</v>
      </c>
      <c r="AV17" s="148"/>
      <c r="AW17" s="26">
        <v>3.2</v>
      </c>
      <c r="AX17" s="27">
        <v>3</v>
      </c>
      <c r="AY17" s="28">
        <v>2.9</v>
      </c>
      <c r="BF17" s="148"/>
      <c r="BG17" s="26">
        <v>3.3</v>
      </c>
      <c r="BH17" s="27">
        <v>3.1</v>
      </c>
      <c r="BI17" s="28">
        <v>2.7</v>
      </c>
      <c r="BP17" s="148"/>
      <c r="BQ17" s="26">
        <v>3.3</v>
      </c>
      <c r="BR17" s="27">
        <v>3.1</v>
      </c>
      <c r="BS17" s="28">
        <v>2.9</v>
      </c>
      <c r="BZ17" s="148"/>
    </row>
    <row r="18" spans="1:78" s="79" customFormat="1" ht="15" thickBot="1">
      <c r="A18" s="95" t="s">
        <v>47</v>
      </c>
      <c r="B18" s="45" t="s">
        <v>48</v>
      </c>
      <c r="C18" s="256"/>
      <c r="D18" s="46"/>
      <c r="E18" s="48">
        <v>2.9</v>
      </c>
      <c r="F18" s="49">
        <v>2.8</v>
      </c>
      <c r="G18" s="50">
        <v>2.8</v>
      </c>
      <c r="H18" s="315"/>
      <c r="I18" s="318"/>
      <c r="R18" s="149"/>
      <c r="S18" s="170">
        <v>2.9</v>
      </c>
      <c r="T18" s="171">
        <v>2.8</v>
      </c>
      <c r="U18" s="172">
        <v>2.8</v>
      </c>
      <c r="V18" s="315"/>
      <c r="W18" s="318"/>
      <c r="X18" s="149"/>
      <c r="Y18" s="170">
        <v>2.9</v>
      </c>
      <c r="Z18" s="171">
        <v>2.8</v>
      </c>
      <c r="AA18" s="172">
        <v>2.8</v>
      </c>
      <c r="AB18" s="315"/>
      <c r="AC18" s="318"/>
      <c r="AD18" s="203"/>
      <c r="AE18" s="203"/>
      <c r="AF18" s="203"/>
      <c r="AG18" s="203"/>
      <c r="AH18" s="203"/>
      <c r="AI18" s="203"/>
      <c r="AJ18" s="203"/>
      <c r="AK18" s="203"/>
      <c r="AL18" s="149"/>
      <c r="AM18" s="48">
        <v>2.7</v>
      </c>
      <c r="AN18" s="49">
        <v>2.7</v>
      </c>
      <c r="AO18" s="50">
        <v>2.7</v>
      </c>
      <c r="AP18" s="79">
        <f>AVERAGE(AM15:AM18)</f>
        <v>2.5499999999999998</v>
      </c>
      <c r="AQ18" s="79">
        <f>AVERAGE(AN15:AN18)</f>
        <v>2.5250000000000004</v>
      </c>
      <c r="AR18" s="79">
        <f>AVERAGE(AO15:AO18)</f>
        <v>2.4750000000000001</v>
      </c>
      <c r="AS18" s="79">
        <f>_xlfn.STDEV.P(AM15:AM18)</f>
        <v>0.37749172176353996</v>
      </c>
      <c r="AT18" s="79">
        <f>_xlfn.STDEV.P(AN15:AN18)</f>
        <v>0.34910600109422124</v>
      </c>
      <c r="AU18" s="79">
        <f>_xlfn.STDEV.P(AO15:AO18)</f>
        <v>0.2861380785564886</v>
      </c>
      <c r="AV18" s="149"/>
      <c r="AW18" s="48">
        <v>2.7</v>
      </c>
      <c r="AX18" s="49">
        <v>2.7</v>
      </c>
      <c r="AY18" s="50">
        <v>2.8</v>
      </c>
      <c r="AZ18" s="79">
        <f>AVERAGE(AW15:AW18)</f>
        <v>2.625</v>
      </c>
      <c r="BA18" s="79">
        <f>AVERAGE(AX15:AX18)</f>
        <v>2.5499999999999998</v>
      </c>
      <c r="BB18" s="79">
        <f>AVERAGE(AY15:AY18)</f>
        <v>2.5750000000000002</v>
      </c>
      <c r="BC18" s="79">
        <f>_xlfn.STDEV.P(AW15:AW18)</f>
        <v>0.36996621467371837</v>
      </c>
      <c r="BD18" s="79">
        <f>_xlfn.STDEV.P(AX15:AX18)</f>
        <v>0.32015621187164389</v>
      </c>
      <c r="BE18" s="79">
        <f>_xlfn.STDEV.P(AY15:AY18)</f>
        <v>0.2861380785564886</v>
      </c>
      <c r="BF18" s="149"/>
      <c r="BG18" s="48">
        <v>2.6</v>
      </c>
      <c r="BH18" s="49">
        <v>2.5</v>
      </c>
      <c r="BI18" s="50">
        <v>2.7</v>
      </c>
      <c r="BJ18" s="79">
        <f>AVERAGE(BG15:BG18)</f>
        <v>2.6999999999999997</v>
      </c>
      <c r="BK18" s="79">
        <f>AVERAGE(BH15:BH18)</f>
        <v>2.6</v>
      </c>
      <c r="BL18" s="79">
        <f>AVERAGE(BI15:BI18)</f>
        <v>2.6</v>
      </c>
      <c r="BM18" s="79">
        <f>_xlfn.STDEV.P(BG15:BG18)</f>
        <v>0.35355339059327628</v>
      </c>
      <c r="BN18" s="79">
        <f>_xlfn.STDEV.P(BH15:BH18)</f>
        <v>0.29999999999999827</v>
      </c>
      <c r="BO18" s="79">
        <f>_xlfn.STDEV.P(BI15:BI18)</f>
        <v>0.12247448713915901</v>
      </c>
      <c r="BP18" s="149"/>
      <c r="BQ18" s="48">
        <v>2.7</v>
      </c>
      <c r="BR18" s="49">
        <v>2.6</v>
      </c>
      <c r="BS18" s="50">
        <v>2.8</v>
      </c>
      <c r="BT18" s="79">
        <f>AVERAGE(BQ15:BQ18)</f>
        <v>2.8499999999999996</v>
      </c>
      <c r="BU18" s="79">
        <f>AVERAGE(BR15:BR18)</f>
        <v>2.75</v>
      </c>
      <c r="BV18" s="79">
        <f>AVERAGE(BS15:BS18)</f>
        <v>2.75</v>
      </c>
      <c r="BW18" s="79">
        <f>_xlfn.STDEV.P(BQ15:BQ18)</f>
        <v>0.25980762113533146</v>
      </c>
      <c r="BX18" s="79">
        <f>_xlfn.STDEV.P(BR15:BR18)</f>
        <v>0.20615528128088301</v>
      </c>
      <c r="BY18" s="79">
        <f>_xlfn.STDEV.P(BS15:BS18)</f>
        <v>0.11180339887498938</v>
      </c>
      <c r="BZ18" s="149"/>
    </row>
    <row r="19" spans="1:78">
      <c r="A19" s="109" t="s">
        <v>49</v>
      </c>
      <c r="B19" s="115" t="s">
        <v>50</v>
      </c>
      <c r="C19" s="256"/>
      <c r="D19" s="9"/>
      <c r="E19" s="150">
        <v>3</v>
      </c>
      <c r="F19" s="85">
        <v>2.8</v>
      </c>
      <c r="G19" s="151">
        <v>2.5</v>
      </c>
      <c r="H19" s="313">
        <f>AVERAGE(E19:G22)</f>
        <v>2.9833333333333338</v>
      </c>
      <c r="I19" s="316">
        <f>_xlfn.STDEV.P(E19:G22)</f>
        <v>0.31313823713426442</v>
      </c>
      <c r="J19" s="206"/>
      <c r="K19" s="227"/>
      <c r="L19" s="215"/>
      <c r="M19" s="206"/>
      <c r="N19" s="206"/>
      <c r="O19" s="206"/>
      <c r="P19" s="206"/>
      <c r="Q19" s="206"/>
      <c r="S19" s="150">
        <v>1.2</v>
      </c>
      <c r="T19" s="85">
        <v>1.1000000000000001</v>
      </c>
      <c r="U19" s="151">
        <v>1.3</v>
      </c>
      <c r="V19" s="313">
        <f>AVERAGE(S19:U22)</f>
        <v>1.4166666666666667</v>
      </c>
      <c r="W19" s="316">
        <f>_xlfn.STDEV.P(S19:U22)</f>
        <v>0.19930434571835709</v>
      </c>
      <c r="Y19" s="173">
        <v>1.2</v>
      </c>
      <c r="Z19" s="174">
        <v>1.1000000000000001</v>
      </c>
      <c r="AA19" s="175">
        <v>1.3</v>
      </c>
      <c r="AB19" s="331">
        <f>AVERAGE(Y19:AA22)</f>
        <v>1.4166666666666667</v>
      </c>
      <c r="AC19" s="334">
        <f>_xlfn.STDEV.P(Y19:AA22)</f>
        <v>0.19930434571835709</v>
      </c>
      <c r="AD19" s="203"/>
      <c r="AE19" s="203"/>
      <c r="AF19" s="203"/>
      <c r="AG19" s="203"/>
      <c r="AH19" s="203"/>
      <c r="AI19" s="203"/>
      <c r="AJ19" s="203"/>
      <c r="AK19" s="203"/>
      <c r="AM19" s="150">
        <v>1.2</v>
      </c>
      <c r="AN19" s="85">
        <v>1.2</v>
      </c>
      <c r="AO19" s="151">
        <v>1.3</v>
      </c>
      <c r="AW19" s="150">
        <v>1.3</v>
      </c>
      <c r="AX19" s="85">
        <v>1.2</v>
      </c>
      <c r="AY19" s="151">
        <v>1.4</v>
      </c>
      <c r="BG19" s="150">
        <v>1.3</v>
      </c>
      <c r="BH19" s="85">
        <v>1.3</v>
      </c>
      <c r="BI19" s="151">
        <v>1.5</v>
      </c>
      <c r="BQ19" s="150">
        <v>1.4</v>
      </c>
      <c r="BR19" s="85">
        <v>1.4</v>
      </c>
      <c r="BS19" s="151">
        <v>1.6</v>
      </c>
    </row>
    <row r="20" spans="1:78">
      <c r="A20" s="35" t="s">
        <v>51</v>
      </c>
      <c r="B20" s="25" t="s">
        <v>52</v>
      </c>
      <c r="C20" s="256"/>
      <c r="D20" s="9"/>
      <c r="E20" s="26">
        <v>2.8</v>
      </c>
      <c r="F20" s="27">
        <v>2.7</v>
      </c>
      <c r="G20" s="28">
        <v>2.6</v>
      </c>
      <c r="H20" s="314"/>
      <c r="I20" s="317"/>
      <c r="J20" s="206"/>
      <c r="K20" s="227"/>
      <c r="L20" s="215"/>
      <c r="M20" s="206"/>
      <c r="N20" s="206"/>
      <c r="O20" s="206"/>
      <c r="P20" s="206"/>
      <c r="Q20" s="206"/>
      <c r="S20" s="26">
        <v>1.3</v>
      </c>
      <c r="T20" s="26">
        <v>1.2</v>
      </c>
      <c r="U20" s="28">
        <v>1.3</v>
      </c>
      <c r="V20" s="314"/>
      <c r="W20" s="317"/>
      <c r="Y20" s="167">
        <v>1.3</v>
      </c>
      <c r="Z20" s="167">
        <v>1.2</v>
      </c>
      <c r="AA20" s="169">
        <v>1.3</v>
      </c>
      <c r="AB20" s="332"/>
      <c r="AC20" s="335"/>
      <c r="AD20" s="203"/>
      <c r="AK20" s="203"/>
      <c r="AM20" s="26">
        <v>1.4</v>
      </c>
      <c r="AN20" s="26">
        <v>1.3</v>
      </c>
      <c r="AO20" s="28">
        <v>1.4</v>
      </c>
      <c r="AW20" s="26">
        <v>1.5</v>
      </c>
      <c r="AX20" s="26">
        <v>1.4</v>
      </c>
      <c r="AY20" s="28">
        <v>1.5</v>
      </c>
      <c r="BG20" s="26">
        <v>1.6</v>
      </c>
      <c r="BH20" s="26">
        <v>1.5</v>
      </c>
      <c r="BI20" s="28">
        <v>1.5</v>
      </c>
      <c r="BQ20" s="26">
        <v>1.6</v>
      </c>
      <c r="BR20" s="26">
        <v>1.5</v>
      </c>
      <c r="BS20" s="28">
        <v>1.6</v>
      </c>
    </row>
    <row r="21" spans="1:78">
      <c r="A21" s="35" t="s">
        <v>53</v>
      </c>
      <c r="B21" s="25" t="s">
        <v>54</v>
      </c>
      <c r="C21" s="256"/>
      <c r="D21" s="9"/>
      <c r="E21" s="26">
        <v>3.6</v>
      </c>
      <c r="F21" s="27">
        <v>3.4</v>
      </c>
      <c r="G21" s="28">
        <v>3.2</v>
      </c>
      <c r="H21" s="314"/>
      <c r="I21" s="317"/>
      <c r="J21" s="206"/>
      <c r="K21" s="227"/>
      <c r="L21" s="215"/>
      <c r="M21" s="206"/>
      <c r="N21" s="206"/>
      <c r="O21" s="206"/>
      <c r="P21" s="206"/>
      <c r="Q21" s="206"/>
      <c r="S21" s="26">
        <v>1.7</v>
      </c>
      <c r="T21" s="27">
        <v>1.6</v>
      </c>
      <c r="U21" s="28">
        <v>1.7</v>
      </c>
      <c r="V21" s="314"/>
      <c r="W21" s="317"/>
      <c r="Y21" s="167">
        <v>1.7</v>
      </c>
      <c r="Z21" s="168">
        <v>1.6</v>
      </c>
      <c r="AA21" s="169">
        <v>1.7</v>
      </c>
      <c r="AB21" s="332"/>
      <c r="AC21" s="335"/>
      <c r="AD21" s="203"/>
      <c r="AK21" s="203"/>
      <c r="AM21" s="26">
        <v>1.7</v>
      </c>
      <c r="AN21" s="27">
        <v>1.6</v>
      </c>
      <c r="AO21" s="28">
        <v>1.7</v>
      </c>
      <c r="AW21" s="26">
        <v>1.9</v>
      </c>
      <c r="AX21" s="27">
        <v>1.7</v>
      </c>
      <c r="AY21" s="28">
        <v>1.8</v>
      </c>
      <c r="BG21" s="26">
        <v>2</v>
      </c>
      <c r="BH21" s="27">
        <v>1.8</v>
      </c>
      <c r="BI21" s="28">
        <v>1.9</v>
      </c>
      <c r="BQ21" s="26">
        <v>2.1</v>
      </c>
      <c r="BR21" s="27">
        <v>1.9</v>
      </c>
      <c r="BS21" s="28">
        <v>2</v>
      </c>
    </row>
    <row r="22" spans="1:78" ht="15" thickBot="1">
      <c r="A22" s="112" t="s">
        <v>55</v>
      </c>
      <c r="B22" s="118" t="s">
        <v>56</v>
      </c>
      <c r="C22" s="256"/>
      <c r="D22" s="9"/>
      <c r="E22" s="152">
        <v>3</v>
      </c>
      <c r="F22" s="105">
        <v>3.2</v>
      </c>
      <c r="G22" s="153">
        <v>3</v>
      </c>
      <c r="H22" s="315"/>
      <c r="I22" s="318"/>
      <c r="J22" s="206"/>
      <c r="K22" s="227"/>
      <c r="L22" s="215"/>
      <c r="M22" s="206"/>
      <c r="N22" s="206"/>
      <c r="O22" s="206"/>
      <c r="P22" s="206"/>
      <c r="Q22" s="206"/>
      <c r="S22" s="152">
        <v>1.5</v>
      </c>
      <c r="T22" s="105">
        <v>1.5</v>
      </c>
      <c r="U22" s="153">
        <v>1.6</v>
      </c>
      <c r="V22" s="315"/>
      <c r="W22" s="318"/>
      <c r="Y22" s="176">
        <v>1.5</v>
      </c>
      <c r="Z22" s="177">
        <v>1.5</v>
      </c>
      <c r="AA22" s="178">
        <v>1.6</v>
      </c>
      <c r="AB22" s="333"/>
      <c r="AC22" s="336"/>
      <c r="AD22" s="203"/>
      <c r="AK22" s="203"/>
      <c r="AM22" s="152">
        <v>1.5</v>
      </c>
      <c r="AN22" s="105">
        <v>1.6</v>
      </c>
      <c r="AO22" s="153">
        <v>1.6</v>
      </c>
      <c r="AP22">
        <f>AVERAGE(AM19:AM22)</f>
        <v>1.45</v>
      </c>
      <c r="AQ22">
        <f>AVERAGE(AN19:AN22)</f>
        <v>1.4249999999999998</v>
      </c>
      <c r="AR22">
        <f>AVERAGE(AO19:AO22)</f>
        <v>1.5</v>
      </c>
      <c r="AS22">
        <f>_xlfn.STDEV.P(AM19:AM22)</f>
        <v>0.18027756377319878</v>
      </c>
      <c r="AT22">
        <f>_xlfn.STDEV.P(AN19:AN22)</f>
        <v>0.17853571071357213</v>
      </c>
      <c r="AU22">
        <f>_xlfn.STDEV.P(AO19:AO22)</f>
        <v>0.15811388300841869</v>
      </c>
      <c r="AW22" s="152">
        <v>1.5</v>
      </c>
      <c r="AX22" s="105">
        <v>1.6</v>
      </c>
      <c r="AY22" s="153">
        <v>1.6</v>
      </c>
      <c r="AZ22">
        <f>AVERAGE(AW19:AW22)</f>
        <v>1.5499999999999998</v>
      </c>
      <c r="BA22">
        <f>AVERAGE(AX19:AX22)</f>
        <v>1.4750000000000001</v>
      </c>
      <c r="BB22">
        <f>AVERAGE(AY19:AY22)</f>
        <v>1.5750000000000002</v>
      </c>
      <c r="BC22">
        <f>_xlfn.STDEV.P(AW19:AW22)</f>
        <v>0.21794494717703544</v>
      </c>
      <c r="BD22">
        <f>_xlfn.STDEV.P(AX19:AX22)</f>
        <v>0.1920286436967146</v>
      </c>
      <c r="BE22">
        <f>_xlfn.STDEV.P(AY19:AY22)</f>
        <v>0.14790199457749045</v>
      </c>
      <c r="BG22" s="152">
        <v>1.7</v>
      </c>
      <c r="BH22" s="105">
        <v>1.7</v>
      </c>
      <c r="BI22" s="153">
        <v>1.8</v>
      </c>
      <c r="BJ22">
        <f>AVERAGE(BG19:BG22)</f>
        <v>1.6500000000000001</v>
      </c>
      <c r="BK22">
        <f>AVERAGE(BH19:BH22)</f>
        <v>1.575</v>
      </c>
      <c r="BL22">
        <f>AVERAGE(BI19:BI22)</f>
        <v>1.675</v>
      </c>
      <c r="BM22">
        <f>_xlfn.STDEV.P(BG19:BG22)</f>
        <v>0.24999999999999911</v>
      </c>
      <c r="BN22">
        <f>_xlfn.STDEV.P(BH19:BH22)</f>
        <v>0.19202864369671577</v>
      </c>
      <c r="BO22">
        <f>_xlfn.STDEV.P(BI19:BI22)</f>
        <v>0.17853571071357091</v>
      </c>
      <c r="BQ22" s="152">
        <v>1.8</v>
      </c>
      <c r="BR22" s="105">
        <v>1.8</v>
      </c>
      <c r="BS22" s="153">
        <v>1.9</v>
      </c>
      <c r="BT22">
        <f>AVERAGE(BQ19:BQ22)</f>
        <v>1.7249999999999999</v>
      </c>
      <c r="BU22">
        <f>AVERAGE(BR19:BR22)</f>
        <v>1.65</v>
      </c>
      <c r="BV22">
        <f>AVERAGE(BS19:BS22)</f>
        <v>1.7749999999999999</v>
      </c>
      <c r="BW22">
        <f>_xlfn.STDEV.P(BQ19:BQ22)</f>
        <v>0.2586020108197159</v>
      </c>
      <c r="BX22">
        <f>_xlfn.STDEV.P(BR19:BR22)</f>
        <v>0.20615528128088406</v>
      </c>
      <c r="BY22">
        <f>_xlfn.STDEV.P(BS19:BS22)</f>
        <v>0.17853571071357213</v>
      </c>
    </row>
    <row r="23" spans="1:78" s="60" customFormat="1">
      <c r="A23" s="110" t="s">
        <v>57</v>
      </c>
      <c r="B23" s="101" t="s">
        <v>58</v>
      </c>
      <c r="C23" s="256"/>
      <c r="D23" s="146"/>
      <c r="E23" s="20">
        <v>2</v>
      </c>
      <c r="F23" s="21">
        <v>2</v>
      </c>
      <c r="G23" s="22">
        <v>2</v>
      </c>
      <c r="H23" s="313">
        <f>AVERAGE(E23:G26)</f>
        <v>3.0333333333333332</v>
      </c>
      <c r="I23" s="316">
        <f>_xlfn.STDEV.P(E23:G26)</f>
        <v>1.1352924243950939</v>
      </c>
      <c r="R23" s="147"/>
      <c r="S23" s="20">
        <v>1.4</v>
      </c>
      <c r="T23" s="21">
        <v>1.4</v>
      </c>
      <c r="U23" s="22">
        <v>1.5</v>
      </c>
      <c r="V23" s="313">
        <f>AVERAGE(S23:U26)</f>
        <v>1.6083333333333334</v>
      </c>
      <c r="W23" s="316"/>
      <c r="X23" s="147"/>
      <c r="Y23" s="20">
        <v>18.600000000000001</v>
      </c>
      <c r="Z23" s="21">
        <v>18</v>
      </c>
      <c r="AA23" s="22">
        <v>17.399999999999999</v>
      </c>
      <c r="AB23" s="313">
        <f>AVERAGE(Y23:AA26)</f>
        <v>23.908333333333335</v>
      </c>
      <c r="AC23" s="316">
        <f>_xlfn.STDEV.P(Y23:AA26)</f>
        <v>8.0190874723305505</v>
      </c>
      <c r="AD23" s="203"/>
      <c r="AE23" s="203"/>
      <c r="AF23" s="203"/>
      <c r="AG23" s="203"/>
      <c r="AH23" s="203"/>
      <c r="AI23" s="203"/>
      <c r="AJ23" s="203"/>
      <c r="AK23" s="203"/>
      <c r="AL23" s="147"/>
      <c r="AM23" s="20">
        <v>18.8</v>
      </c>
      <c r="AN23" s="21">
        <v>18.2</v>
      </c>
      <c r="AO23" s="22">
        <v>17.600000000000001</v>
      </c>
      <c r="AV23" s="147"/>
      <c r="AW23" s="20">
        <v>18.5</v>
      </c>
      <c r="AX23" s="21">
        <v>17.5</v>
      </c>
      <c r="AY23" s="22">
        <v>17.399999999999999</v>
      </c>
      <c r="BF23" s="147"/>
      <c r="BG23" s="20">
        <v>18.8</v>
      </c>
      <c r="BH23" s="21">
        <v>18</v>
      </c>
      <c r="BI23" s="22">
        <v>17.7</v>
      </c>
      <c r="BP23" s="147"/>
      <c r="BQ23" s="20">
        <v>18.5</v>
      </c>
      <c r="BR23" s="21">
        <v>17.8</v>
      </c>
      <c r="BS23" s="22">
        <v>17.399999999999999</v>
      </c>
      <c r="BZ23" s="147"/>
    </row>
    <row r="24" spans="1:78" s="93" customFormat="1">
      <c r="A24" s="35" t="s">
        <v>59</v>
      </c>
      <c r="B24" s="30" t="s">
        <v>60</v>
      </c>
      <c r="C24" s="256"/>
      <c r="D24" s="9"/>
      <c r="E24" s="26">
        <v>2</v>
      </c>
      <c r="F24" s="27">
        <v>1.9</v>
      </c>
      <c r="G24" s="28">
        <v>1.9</v>
      </c>
      <c r="H24" s="314"/>
      <c r="I24" s="317"/>
      <c r="R24" s="148"/>
      <c r="S24" s="26">
        <v>1.4</v>
      </c>
      <c r="T24" s="27">
        <v>1.2</v>
      </c>
      <c r="U24" s="28">
        <v>1.2</v>
      </c>
      <c r="V24" s="314"/>
      <c r="W24" s="317"/>
      <c r="X24" s="148"/>
      <c r="Y24" s="26">
        <v>17.399999999999999</v>
      </c>
      <c r="Z24" s="27">
        <v>16.8</v>
      </c>
      <c r="AA24" s="28">
        <v>17.100000000000001</v>
      </c>
      <c r="AB24" s="314"/>
      <c r="AC24" s="317"/>
      <c r="AD24" s="203"/>
      <c r="AE24" s="203"/>
      <c r="AF24" s="203"/>
      <c r="AG24" s="203"/>
      <c r="AH24" s="203"/>
      <c r="AI24" s="203"/>
      <c r="AJ24" s="203"/>
      <c r="AK24" s="203"/>
      <c r="AL24" s="148"/>
      <c r="AM24" s="26">
        <v>17.5</v>
      </c>
      <c r="AN24" s="27">
        <v>16.8</v>
      </c>
      <c r="AO24" s="28">
        <v>17.100000000000001</v>
      </c>
      <c r="AV24" s="148"/>
      <c r="AW24" s="26">
        <v>16.899999999999999</v>
      </c>
      <c r="AX24" s="27">
        <v>16.7</v>
      </c>
      <c r="AY24" s="28">
        <v>17.2</v>
      </c>
      <c r="BF24" s="148"/>
      <c r="BG24" s="26">
        <v>17.3</v>
      </c>
      <c r="BH24" s="27">
        <v>16.8</v>
      </c>
      <c r="BI24" s="28">
        <v>17.2</v>
      </c>
      <c r="BP24" s="148"/>
      <c r="BQ24" s="26">
        <v>16.7</v>
      </c>
      <c r="BR24" s="27">
        <v>16.100000000000001</v>
      </c>
      <c r="BS24" s="28">
        <v>16.100000000000001</v>
      </c>
      <c r="BZ24" s="148"/>
    </row>
    <row r="25" spans="1:78" s="93" customFormat="1">
      <c r="A25" s="35" t="s">
        <v>61</v>
      </c>
      <c r="B25" s="30" t="s">
        <v>62</v>
      </c>
      <c r="C25" s="256"/>
      <c r="D25" s="9"/>
      <c r="E25" s="26">
        <v>4.5</v>
      </c>
      <c r="F25" s="27">
        <v>4.5999999999999996</v>
      </c>
      <c r="G25" s="28">
        <v>4.8</v>
      </c>
      <c r="H25" s="314"/>
      <c r="I25" s="317"/>
      <c r="R25" s="148"/>
      <c r="S25" s="26">
        <v>2</v>
      </c>
      <c r="T25" s="27">
        <v>2</v>
      </c>
      <c r="U25" s="28">
        <v>2.4</v>
      </c>
      <c r="V25" s="314"/>
      <c r="W25" s="317"/>
      <c r="X25" s="148"/>
      <c r="Y25" s="26">
        <v>34.700000000000003</v>
      </c>
      <c r="Z25" s="27">
        <v>38.299999999999997</v>
      </c>
      <c r="AA25" s="28">
        <v>38</v>
      </c>
      <c r="AB25" s="314"/>
      <c r="AC25" s="317"/>
      <c r="AD25" s="203"/>
      <c r="AE25" s="203"/>
      <c r="AF25" s="203"/>
      <c r="AG25" s="203"/>
      <c r="AH25" s="203"/>
      <c r="AI25" s="203"/>
      <c r="AJ25" s="203"/>
      <c r="AK25" s="203"/>
      <c r="AL25" s="148"/>
      <c r="AM25" s="26">
        <v>33.700000000000003</v>
      </c>
      <c r="AN25" s="27">
        <v>37.200000000000003</v>
      </c>
      <c r="AO25" s="28">
        <v>37.200000000000003</v>
      </c>
      <c r="AV25" s="148"/>
      <c r="AW25" s="26">
        <v>34.299999999999997</v>
      </c>
      <c r="AX25" s="27">
        <v>38.5</v>
      </c>
      <c r="AY25" s="28">
        <v>38</v>
      </c>
      <c r="BF25" s="148"/>
      <c r="BG25" s="26">
        <v>36</v>
      </c>
      <c r="BH25" s="27">
        <v>39.200000000000003</v>
      </c>
      <c r="BI25" s="28">
        <v>38.6</v>
      </c>
      <c r="BP25" s="148"/>
      <c r="BQ25" s="26">
        <v>34</v>
      </c>
      <c r="BR25" s="27">
        <v>38.9</v>
      </c>
      <c r="BS25" s="28">
        <v>38</v>
      </c>
      <c r="BZ25" s="148"/>
    </row>
    <row r="26" spans="1:78" s="79" customFormat="1" ht="15" thickBot="1">
      <c r="A26" s="111" t="s">
        <v>63</v>
      </c>
      <c r="B26" s="102" t="s">
        <v>64</v>
      </c>
      <c r="C26" s="256"/>
      <c r="D26" s="46"/>
      <c r="E26" s="48">
        <v>3.7</v>
      </c>
      <c r="F26" s="49">
        <v>3.4</v>
      </c>
      <c r="G26" s="50">
        <v>3.6</v>
      </c>
      <c r="H26" s="315"/>
      <c r="I26" s="318"/>
      <c r="R26" s="149"/>
      <c r="S26" s="48">
        <v>1.6</v>
      </c>
      <c r="T26" s="49">
        <v>1.4</v>
      </c>
      <c r="U26" s="50">
        <v>1.8</v>
      </c>
      <c r="V26" s="315"/>
      <c r="W26" s="318"/>
      <c r="X26" s="149"/>
      <c r="Y26" s="48">
        <v>23.9</v>
      </c>
      <c r="Z26" s="49">
        <v>21.9</v>
      </c>
      <c r="AA26" s="50">
        <v>24.8</v>
      </c>
      <c r="AB26" s="315"/>
      <c r="AC26" s="318"/>
      <c r="AD26" s="203"/>
      <c r="AE26" s="203"/>
      <c r="AF26" s="203"/>
      <c r="AG26" s="203"/>
      <c r="AH26" s="203"/>
      <c r="AI26" s="203"/>
      <c r="AJ26" s="203"/>
      <c r="AK26" s="203"/>
      <c r="AL26" s="149"/>
      <c r="AM26" s="48">
        <v>23.5</v>
      </c>
      <c r="AN26" s="49">
        <v>21.7</v>
      </c>
      <c r="AO26" s="50">
        <v>24.7</v>
      </c>
      <c r="AP26" s="79">
        <f>AVERAGE(AM23:AM26)</f>
        <v>23.375</v>
      </c>
      <c r="AQ26" s="79">
        <f>AVERAGE(AN23:AN26)</f>
        <v>23.475000000000001</v>
      </c>
      <c r="AR26" s="79">
        <f>AVERAGE(AO23:AO26)</f>
        <v>24.150000000000002</v>
      </c>
      <c r="AS26" s="79">
        <f>_xlfn.STDEV.P(AM23:AM26)</f>
        <v>6.3652867178156258</v>
      </c>
      <c r="AT26" s="79">
        <f>_xlfn.STDEV.P(AN23:AN26)</f>
        <v>8.1226150345809174</v>
      </c>
      <c r="AU26" s="79">
        <f>_xlfn.STDEV.P(AO23:AO26)</f>
        <v>8.1118740128283555</v>
      </c>
      <c r="AV26" s="149"/>
      <c r="AW26" s="48">
        <v>23.8</v>
      </c>
      <c r="AX26" s="49">
        <v>21.8</v>
      </c>
      <c r="AY26" s="50">
        <v>25.3</v>
      </c>
      <c r="AZ26" s="79">
        <f>AVERAGE(AW23:AW26)</f>
        <v>23.374999999999996</v>
      </c>
      <c r="BA26" s="79">
        <f>AVERAGE(AX23:AX26)</f>
        <v>23.625</v>
      </c>
      <c r="BB26" s="79">
        <f>AVERAGE(AY23:AY26)</f>
        <v>24.474999999999998</v>
      </c>
      <c r="BC26" s="79">
        <f>_xlfn.STDEV.P(AW23:AW26)</f>
        <v>6.8049155027818022</v>
      </c>
      <c r="BD26" s="79">
        <f>_xlfn.STDEV.P(AX23:AX26)</f>
        <v>8.8043668142575715</v>
      </c>
      <c r="BE26" s="79">
        <f>_xlfn.STDEV.P(AY23:AY26)</f>
        <v>8.4644477079133846</v>
      </c>
      <c r="BF26" s="149"/>
      <c r="BG26" s="48">
        <v>24.5</v>
      </c>
      <c r="BH26" s="49">
        <v>22.2</v>
      </c>
      <c r="BI26" s="50">
        <v>25.5</v>
      </c>
      <c r="BJ26" s="79">
        <f>AVERAGE(BG23:BG26)</f>
        <v>24.15</v>
      </c>
      <c r="BK26" s="79">
        <f>AVERAGE(BH23:BH26)</f>
        <v>24.05</v>
      </c>
      <c r="BL26" s="79">
        <f>AVERAGE(BI23:BI26)</f>
        <v>24.75</v>
      </c>
      <c r="BM26" s="79">
        <f>_xlfn.STDEV.P(BG23:BG26)</f>
        <v>7.3500000000000023</v>
      </c>
      <c r="BN26" s="79">
        <f>_xlfn.STDEV.P(BH23:BH26)</f>
        <v>8.9737116066876155</v>
      </c>
      <c r="BO26" s="79">
        <f>_xlfn.STDEV.P(BI23:BI26)</f>
        <v>8.647109343589916</v>
      </c>
      <c r="BP26" s="149"/>
      <c r="BQ26" s="48">
        <v>24.5</v>
      </c>
      <c r="BR26" s="49">
        <v>22</v>
      </c>
      <c r="BS26" s="50">
        <v>25.1</v>
      </c>
      <c r="BT26" s="79">
        <f>AVERAGE(BQ23:BQ26)</f>
        <v>23.425000000000001</v>
      </c>
      <c r="BU26" s="79">
        <f>AVERAGE(BR23:BR26)</f>
        <v>23.700000000000003</v>
      </c>
      <c r="BV26" s="79">
        <f>AVERAGE(BS23:BS26)</f>
        <v>24.15</v>
      </c>
      <c r="BW26" s="79">
        <f>_xlfn.STDEV.P(BQ23:BQ26)</f>
        <v>6.7540265767910581</v>
      </c>
      <c r="BX26" s="79">
        <f>_xlfn.STDEV.P(BR23:BR26)</f>
        <v>9.0346554997963135</v>
      </c>
      <c r="BY26" s="79">
        <f>_xlfn.STDEV.P(BS23:BS26)</f>
        <v>8.7047400880210102</v>
      </c>
      <c r="BZ26" s="149"/>
    </row>
    <row r="27" spans="1:78">
      <c r="A27" s="109" t="s">
        <v>65</v>
      </c>
      <c r="B27" s="100" t="s">
        <v>66</v>
      </c>
      <c r="C27" s="256"/>
      <c r="D27" s="9"/>
      <c r="E27" s="150">
        <v>2.5</v>
      </c>
      <c r="F27" s="85">
        <v>3</v>
      </c>
      <c r="G27" s="151">
        <v>3.6</v>
      </c>
      <c r="H27" s="313">
        <f>AVERAGE(E27:G30)</f>
        <v>2.8416666666666668</v>
      </c>
      <c r="I27" s="316">
        <f>_xlfn.STDEV.P(E27:G30)</f>
        <v>0.58232054937312938</v>
      </c>
      <c r="J27" s="206"/>
      <c r="K27" s="205"/>
      <c r="L27" s="215" t="s">
        <v>303</v>
      </c>
      <c r="M27" s="219" t="s">
        <v>294</v>
      </c>
      <c r="N27" s="219" t="s">
        <v>295</v>
      </c>
      <c r="O27" s="219" t="s">
        <v>296</v>
      </c>
      <c r="P27" s="219" t="s">
        <v>297</v>
      </c>
      <c r="Q27" s="206"/>
      <c r="S27" s="150">
        <v>1.3</v>
      </c>
      <c r="T27" s="85">
        <v>1.5</v>
      </c>
      <c r="U27" s="151">
        <v>2</v>
      </c>
      <c r="V27" s="313">
        <f>AVERAGE(S27:U30)</f>
        <v>1.5583333333333336</v>
      </c>
      <c r="W27" s="316">
        <f>_xlfn.STDEV.P(S27:U30)</f>
        <v>0.20598678490513719</v>
      </c>
      <c r="Y27" s="150">
        <v>20.9</v>
      </c>
      <c r="Z27" s="85">
        <v>27.6</v>
      </c>
      <c r="AA27" s="151">
        <v>36.5</v>
      </c>
      <c r="AB27" s="313">
        <f>AVERAGE(Y27:AA30)</f>
        <v>38.825000000000003</v>
      </c>
      <c r="AC27" s="316">
        <f>_xlfn.STDEV.P(Y27:AA30)</f>
        <v>7.9546762976251753</v>
      </c>
      <c r="AD27" s="203"/>
      <c r="AE27" s="203"/>
      <c r="AF27" s="203"/>
      <c r="AG27" s="203"/>
      <c r="AH27" s="203"/>
      <c r="AI27" s="203"/>
      <c r="AJ27" s="203"/>
      <c r="AK27" s="203"/>
      <c r="AM27" s="150">
        <v>7.4</v>
      </c>
      <c r="AN27" s="85">
        <v>9</v>
      </c>
      <c r="AO27" s="151">
        <v>11.9</v>
      </c>
      <c r="AW27" s="150">
        <v>6.3</v>
      </c>
      <c r="AX27" s="85">
        <v>8.1999999999999993</v>
      </c>
      <c r="AY27" s="151">
        <v>10.8</v>
      </c>
      <c r="BG27" s="150">
        <v>6</v>
      </c>
      <c r="BH27" s="85">
        <v>7.3</v>
      </c>
      <c r="BI27" s="151">
        <v>9.6999999999999993</v>
      </c>
      <c r="BQ27" s="150">
        <v>5.6</v>
      </c>
      <c r="BR27" s="85">
        <v>7</v>
      </c>
      <c r="BS27" s="151">
        <v>8.9</v>
      </c>
    </row>
    <row r="28" spans="1:78">
      <c r="A28" s="35" t="s">
        <v>67</v>
      </c>
      <c r="B28" s="34" t="s">
        <v>68</v>
      </c>
      <c r="C28" s="256"/>
      <c r="D28" s="9"/>
      <c r="E28" s="26">
        <v>3.5</v>
      </c>
      <c r="F28" s="27">
        <v>3.7</v>
      </c>
      <c r="G28" s="28">
        <v>3.6</v>
      </c>
      <c r="H28" s="314"/>
      <c r="I28" s="317"/>
      <c r="J28" s="206"/>
      <c r="K28" s="219" t="s">
        <v>287</v>
      </c>
      <c r="L28" s="232">
        <f>H11</f>
        <v>3.5666666666666669</v>
      </c>
      <c r="M28" s="206">
        <f>H23</f>
        <v>3.0333333333333332</v>
      </c>
      <c r="N28" s="206">
        <f>H35</f>
        <v>3.1416666666666662</v>
      </c>
      <c r="O28" s="206">
        <f>H47</f>
        <v>3.2666666666666671</v>
      </c>
      <c r="P28" s="206">
        <f>H59</f>
        <v>2.9666666666666668</v>
      </c>
      <c r="Q28" s="206"/>
      <c r="S28" s="26">
        <v>1.7</v>
      </c>
      <c r="T28" s="27">
        <v>1.7</v>
      </c>
      <c r="U28" s="28">
        <v>1.8</v>
      </c>
      <c r="V28" s="314"/>
      <c r="W28" s="317"/>
      <c r="Y28" s="26">
        <v>38.200000000000003</v>
      </c>
      <c r="Z28" s="27">
        <v>39.299999999999997</v>
      </c>
      <c r="AA28" s="28">
        <v>38</v>
      </c>
      <c r="AB28" s="314"/>
      <c r="AC28" s="317"/>
      <c r="AD28" s="203"/>
      <c r="AE28" s="203"/>
      <c r="AF28" s="203"/>
      <c r="AG28" s="203"/>
      <c r="AH28" s="203"/>
      <c r="AI28" s="203"/>
      <c r="AJ28" s="203"/>
      <c r="AK28" s="203"/>
      <c r="AM28" s="26">
        <v>11.9</v>
      </c>
      <c r="AN28" s="27">
        <v>12.4</v>
      </c>
      <c r="AO28" s="28">
        <v>12.1</v>
      </c>
      <c r="AW28" s="26">
        <v>10.4</v>
      </c>
      <c r="AX28" s="27">
        <v>11.2</v>
      </c>
      <c r="AY28" s="28">
        <v>10.9</v>
      </c>
      <c r="BG28" s="26">
        <v>9.5</v>
      </c>
      <c r="BH28" s="27">
        <v>10</v>
      </c>
      <c r="BI28" s="28">
        <v>9.9</v>
      </c>
      <c r="BQ28" s="26">
        <v>8.6999999999999993</v>
      </c>
      <c r="BR28" s="27">
        <v>9.1999999999999993</v>
      </c>
      <c r="BS28" s="28">
        <v>9.1</v>
      </c>
    </row>
    <row r="29" spans="1:78">
      <c r="A29" s="35" t="s">
        <v>69</v>
      </c>
      <c r="B29" s="34" t="s">
        <v>70</v>
      </c>
      <c r="C29" s="256"/>
      <c r="D29" s="9"/>
      <c r="E29" s="26">
        <v>2.5</v>
      </c>
      <c r="F29" s="27">
        <v>2.6</v>
      </c>
      <c r="G29" s="28">
        <v>2.5</v>
      </c>
      <c r="H29" s="314"/>
      <c r="I29" s="317"/>
      <c r="J29" s="206"/>
      <c r="K29" s="219" t="s">
        <v>288</v>
      </c>
      <c r="L29" s="232">
        <f>L28</f>
        <v>3.5666666666666669</v>
      </c>
      <c r="M29" s="206">
        <f>V23</f>
        <v>1.6083333333333334</v>
      </c>
      <c r="N29" s="206">
        <f>V35</f>
        <v>1.4416666666666667</v>
      </c>
      <c r="O29" s="206">
        <f>V47</f>
        <v>0.50833333333333341</v>
      </c>
      <c r="P29" s="206">
        <f>V59</f>
        <v>1.0083333333333331</v>
      </c>
      <c r="Q29" s="206"/>
      <c r="S29" s="26">
        <v>1.5</v>
      </c>
      <c r="T29" s="27">
        <v>1.5</v>
      </c>
      <c r="U29" s="28">
        <v>1.6</v>
      </c>
      <c r="V29" s="314"/>
      <c r="W29" s="317"/>
      <c r="Y29" s="26">
        <v>47.9</v>
      </c>
      <c r="Z29" s="27">
        <v>50.1</v>
      </c>
      <c r="AA29" s="28">
        <v>48.4</v>
      </c>
      <c r="AB29" s="314"/>
      <c r="AC29" s="317"/>
      <c r="AD29" s="203"/>
      <c r="AE29" s="203"/>
      <c r="AF29" s="203"/>
      <c r="AG29" s="203"/>
      <c r="AH29" s="203"/>
      <c r="AI29" s="203"/>
      <c r="AJ29" s="203"/>
      <c r="AK29" s="203"/>
      <c r="AM29" s="26">
        <v>15</v>
      </c>
      <c r="AN29" s="27">
        <v>15.4</v>
      </c>
      <c r="AO29" s="28">
        <v>14.9</v>
      </c>
      <c r="AW29" s="26">
        <v>13.2</v>
      </c>
      <c r="AX29" s="27">
        <v>14.1</v>
      </c>
      <c r="AY29" s="28">
        <v>13.9</v>
      </c>
      <c r="BG29" s="26">
        <v>12.6</v>
      </c>
      <c r="BH29" s="27">
        <v>12.9</v>
      </c>
      <c r="BI29" s="28">
        <v>12.7</v>
      </c>
      <c r="BQ29" s="26">
        <v>11.7</v>
      </c>
      <c r="BR29" s="27">
        <v>12.2</v>
      </c>
      <c r="BS29" s="28">
        <v>11.8</v>
      </c>
    </row>
    <row r="30" spans="1:78" ht="15" thickBot="1">
      <c r="A30" s="112" t="s">
        <v>71</v>
      </c>
      <c r="B30" s="104" t="s">
        <v>72</v>
      </c>
      <c r="C30" s="256"/>
      <c r="D30" s="9"/>
      <c r="E30" s="152">
        <v>2.4</v>
      </c>
      <c r="F30" s="105">
        <v>2.2000000000000002</v>
      </c>
      <c r="G30" s="153">
        <v>2</v>
      </c>
      <c r="H30" s="315"/>
      <c r="I30" s="318"/>
      <c r="J30" s="206"/>
      <c r="K30" s="207" t="s">
        <v>293</v>
      </c>
      <c r="L30" s="232">
        <f>L29</f>
        <v>3.5666666666666669</v>
      </c>
      <c r="M30" s="207">
        <f>AB23</f>
        <v>23.908333333333335</v>
      </c>
      <c r="N30" s="207">
        <f>AB35</f>
        <v>18.05</v>
      </c>
      <c r="O30" s="207">
        <f>AB47</f>
        <v>4.6416666666666666</v>
      </c>
      <c r="P30" s="207">
        <f>AB59</f>
        <v>3.0583333333333336</v>
      </c>
      <c r="Q30" s="206"/>
      <c r="S30" s="152">
        <v>1.5</v>
      </c>
      <c r="T30" s="105">
        <v>1.3</v>
      </c>
      <c r="U30" s="153">
        <v>1.3</v>
      </c>
      <c r="V30" s="315"/>
      <c r="W30" s="318"/>
      <c r="Y30" s="152">
        <v>38.6</v>
      </c>
      <c r="Z30" s="105">
        <v>39.799999999999997</v>
      </c>
      <c r="AA30" s="153">
        <v>40.6</v>
      </c>
      <c r="AB30" s="315"/>
      <c r="AC30" s="318"/>
      <c r="AD30" s="203"/>
      <c r="AE30" s="203"/>
      <c r="AF30" s="203"/>
      <c r="AG30" s="203"/>
      <c r="AH30" s="203"/>
      <c r="AI30" s="203"/>
      <c r="AJ30" s="203"/>
      <c r="AK30" s="203"/>
      <c r="AM30" s="152">
        <v>10.5</v>
      </c>
      <c r="AN30" s="105">
        <v>10.9</v>
      </c>
      <c r="AO30" s="153">
        <v>11.2</v>
      </c>
      <c r="AP30">
        <f>AVERAGE(AM27:AM30)</f>
        <v>11.2</v>
      </c>
      <c r="AQ30">
        <f>AVERAGE(AN27:AN30)</f>
        <v>11.924999999999999</v>
      </c>
      <c r="AR30">
        <f>AVERAGE(AO27:AO30)</f>
        <v>12.524999999999999</v>
      </c>
      <c r="AS30">
        <f>_xlfn.STDEV.P(AM27:AM30)</f>
        <v>2.7322152184628532</v>
      </c>
      <c r="AT30">
        <f>_xlfn.STDEV.P(AN27:AN30)</f>
        <v>2.3402724200400336</v>
      </c>
      <c r="AU30">
        <f>_xlfn.STDEV.P(AO27:AO30)</f>
        <v>1.4113380176272521</v>
      </c>
      <c r="AW30" s="152">
        <v>9.6</v>
      </c>
      <c r="AX30" s="105">
        <v>10</v>
      </c>
      <c r="AY30" s="153">
        <v>10.199999999999999</v>
      </c>
      <c r="AZ30">
        <f>AVERAGE(AW27:AW30)</f>
        <v>9.875</v>
      </c>
      <c r="BA30">
        <f>AVERAGE(AX27:AX30)</f>
        <v>10.875</v>
      </c>
      <c r="BB30">
        <f>AVERAGE(AY27:AY30)</f>
        <v>11.45</v>
      </c>
      <c r="BC30">
        <f>_xlfn.STDEV.P(AW27:AW30)</f>
        <v>2.4590394466132501</v>
      </c>
      <c r="BD30">
        <f>_xlfn.STDEV.P(AX27:AX30)</f>
        <v>2.1463632031881281</v>
      </c>
      <c r="BE30">
        <f>_xlfn.STDEV.P(AY27:AY30)</f>
        <v>1.4396180048888036</v>
      </c>
      <c r="BG30" s="152">
        <v>8.8000000000000007</v>
      </c>
      <c r="BH30" s="105">
        <v>9</v>
      </c>
      <c r="BI30" s="153">
        <v>9.1</v>
      </c>
      <c r="BJ30">
        <f>AVERAGE(BG27:BG30)</f>
        <v>9.2250000000000014</v>
      </c>
      <c r="BK30">
        <f>AVERAGE(BH27:BH30)</f>
        <v>9.8000000000000007</v>
      </c>
      <c r="BL30">
        <f>AVERAGE(BI27:BI30)</f>
        <v>10.35</v>
      </c>
      <c r="BM30">
        <f>_xlfn.STDEV.P(BG27:BG30)</f>
        <v>2.3477382733175296</v>
      </c>
      <c r="BN30">
        <f>_xlfn.STDEV.P(BH27:BH30)</f>
        <v>2.03346994076627</v>
      </c>
      <c r="BO30">
        <f>_xlfn.STDEV.P(BI27:BI30)</f>
        <v>1.3883443376914852</v>
      </c>
      <c r="BQ30" s="152">
        <v>8.1</v>
      </c>
      <c r="BR30" s="105">
        <v>8.3000000000000007</v>
      </c>
      <c r="BS30" s="153">
        <v>8.4</v>
      </c>
      <c r="BT30">
        <f>AVERAGE(BQ27:BQ30)</f>
        <v>8.5250000000000004</v>
      </c>
      <c r="BU30">
        <f>AVERAGE(BR27:BR30)</f>
        <v>9.1750000000000007</v>
      </c>
      <c r="BV30">
        <f>AVERAGE(BS27:BS30)</f>
        <v>9.5500000000000007</v>
      </c>
      <c r="BW30">
        <f>_xlfn.STDEV.P(BQ27:BQ30)</f>
        <v>2.1706853756359945</v>
      </c>
      <c r="BX30">
        <f>_xlfn.STDEV.P(BR27:BR30)</f>
        <v>1.9136026233259598</v>
      </c>
      <c r="BY30">
        <f>_xlfn.STDEV.P(BS27:BS30)</f>
        <v>1.3238202294873664</v>
      </c>
    </row>
    <row r="31" spans="1:78" s="60" customFormat="1">
      <c r="A31" s="119" t="s">
        <v>73</v>
      </c>
      <c r="B31" s="19" t="s">
        <v>74</v>
      </c>
      <c r="C31" s="256"/>
      <c r="D31" s="146"/>
      <c r="E31" s="20">
        <v>2.5</v>
      </c>
      <c r="F31" s="21">
        <v>2.5</v>
      </c>
      <c r="G31" s="22">
        <v>2.5</v>
      </c>
      <c r="H31" s="313">
        <f>AVERAGE(E31:G34)</f>
        <v>2.6</v>
      </c>
      <c r="I31" s="316">
        <f>_xlfn.STDEV.P(E31:G34)</f>
        <v>0.2</v>
      </c>
      <c r="R31" s="147"/>
      <c r="S31" s="20">
        <v>1.3</v>
      </c>
      <c r="T31" s="21">
        <v>1.1000000000000001</v>
      </c>
      <c r="U31" s="22">
        <v>1.1000000000000001</v>
      </c>
      <c r="V31" s="313">
        <f>AVERAGE(S31:U34)</f>
        <v>1.4583333333333333</v>
      </c>
      <c r="W31" s="316">
        <f>_xlfn.STDEV.P(S31:U34)</f>
        <v>0.37071627365892057</v>
      </c>
      <c r="X31" s="147"/>
      <c r="Y31" s="164">
        <v>1.3</v>
      </c>
      <c r="Z31" s="165">
        <v>1.1000000000000001</v>
      </c>
      <c r="AA31" s="166">
        <v>1.1000000000000001</v>
      </c>
      <c r="AB31" s="313">
        <f>AVERAGE(Y31:AA34)</f>
        <v>1.4583333333333333</v>
      </c>
      <c r="AC31" s="316">
        <f>_xlfn.STDEV.P(Y31:AA34)</f>
        <v>0.37071627365892057</v>
      </c>
      <c r="AD31" s="203"/>
      <c r="AE31" s="203"/>
      <c r="AF31" s="203"/>
      <c r="AG31" s="203"/>
      <c r="AH31" s="203"/>
      <c r="AI31" s="203"/>
      <c r="AJ31" s="203"/>
      <c r="AK31" s="203"/>
      <c r="AL31" s="147"/>
      <c r="AM31" s="20">
        <v>1.3</v>
      </c>
      <c r="AN31" s="21">
        <v>1.1000000000000001</v>
      </c>
      <c r="AO31" s="22">
        <v>1.2</v>
      </c>
      <c r="AV31" s="147"/>
      <c r="AW31" s="20">
        <v>1.3</v>
      </c>
      <c r="AX31" s="21">
        <v>1.2</v>
      </c>
      <c r="AY31" s="22">
        <v>1.1000000000000001</v>
      </c>
      <c r="BF31" s="147"/>
      <c r="BG31" s="20">
        <v>1.3</v>
      </c>
      <c r="BH31" s="21">
        <v>1.2</v>
      </c>
      <c r="BI31" s="22">
        <v>1.2</v>
      </c>
      <c r="BP31" s="147"/>
      <c r="BQ31" s="20">
        <v>1.4</v>
      </c>
      <c r="BR31" s="21">
        <v>1.2</v>
      </c>
      <c r="BS31" s="22">
        <v>1.3</v>
      </c>
      <c r="BZ31" s="147"/>
    </row>
    <row r="32" spans="1:78" s="93" customFormat="1">
      <c r="A32" s="41" t="s">
        <v>75</v>
      </c>
      <c r="B32" s="25" t="s">
        <v>76</v>
      </c>
      <c r="C32" s="256"/>
      <c r="D32" s="9"/>
      <c r="E32" s="26">
        <v>2.4</v>
      </c>
      <c r="F32" s="27">
        <v>2.5</v>
      </c>
      <c r="G32" s="28">
        <v>2.5</v>
      </c>
      <c r="H32" s="314"/>
      <c r="I32" s="317"/>
      <c r="Q32" s="206"/>
      <c r="R32" s="148"/>
      <c r="S32" s="26">
        <v>1.1000000000000001</v>
      </c>
      <c r="T32" s="27">
        <v>1</v>
      </c>
      <c r="U32" s="28">
        <v>1.1000000000000001</v>
      </c>
      <c r="V32" s="314"/>
      <c r="W32" s="317"/>
      <c r="X32" s="148"/>
      <c r="Y32" s="167">
        <v>1.1000000000000001</v>
      </c>
      <c r="Z32" s="168">
        <v>1</v>
      </c>
      <c r="AA32" s="169">
        <v>1.1000000000000001</v>
      </c>
      <c r="AB32" s="314"/>
      <c r="AC32" s="317"/>
      <c r="AD32" s="203"/>
      <c r="AE32" s="203"/>
      <c r="AF32" s="203"/>
      <c r="AG32" s="203"/>
      <c r="AH32" s="203"/>
      <c r="AI32" s="203"/>
      <c r="AJ32" s="203"/>
      <c r="AK32" s="203"/>
      <c r="AL32" s="148"/>
      <c r="AM32" s="26">
        <v>1.2</v>
      </c>
      <c r="AN32" s="27">
        <v>1.1000000000000001</v>
      </c>
      <c r="AO32" s="28">
        <v>1.1000000000000001</v>
      </c>
      <c r="AV32" s="148"/>
      <c r="AW32" s="26">
        <v>1.2</v>
      </c>
      <c r="AX32" s="27">
        <v>1.1000000000000001</v>
      </c>
      <c r="AY32" s="28">
        <v>1.2</v>
      </c>
      <c r="BF32" s="148"/>
      <c r="BG32" s="26">
        <v>1.2</v>
      </c>
      <c r="BH32" s="27">
        <v>1.2</v>
      </c>
      <c r="BI32" s="28">
        <v>1.2</v>
      </c>
      <c r="BP32" s="148"/>
      <c r="BQ32" s="26">
        <v>1.2</v>
      </c>
      <c r="BR32" s="27">
        <v>1.2</v>
      </c>
      <c r="BS32" s="28">
        <v>1.3</v>
      </c>
      <c r="BZ32" s="148"/>
    </row>
    <row r="33" spans="1:78" s="93" customFormat="1">
      <c r="A33" s="41" t="s">
        <v>77</v>
      </c>
      <c r="B33" s="25" t="s">
        <v>78</v>
      </c>
      <c r="C33" s="256"/>
      <c r="D33" s="9"/>
      <c r="E33" s="26">
        <v>2.4</v>
      </c>
      <c r="F33" s="27">
        <v>2.5</v>
      </c>
      <c r="G33" s="28">
        <v>2.7</v>
      </c>
      <c r="H33" s="314"/>
      <c r="I33" s="317"/>
      <c r="Q33" s="206"/>
      <c r="R33" s="148"/>
      <c r="S33" s="26">
        <v>1.5</v>
      </c>
      <c r="T33" s="27">
        <v>1.7</v>
      </c>
      <c r="U33" s="28">
        <v>2</v>
      </c>
      <c r="V33" s="314"/>
      <c r="W33" s="317"/>
      <c r="X33" s="148"/>
      <c r="Y33" s="167">
        <v>1.5</v>
      </c>
      <c r="Z33" s="168">
        <v>1.7</v>
      </c>
      <c r="AA33" s="169">
        <v>2</v>
      </c>
      <c r="AB33" s="314"/>
      <c r="AC33" s="317"/>
      <c r="AD33" s="203"/>
      <c r="AE33" s="203"/>
      <c r="AF33" s="203"/>
      <c r="AG33" s="203"/>
      <c r="AH33" s="203"/>
      <c r="AI33" s="203"/>
      <c r="AJ33" s="203"/>
      <c r="AK33" s="203"/>
      <c r="AL33" s="148"/>
      <c r="AM33" s="26">
        <v>1.5</v>
      </c>
      <c r="AN33" s="27">
        <v>1.7</v>
      </c>
      <c r="AO33" s="28">
        <v>2</v>
      </c>
      <c r="AV33" s="148"/>
      <c r="AW33" s="26">
        <v>1.6</v>
      </c>
      <c r="AX33" s="27">
        <v>1.7</v>
      </c>
      <c r="AY33" s="28">
        <v>2</v>
      </c>
      <c r="BF33" s="148"/>
      <c r="BG33" s="26">
        <v>1.6</v>
      </c>
      <c r="BH33" s="27">
        <v>1.7</v>
      </c>
      <c r="BI33" s="28">
        <v>2</v>
      </c>
      <c r="BP33" s="148"/>
      <c r="BQ33" s="26">
        <v>1.6</v>
      </c>
      <c r="BR33" s="27">
        <v>1.8</v>
      </c>
      <c r="BS33" s="28">
        <v>2</v>
      </c>
      <c r="BZ33" s="148"/>
    </row>
    <row r="34" spans="1:78" s="79" customFormat="1" ht="15" thickBot="1">
      <c r="A34" s="120" t="s">
        <v>79</v>
      </c>
      <c r="B34" s="47" t="s">
        <v>80</v>
      </c>
      <c r="C34" s="256"/>
      <c r="D34" s="46"/>
      <c r="E34" s="48">
        <v>2.7</v>
      </c>
      <c r="F34" s="49">
        <v>3</v>
      </c>
      <c r="G34" s="50">
        <v>3</v>
      </c>
      <c r="H34" s="315"/>
      <c r="I34" s="318"/>
      <c r="Q34" s="207"/>
      <c r="R34" s="149"/>
      <c r="S34" s="48">
        <v>1.7</v>
      </c>
      <c r="T34" s="49">
        <v>1.9</v>
      </c>
      <c r="U34" s="50">
        <v>2</v>
      </c>
      <c r="V34" s="315"/>
      <c r="W34" s="318"/>
      <c r="X34" s="149"/>
      <c r="Y34" s="170">
        <v>1.7</v>
      </c>
      <c r="Z34" s="171">
        <v>1.9</v>
      </c>
      <c r="AA34" s="172">
        <v>2</v>
      </c>
      <c r="AB34" s="315"/>
      <c r="AC34" s="318"/>
      <c r="AD34" s="203"/>
      <c r="AE34" s="203"/>
      <c r="AF34" s="203"/>
      <c r="AG34" s="203"/>
      <c r="AH34" s="203"/>
      <c r="AI34" s="203"/>
      <c r="AJ34" s="203"/>
      <c r="AK34" s="203"/>
      <c r="AL34" s="149"/>
      <c r="AM34" s="48">
        <v>1.7</v>
      </c>
      <c r="AN34" s="49">
        <v>2</v>
      </c>
      <c r="AO34" s="50">
        <v>2.1</v>
      </c>
      <c r="AP34" s="79">
        <f>AVERAGE(AM31:AM34)</f>
        <v>1.425</v>
      </c>
      <c r="AQ34" s="79">
        <f>AVERAGE(AN31:AN34)</f>
        <v>1.4750000000000001</v>
      </c>
      <c r="AR34" s="79">
        <f>AVERAGE(AO31:AO34)</f>
        <v>1.6</v>
      </c>
      <c r="AS34" s="79">
        <f>_xlfn.STDEV.P(AM31:AM34)</f>
        <v>0.1920286436967146</v>
      </c>
      <c r="AT34" s="79">
        <f>_xlfn.STDEV.P(AN31:AN34)</f>
        <v>0.38971143170299738</v>
      </c>
      <c r="AU34" s="79">
        <f>_xlfn.STDEV.P(AO31:AO34)</f>
        <v>0.45276925690687042</v>
      </c>
      <c r="AV34" s="149"/>
      <c r="AW34" s="48">
        <v>1.8</v>
      </c>
      <c r="AX34" s="49">
        <v>2</v>
      </c>
      <c r="AY34" s="50">
        <v>2.1</v>
      </c>
      <c r="AZ34" s="79">
        <f>AVERAGE(AW31:AW34)</f>
        <v>1.4749999999999999</v>
      </c>
      <c r="BA34" s="79">
        <f>AVERAGE(AX31:AX34)</f>
        <v>1.5</v>
      </c>
      <c r="BB34" s="79">
        <f>AVERAGE(AY31:AY34)</f>
        <v>1.6</v>
      </c>
      <c r="BC34" s="79">
        <f>_xlfn.STDEV.P(AW31:AW34)</f>
        <v>0.23848480035423689</v>
      </c>
      <c r="BD34" s="79">
        <f>_xlfn.STDEV.P(AX31:AX34)</f>
        <v>0.36742346141747645</v>
      </c>
      <c r="BE34" s="79">
        <f>_xlfn.STDEV.P(AY31:AY34)</f>
        <v>0.45276925690687042</v>
      </c>
      <c r="BF34" s="149"/>
      <c r="BG34" s="48">
        <v>1.8</v>
      </c>
      <c r="BH34" s="49">
        <v>2</v>
      </c>
      <c r="BI34" s="50">
        <v>2.1</v>
      </c>
      <c r="BJ34" s="79">
        <f>AVERAGE(BG31:BG34)</f>
        <v>1.4749999999999999</v>
      </c>
      <c r="BK34" s="79">
        <f>AVERAGE(BH31:BH34)</f>
        <v>1.5249999999999999</v>
      </c>
      <c r="BL34" s="79">
        <f>AVERAGE(BI31:BI34)</f>
        <v>1.625</v>
      </c>
      <c r="BM34" s="79">
        <f>_xlfn.STDEV.P(BG31:BG34)</f>
        <v>0.23848480035423689</v>
      </c>
      <c r="BN34" s="79">
        <f>_xlfn.STDEV.P(BH31:BH34)</f>
        <v>0.341869858279434</v>
      </c>
      <c r="BO34" s="79">
        <f>_xlfn.STDEV.P(BI31:BI34)</f>
        <v>0.4264680527307993</v>
      </c>
      <c r="BP34" s="149"/>
      <c r="BQ34" s="48">
        <v>1.8</v>
      </c>
      <c r="BR34" s="49">
        <v>2.1</v>
      </c>
      <c r="BS34" s="50">
        <v>2.2000000000000002</v>
      </c>
      <c r="BT34" s="79">
        <f>AVERAGE(BQ31:BQ34)</f>
        <v>1.4999999999999998</v>
      </c>
      <c r="BU34" s="79">
        <f>AVERAGE(BR31:BR34)</f>
        <v>1.5750000000000002</v>
      </c>
      <c r="BV34" s="79">
        <f>AVERAGE(BS31:BS34)</f>
        <v>1.7</v>
      </c>
      <c r="BW34" s="79">
        <f>_xlfn.STDEV.P(BQ31:BQ34)</f>
        <v>0.22360679774998055</v>
      </c>
      <c r="BX34" s="79">
        <f>_xlfn.STDEV.P(BR31:BR34)</f>
        <v>0.38971143170299682</v>
      </c>
      <c r="BY34" s="79">
        <f>_xlfn.STDEV.P(BS31:BS34)</f>
        <v>0.40620192023179913</v>
      </c>
      <c r="BZ34" s="149"/>
    </row>
    <row r="35" spans="1:78">
      <c r="A35" s="114" t="s">
        <v>81</v>
      </c>
      <c r="B35" s="84" t="s">
        <v>82</v>
      </c>
      <c r="C35" s="256"/>
      <c r="D35" s="9"/>
      <c r="E35" s="150">
        <v>3.9</v>
      </c>
      <c r="F35" s="85">
        <v>3.9</v>
      </c>
      <c r="G35" s="151">
        <v>3.8</v>
      </c>
      <c r="H35" s="313">
        <f>AVERAGE(E35:G38)</f>
        <v>3.1416666666666662</v>
      </c>
      <c r="I35" s="316">
        <f>_xlfn.STDEV.P(E35:G38)</f>
        <v>0.76207866318962847</v>
      </c>
      <c r="J35" s="206"/>
      <c r="K35" s="227"/>
      <c r="L35" s="215"/>
      <c r="M35" s="206"/>
      <c r="N35" s="206"/>
      <c r="O35" s="206"/>
      <c r="P35" s="206"/>
      <c r="Q35" s="206"/>
      <c r="S35" s="150">
        <v>1.5</v>
      </c>
      <c r="T35" s="85">
        <v>1.4</v>
      </c>
      <c r="U35" s="151">
        <v>1.5</v>
      </c>
      <c r="V35" s="313">
        <f>AVERAGE(S35:U38)</f>
        <v>1.4416666666666667</v>
      </c>
      <c r="W35" s="316">
        <f>_xlfn.STDEV.P(S35:U38)</f>
        <v>6.4009547898905089E-2</v>
      </c>
      <c r="Y35" s="150">
        <v>14</v>
      </c>
      <c r="Z35" s="85">
        <v>14.8</v>
      </c>
      <c r="AA35" s="151">
        <v>14.5</v>
      </c>
      <c r="AB35" s="313">
        <f>AVERAGE(Y35:AA38)</f>
        <v>18.05</v>
      </c>
      <c r="AC35" s="316">
        <f>_xlfn.STDEV.P(Y35:AA38)</f>
        <v>4.2131737838989505</v>
      </c>
      <c r="AD35" s="203"/>
      <c r="AE35" s="203"/>
      <c r="AF35" s="203"/>
      <c r="AG35" s="203"/>
      <c r="AH35" s="203"/>
      <c r="AI35" s="203"/>
      <c r="AJ35" s="203"/>
      <c r="AK35" s="203"/>
      <c r="AM35" s="150">
        <v>13.8</v>
      </c>
      <c r="AN35" s="85">
        <v>14.5</v>
      </c>
      <c r="AO35" s="151">
        <v>14.2</v>
      </c>
      <c r="AW35" s="150">
        <v>13.3</v>
      </c>
      <c r="AX35" s="85">
        <v>14.6</v>
      </c>
      <c r="AY35" s="151">
        <v>14.3</v>
      </c>
      <c r="BG35" s="150">
        <v>14</v>
      </c>
      <c r="BH35" s="85">
        <v>14.8</v>
      </c>
      <c r="BI35" s="151">
        <v>14.4</v>
      </c>
      <c r="BQ35" s="150">
        <v>13.8</v>
      </c>
      <c r="BR35" s="85">
        <v>14.7</v>
      </c>
      <c r="BS35" s="151">
        <v>14.3</v>
      </c>
    </row>
    <row r="36" spans="1:78">
      <c r="A36" s="41" t="s">
        <v>83</v>
      </c>
      <c r="B36" s="30" t="s">
        <v>84</v>
      </c>
      <c r="C36" s="256"/>
      <c r="D36" s="9"/>
      <c r="E36" s="26">
        <v>3.8</v>
      </c>
      <c r="F36" s="27">
        <v>4</v>
      </c>
      <c r="G36" s="28">
        <v>4</v>
      </c>
      <c r="H36" s="314"/>
      <c r="I36" s="317"/>
      <c r="J36" s="206"/>
      <c r="K36" s="227"/>
      <c r="L36" s="215"/>
      <c r="M36" s="206"/>
      <c r="N36" s="206"/>
      <c r="O36" s="206"/>
      <c r="P36" s="206"/>
      <c r="Q36" s="206"/>
      <c r="S36" s="26">
        <v>1.5</v>
      </c>
      <c r="T36" s="27">
        <v>1.5</v>
      </c>
      <c r="U36" s="28">
        <v>1.5</v>
      </c>
      <c r="V36" s="314"/>
      <c r="W36" s="317"/>
      <c r="Y36" s="26">
        <v>13.8</v>
      </c>
      <c r="Z36" s="27">
        <v>13.9</v>
      </c>
      <c r="AA36" s="28">
        <v>13.8</v>
      </c>
      <c r="AB36" s="314"/>
      <c r="AC36" s="317"/>
      <c r="AD36" s="203"/>
      <c r="AE36" s="203"/>
      <c r="AF36" s="203"/>
      <c r="AG36" s="203"/>
      <c r="AH36" s="203"/>
      <c r="AI36" s="203"/>
      <c r="AJ36" s="203"/>
      <c r="AK36" s="203"/>
      <c r="AM36" s="26">
        <v>14</v>
      </c>
      <c r="AN36" s="27">
        <v>13.7</v>
      </c>
      <c r="AO36" s="28">
        <v>13.5</v>
      </c>
      <c r="AW36" s="26">
        <v>13.9</v>
      </c>
      <c r="AX36" s="27">
        <v>13.9</v>
      </c>
      <c r="AY36" s="28">
        <v>13.5</v>
      </c>
      <c r="BG36" s="26">
        <v>14.4</v>
      </c>
      <c r="BH36" s="27">
        <v>13.9</v>
      </c>
      <c r="BI36" s="28">
        <v>13.6</v>
      </c>
      <c r="BQ36" s="26">
        <v>13.7</v>
      </c>
      <c r="BR36" s="27">
        <v>13.7</v>
      </c>
      <c r="BS36" s="28">
        <v>13.5</v>
      </c>
    </row>
    <row r="37" spans="1:78">
      <c r="A37" s="41" t="s">
        <v>85</v>
      </c>
      <c r="B37" s="30" t="s">
        <v>86</v>
      </c>
      <c r="C37" s="256"/>
      <c r="D37" s="9"/>
      <c r="E37" s="26">
        <v>2.4</v>
      </c>
      <c r="F37" s="27">
        <v>2.2999999999999998</v>
      </c>
      <c r="G37" s="28">
        <v>2.2999999999999998</v>
      </c>
      <c r="H37" s="314"/>
      <c r="I37" s="317"/>
      <c r="J37" s="206"/>
      <c r="K37" s="227"/>
      <c r="L37" s="215"/>
      <c r="M37" s="206"/>
      <c r="N37" s="206"/>
      <c r="O37" s="206"/>
      <c r="P37" s="206"/>
      <c r="Q37" s="206"/>
      <c r="S37" s="26">
        <v>1.5</v>
      </c>
      <c r="T37" s="27">
        <v>1.4</v>
      </c>
      <c r="U37" s="28">
        <v>1.4</v>
      </c>
      <c r="V37" s="314"/>
      <c r="W37" s="317"/>
      <c r="Y37" s="26">
        <v>21</v>
      </c>
      <c r="Z37" s="27">
        <v>18.399999999999999</v>
      </c>
      <c r="AA37" s="28">
        <v>20.5</v>
      </c>
      <c r="AB37" s="314"/>
      <c r="AC37" s="317"/>
      <c r="AD37" s="203"/>
      <c r="AE37" s="203"/>
      <c r="AF37" s="203"/>
      <c r="AG37" s="203"/>
      <c r="AH37" s="203"/>
      <c r="AI37" s="203"/>
      <c r="AJ37" s="203"/>
      <c r="AK37" s="203"/>
      <c r="AM37" s="26">
        <v>20.100000000000001</v>
      </c>
      <c r="AN37" s="27">
        <v>17.2</v>
      </c>
      <c r="AO37" s="28">
        <v>19.3</v>
      </c>
      <c r="AW37" s="26">
        <v>20.6</v>
      </c>
      <c r="AX37" s="27">
        <v>16.899999999999999</v>
      </c>
      <c r="AY37" s="28">
        <v>19.7</v>
      </c>
      <c r="BG37" s="26">
        <v>20.3</v>
      </c>
      <c r="BH37" s="27">
        <v>17.2</v>
      </c>
      <c r="BI37" s="28">
        <v>19.899999999999999</v>
      </c>
      <c r="BQ37" s="26">
        <v>20</v>
      </c>
      <c r="BR37" s="27">
        <v>16.8</v>
      </c>
      <c r="BS37" s="28">
        <v>19.3</v>
      </c>
    </row>
    <row r="38" spans="1:78" ht="15" thickBot="1">
      <c r="A38" s="117" t="s">
        <v>87</v>
      </c>
      <c r="B38" s="113" t="s">
        <v>88</v>
      </c>
      <c r="C38" s="256"/>
      <c r="D38" s="9"/>
      <c r="E38" s="152">
        <v>2.4</v>
      </c>
      <c r="F38" s="105">
        <v>2.4</v>
      </c>
      <c r="G38" s="153">
        <v>2.5</v>
      </c>
      <c r="H38" s="315"/>
      <c r="I38" s="318"/>
      <c r="J38" s="206"/>
      <c r="K38" s="227"/>
      <c r="L38" s="215"/>
      <c r="M38" s="206"/>
      <c r="N38" s="206"/>
      <c r="O38" s="206"/>
      <c r="P38" s="206"/>
      <c r="Q38" s="206"/>
      <c r="S38" s="152">
        <v>1.4</v>
      </c>
      <c r="T38" s="105">
        <v>1.3</v>
      </c>
      <c r="U38" s="153">
        <v>1.4</v>
      </c>
      <c r="V38" s="315"/>
      <c r="W38" s="318"/>
      <c r="Y38" s="152">
        <v>24.3</v>
      </c>
      <c r="Z38" s="105">
        <v>23.6</v>
      </c>
      <c r="AA38" s="153">
        <v>24</v>
      </c>
      <c r="AB38" s="315"/>
      <c r="AC38" s="318"/>
      <c r="AD38" s="203"/>
      <c r="AE38" s="203"/>
      <c r="AF38" s="203"/>
      <c r="AG38" s="203"/>
      <c r="AH38" s="203"/>
      <c r="AI38" s="203"/>
      <c r="AJ38" s="203"/>
      <c r="AK38" s="203"/>
      <c r="AM38" s="152">
        <v>23.7</v>
      </c>
      <c r="AN38" s="105">
        <v>22.2</v>
      </c>
      <c r="AO38" s="153">
        <v>22.8</v>
      </c>
      <c r="AP38">
        <f>AVERAGE(AM35:AM38)</f>
        <v>17.900000000000002</v>
      </c>
      <c r="AQ38">
        <f>AVERAGE(AN35:AN38)</f>
        <v>16.899999999999999</v>
      </c>
      <c r="AR38">
        <f>AVERAGE(AO35:AO38)</f>
        <v>17.45</v>
      </c>
      <c r="AS38">
        <f>_xlfn.STDEV.P(AM35:AM38)</f>
        <v>4.1982139059366528</v>
      </c>
      <c r="AT38">
        <f>_xlfn.STDEV.P(AN35:AN38)</f>
        <v>3.3234018715767757</v>
      </c>
      <c r="AU38">
        <f>_xlfn.STDEV.P(AO35:AO38)</f>
        <v>3.8147739120424959</v>
      </c>
      <c r="AW38" s="152">
        <v>23.9</v>
      </c>
      <c r="AX38" s="105">
        <v>22.5</v>
      </c>
      <c r="AY38" s="153">
        <v>22.9</v>
      </c>
      <c r="AZ38">
        <f>AVERAGE(AW35:AW38)</f>
        <v>17.925000000000001</v>
      </c>
      <c r="BA38">
        <f>AVERAGE(AX35:AX38)</f>
        <v>16.975000000000001</v>
      </c>
      <c r="BB38">
        <f>AVERAGE(AY35:AY38)</f>
        <v>17.600000000000001</v>
      </c>
      <c r="BC38">
        <f>_xlfn.STDEV.P(AW35:AW38)</f>
        <v>4.4846265173367552</v>
      </c>
      <c r="BD38">
        <f>_xlfn.STDEV.P(AX35:AX38)</f>
        <v>3.3774065494103542</v>
      </c>
      <c r="BE38">
        <f>_xlfn.STDEV.P(AY35:AY38)</f>
        <v>3.8794329482541516</v>
      </c>
      <c r="BG38" s="152">
        <v>24.1</v>
      </c>
      <c r="BH38" s="105">
        <v>22.6</v>
      </c>
      <c r="BI38" s="153">
        <v>23.1</v>
      </c>
      <c r="BJ38">
        <f>AVERAGE(BG35:BG38)</f>
        <v>18.200000000000003</v>
      </c>
      <c r="BK38">
        <f>AVERAGE(BH35:BH38)</f>
        <v>17.125</v>
      </c>
      <c r="BL38">
        <f>AVERAGE(BI35:BI38)</f>
        <v>17.75</v>
      </c>
      <c r="BM38">
        <f>_xlfn.STDEV.P(BG35:BG38)</f>
        <v>4.2219663665169023</v>
      </c>
      <c r="BN38">
        <f>_xlfn.STDEV.P(BH35:BH38)</f>
        <v>3.383323070591985</v>
      </c>
      <c r="BO38">
        <f>_xlfn.STDEV.P(BI35:BI38)</f>
        <v>3.9271490931717903</v>
      </c>
      <c r="BQ38" s="152">
        <v>23.5</v>
      </c>
      <c r="BR38" s="105">
        <v>21.8</v>
      </c>
      <c r="BS38" s="153">
        <v>22.6</v>
      </c>
      <c r="BT38">
        <f>AVERAGE(BQ35:BQ38)</f>
        <v>17.75</v>
      </c>
      <c r="BU38">
        <f>AVERAGE(BR35:BR38)</f>
        <v>16.75</v>
      </c>
      <c r="BV38">
        <f>AVERAGE(BS35:BS38)</f>
        <v>17.425000000000001</v>
      </c>
      <c r="BW38">
        <f>_xlfn.STDEV.P(BQ35:BQ38)</f>
        <v>4.1871828238088709</v>
      </c>
      <c r="BX38">
        <f>_xlfn.STDEV.P(BR35:BR38)</f>
        <v>3.1228992939254376</v>
      </c>
      <c r="BY38">
        <f>_xlfn.STDEV.P(BS35:BS38)</f>
        <v>3.7238253181372505</v>
      </c>
    </row>
    <row r="39" spans="1:78" s="60" customFormat="1">
      <c r="A39" s="119" t="s">
        <v>89</v>
      </c>
      <c r="B39" s="116" t="s">
        <v>90</v>
      </c>
      <c r="C39" s="256"/>
      <c r="D39" s="146"/>
      <c r="E39" s="20">
        <v>3.6</v>
      </c>
      <c r="F39" s="21">
        <v>3.7</v>
      </c>
      <c r="G39" s="22">
        <v>3.7</v>
      </c>
      <c r="H39" s="313">
        <f>AVERAGE(E39:G42)</f>
        <v>3.0166666666666662</v>
      </c>
      <c r="I39" s="316">
        <f>_xlfn.STDEV.P(E39:G42)</f>
        <v>0.41998677227847625</v>
      </c>
      <c r="J39" s="205"/>
      <c r="K39" s="226"/>
      <c r="L39" s="214"/>
      <c r="M39" s="205"/>
      <c r="N39" s="205"/>
      <c r="O39" s="205"/>
      <c r="P39" s="205"/>
      <c r="Q39" s="205"/>
      <c r="R39" s="147"/>
      <c r="S39" s="20">
        <v>2.5</v>
      </c>
      <c r="T39" s="21">
        <v>2.4</v>
      </c>
      <c r="U39" s="22">
        <v>2.4</v>
      </c>
      <c r="V39" s="313">
        <f>AVERAGE(S39:U42)</f>
        <v>1.7416666666666669</v>
      </c>
      <c r="W39" s="316">
        <f>_xlfn.STDEV.P(S39:U42)</f>
        <v>0.51390390368455163</v>
      </c>
      <c r="X39" s="147"/>
      <c r="Y39" s="20">
        <v>47.4</v>
      </c>
      <c r="Z39" s="21">
        <v>48.9</v>
      </c>
      <c r="AA39" s="22">
        <v>49.1</v>
      </c>
      <c r="AB39" s="313">
        <f>AVERAGE(Y39:AA42)</f>
        <v>33.341666666666661</v>
      </c>
      <c r="AC39" s="316">
        <f>_xlfn.STDEV.P(Y39:AA42)</f>
        <v>10.05704217064952</v>
      </c>
      <c r="AD39" s="203"/>
      <c r="AE39" s="203"/>
      <c r="AF39" s="203"/>
      <c r="AG39" s="203"/>
      <c r="AH39" s="203"/>
      <c r="AI39" s="203"/>
      <c r="AJ39" s="203"/>
      <c r="AK39" s="203"/>
      <c r="AL39" s="147"/>
      <c r="AM39" s="20">
        <v>13.6</v>
      </c>
      <c r="AN39" s="21">
        <v>14.2</v>
      </c>
      <c r="AO39" s="22">
        <v>14.5</v>
      </c>
      <c r="AV39" s="147"/>
      <c r="AW39" s="20">
        <v>12.2</v>
      </c>
      <c r="AX39" s="21">
        <v>12.6</v>
      </c>
      <c r="AY39" s="22">
        <v>12.9</v>
      </c>
      <c r="BF39" s="147"/>
      <c r="BG39" s="20">
        <v>10.8</v>
      </c>
      <c r="BH39" s="21">
        <v>11.1</v>
      </c>
      <c r="BI39" s="22">
        <v>11.5</v>
      </c>
      <c r="BP39" s="147"/>
      <c r="BQ39" s="20">
        <v>9.8000000000000007</v>
      </c>
      <c r="BR39" s="21">
        <v>10.1</v>
      </c>
      <c r="BS39" s="22">
        <v>10.3</v>
      </c>
      <c r="BZ39" s="147"/>
    </row>
    <row r="40" spans="1:78" s="93" customFormat="1">
      <c r="A40" s="41" t="s">
        <v>91</v>
      </c>
      <c r="B40" s="34" t="s">
        <v>92</v>
      </c>
      <c r="C40" s="256"/>
      <c r="D40" s="9"/>
      <c r="E40" s="26">
        <v>2.8</v>
      </c>
      <c r="F40" s="27">
        <v>3</v>
      </c>
      <c r="G40" s="28">
        <v>3.2</v>
      </c>
      <c r="H40" s="314"/>
      <c r="I40" s="317"/>
      <c r="J40" s="206"/>
      <c r="K40" s="227"/>
      <c r="L40" s="215"/>
      <c r="M40" s="206"/>
      <c r="N40" s="206"/>
      <c r="O40" s="206"/>
      <c r="P40" s="206"/>
      <c r="Q40" s="206"/>
      <c r="R40" s="148"/>
      <c r="S40" s="26">
        <v>1.8</v>
      </c>
      <c r="T40" s="27">
        <v>2</v>
      </c>
      <c r="U40" s="28">
        <v>2.2000000000000002</v>
      </c>
      <c r="V40" s="314"/>
      <c r="W40" s="317"/>
      <c r="X40" s="148"/>
      <c r="Y40" s="26">
        <v>33.1</v>
      </c>
      <c r="Z40" s="27">
        <v>32.200000000000003</v>
      </c>
      <c r="AA40" s="28">
        <v>40.200000000000003</v>
      </c>
      <c r="AB40" s="314"/>
      <c r="AC40" s="317"/>
      <c r="AD40" s="203"/>
      <c r="AE40" s="203"/>
      <c r="AF40" s="203"/>
      <c r="AG40" s="203"/>
      <c r="AH40" s="203"/>
      <c r="AI40" s="203"/>
      <c r="AJ40" s="203"/>
      <c r="AK40" s="203"/>
      <c r="AL40" s="148"/>
      <c r="AM40" s="26">
        <v>9.9</v>
      </c>
      <c r="AN40" s="27">
        <v>9.5</v>
      </c>
      <c r="AO40" s="28">
        <v>11.7</v>
      </c>
      <c r="AV40" s="148"/>
      <c r="AW40" s="26">
        <v>8.8000000000000007</v>
      </c>
      <c r="AX40" s="27">
        <v>8.6999999999999993</v>
      </c>
      <c r="AY40" s="28">
        <v>10.7</v>
      </c>
      <c r="BF40" s="148"/>
      <c r="BG40" s="26">
        <v>7.9</v>
      </c>
      <c r="BH40" s="27">
        <v>7.6</v>
      </c>
      <c r="BI40" s="28">
        <v>9.3000000000000007</v>
      </c>
      <c r="BP40" s="148"/>
      <c r="BQ40" s="26">
        <v>7.3</v>
      </c>
      <c r="BR40" s="27">
        <v>6.9</v>
      </c>
      <c r="BS40" s="28">
        <v>8.6</v>
      </c>
      <c r="BZ40" s="148"/>
    </row>
    <row r="41" spans="1:78" s="93" customFormat="1">
      <c r="A41" s="41" t="s">
        <v>93</v>
      </c>
      <c r="B41" s="34" t="s">
        <v>94</v>
      </c>
      <c r="C41" s="256"/>
      <c r="D41" s="9"/>
      <c r="E41" s="26">
        <v>2.5</v>
      </c>
      <c r="F41" s="27">
        <v>2.7</v>
      </c>
      <c r="G41" s="28">
        <v>2.9</v>
      </c>
      <c r="H41" s="314"/>
      <c r="I41" s="317"/>
      <c r="J41" s="206"/>
      <c r="K41" s="227"/>
      <c r="L41" s="215"/>
      <c r="M41" s="206"/>
      <c r="N41" s="206"/>
      <c r="O41" s="206"/>
      <c r="P41" s="206"/>
      <c r="Q41" s="206"/>
      <c r="R41" s="148"/>
      <c r="S41" s="26">
        <v>1.2</v>
      </c>
      <c r="T41" s="27">
        <v>1.2</v>
      </c>
      <c r="U41" s="28">
        <v>1.5</v>
      </c>
      <c r="V41" s="314"/>
      <c r="W41" s="317"/>
      <c r="X41" s="148"/>
      <c r="Y41" s="26">
        <v>21.3</v>
      </c>
      <c r="Z41" s="27">
        <v>25.4</v>
      </c>
      <c r="AA41" s="28">
        <v>29.4</v>
      </c>
      <c r="AB41" s="314"/>
      <c r="AC41" s="317"/>
      <c r="AD41" s="203"/>
      <c r="AE41" s="203"/>
      <c r="AF41" s="203"/>
      <c r="AG41" s="203"/>
      <c r="AH41" s="203"/>
      <c r="AI41" s="203"/>
      <c r="AJ41" s="203"/>
      <c r="AK41" s="203"/>
      <c r="AL41" s="148"/>
      <c r="AM41" s="26">
        <v>6.8</v>
      </c>
      <c r="AN41" s="27">
        <v>7.8</v>
      </c>
      <c r="AO41" s="28">
        <v>9.5</v>
      </c>
      <c r="AV41" s="148"/>
      <c r="AW41" s="26">
        <v>6.1</v>
      </c>
      <c r="AX41" s="27">
        <v>7.1</v>
      </c>
      <c r="AY41" s="28">
        <v>8.5</v>
      </c>
      <c r="BF41" s="148"/>
      <c r="BG41" s="26">
        <v>5.5</v>
      </c>
      <c r="BH41" s="27">
        <v>6.3</v>
      </c>
      <c r="BI41" s="28">
        <v>7.7</v>
      </c>
      <c r="BP41" s="148"/>
      <c r="BQ41" s="26">
        <v>5.0999999999999996</v>
      </c>
      <c r="BR41" s="27">
        <v>5.8</v>
      </c>
      <c r="BS41" s="28">
        <v>7</v>
      </c>
      <c r="BZ41" s="148"/>
    </row>
    <row r="42" spans="1:78" s="79" customFormat="1" ht="15" thickBot="1">
      <c r="A42" s="120" t="s">
        <v>95</v>
      </c>
      <c r="B42" s="45" t="s">
        <v>96</v>
      </c>
      <c r="C42" s="256"/>
      <c r="D42" s="46"/>
      <c r="E42" s="48">
        <v>2.5</v>
      </c>
      <c r="F42" s="49">
        <v>2.7</v>
      </c>
      <c r="G42" s="50">
        <v>2.9</v>
      </c>
      <c r="H42" s="315"/>
      <c r="I42" s="318"/>
      <c r="J42" s="207"/>
      <c r="K42" s="228"/>
      <c r="L42" s="216"/>
      <c r="M42" s="207"/>
      <c r="N42" s="207"/>
      <c r="O42" s="207"/>
      <c r="P42" s="207"/>
      <c r="Q42" s="207"/>
      <c r="R42" s="149"/>
      <c r="S42" s="48">
        <v>1.3</v>
      </c>
      <c r="T42" s="49">
        <v>1.1000000000000001</v>
      </c>
      <c r="U42" s="50">
        <v>1.3</v>
      </c>
      <c r="V42" s="315"/>
      <c r="W42" s="318"/>
      <c r="X42" s="149"/>
      <c r="Y42" s="48">
        <v>22</v>
      </c>
      <c r="Z42" s="49">
        <v>24.2</v>
      </c>
      <c r="AA42" s="50">
        <v>26.9</v>
      </c>
      <c r="AB42" s="315"/>
      <c r="AC42" s="318"/>
      <c r="AD42" s="203"/>
      <c r="AE42" s="203"/>
      <c r="AF42" s="203"/>
      <c r="AG42" s="203"/>
      <c r="AH42" s="203"/>
      <c r="AI42" s="203"/>
      <c r="AJ42" s="203"/>
      <c r="AK42" s="203"/>
      <c r="AL42" s="149"/>
      <c r="AM42" s="48">
        <v>7.1</v>
      </c>
      <c r="AN42" s="49">
        <v>7.4</v>
      </c>
      <c r="AO42" s="50">
        <v>8.3000000000000007</v>
      </c>
      <c r="AP42" s="79">
        <f>AVERAGE(AM39:AM42)</f>
        <v>9.35</v>
      </c>
      <c r="AQ42" s="79">
        <f>AVERAGE(AN39:AN42)</f>
        <v>9.7249999999999996</v>
      </c>
      <c r="AR42" s="79">
        <f>AVERAGE(AO39:AO42)</f>
        <v>11</v>
      </c>
      <c r="AS42" s="79">
        <f>_xlfn.STDEV.P(AM39:AM42)</f>
        <v>2.7354158733179865</v>
      </c>
      <c r="AT42" s="79">
        <f>_xlfn.STDEV.P(AN39:AN42)</f>
        <v>2.7012728481217887</v>
      </c>
      <c r="AU42" s="79">
        <f>_xlfn.STDEV.P(AO39:AO42)</f>
        <v>2.3600847442411879</v>
      </c>
      <c r="AV42" s="149"/>
      <c r="AW42" s="48">
        <v>6.5</v>
      </c>
      <c r="AX42" s="49">
        <v>6.8</v>
      </c>
      <c r="AY42" s="50">
        <v>7.7</v>
      </c>
      <c r="AZ42" s="79">
        <f>AVERAGE(AW39:AW42)</f>
        <v>8.4</v>
      </c>
      <c r="BA42" s="79">
        <f>AVERAGE(AX39:AX42)</f>
        <v>8.7999999999999989</v>
      </c>
      <c r="BB42" s="79">
        <f>AVERAGE(AY39:AY42)</f>
        <v>9.9500000000000011</v>
      </c>
      <c r="BC42" s="79">
        <f>_xlfn.STDEV.P(AW39:AW42)</f>
        <v>2.4238399287081616</v>
      </c>
      <c r="BD42" s="79">
        <f>_xlfn.STDEV.P(AX39:AX42)</f>
        <v>2.3097618924902243</v>
      </c>
      <c r="BE42" s="79">
        <f>_xlfn.STDEV.P(AY39:AY42)</f>
        <v>2.0266968199511175</v>
      </c>
      <c r="BF42" s="149"/>
      <c r="BG42" s="48">
        <v>5.8</v>
      </c>
      <c r="BH42" s="49">
        <v>5.9</v>
      </c>
      <c r="BI42" s="50">
        <v>6.9</v>
      </c>
      <c r="BJ42" s="79">
        <f>AVERAGE(BG39:BG42)</f>
        <v>7.5000000000000009</v>
      </c>
      <c r="BK42" s="79">
        <f>AVERAGE(BH39:BH42)</f>
        <v>7.7249999999999996</v>
      </c>
      <c r="BL42" s="79">
        <f>AVERAGE(BI39:BI42)</f>
        <v>8.85</v>
      </c>
      <c r="BM42" s="79">
        <f>_xlfn.STDEV.P(BG39:BG42)</f>
        <v>2.1177818584547334</v>
      </c>
      <c r="BN42" s="79">
        <f>_xlfn.STDEV.P(BH39:BH42)</f>
        <v>2.0474068965401098</v>
      </c>
      <c r="BO42" s="79">
        <f>_xlfn.STDEV.P(BI39:BI42)</f>
        <v>1.7571283390805637</v>
      </c>
      <c r="BP42" s="149"/>
      <c r="BQ42" s="48">
        <v>5.3</v>
      </c>
      <c r="BR42" s="49">
        <v>5.5</v>
      </c>
      <c r="BS42" s="50">
        <v>6.3</v>
      </c>
      <c r="BT42" s="79">
        <f>AVERAGE(BQ39:BQ42)</f>
        <v>6.8750000000000009</v>
      </c>
      <c r="BU42" s="79">
        <f>AVERAGE(BR39:BR42)</f>
        <v>7.0750000000000002</v>
      </c>
      <c r="BV42" s="79">
        <f>AVERAGE(BS39:BS42)</f>
        <v>8.0499999999999989</v>
      </c>
      <c r="BW42" s="79">
        <f>_xlfn.STDEV.P(BQ39:BQ42)</f>
        <v>1.8952242611363932</v>
      </c>
      <c r="BX42" s="79">
        <f>_xlfn.STDEV.P(BR39:BR42)</f>
        <v>1.8226011631731169</v>
      </c>
      <c r="BY42" s="79">
        <f>_xlfn.STDEV.P(BS39:BS42)</f>
        <v>1.5435349040433202</v>
      </c>
      <c r="BZ42" s="149"/>
    </row>
    <row r="43" spans="1:78">
      <c r="A43" s="121" t="s">
        <v>97</v>
      </c>
      <c r="B43" s="115" t="s">
        <v>98</v>
      </c>
      <c r="C43" s="256"/>
      <c r="D43" s="9"/>
      <c r="E43" s="150">
        <v>3.7</v>
      </c>
      <c r="F43" s="85">
        <v>3.8</v>
      </c>
      <c r="G43" s="151">
        <v>3.8</v>
      </c>
      <c r="H43" s="313">
        <f>AVERAGE(E43:G46)</f>
        <v>4.0083333333333337</v>
      </c>
      <c r="I43" s="316">
        <f>_xlfn.STDEV.P(E43:G46)</f>
        <v>0.63568641815145199</v>
      </c>
      <c r="J43" s="206"/>
      <c r="K43" s="227"/>
      <c r="L43" s="215"/>
      <c r="M43" s="206"/>
      <c r="N43" s="206"/>
      <c r="O43" s="206"/>
      <c r="P43" s="206"/>
      <c r="Q43" s="206"/>
      <c r="S43" s="150">
        <v>0.6</v>
      </c>
      <c r="T43" s="85">
        <v>0.5</v>
      </c>
      <c r="U43" s="151">
        <v>0.5</v>
      </c>
      <c r="V43" s="313">
        <f>AVERAGE(S43:U46)</f>
        <v>0.50833333333333341</v>
      </c>
      <c r="W43" s="316">
        <f>_xlfn.STDEV.P(S43:U46)</f>
        <v>9.5379359518829532E-2</v>
      </c>
      <c r="Y43" s="173">
        <v>0.6</v>
      </c>
      <c r="Z43" s="174">
        <v>0.5</v>
      </c>
      <c r="AA43" s="175">
        <v>0.5</v>
      </c>
      <c r="AB43" s="313">
        <f>AVERAGE(Y43:AA46)</f>
        <v>0.50833333333333341</v>
      </c>
      <c r="AC43" s="316">
        <f>_xlfn.STDEV.P(Y43:AA46)</f>
        <v>9.5379359518829532E-2</v>
      </c>
      <c r="AD43" s="203"/>
      <c r="AE43" s="203"/>
      <c r="AF43" s="203"/>
      <c r="AG43" s="203"/>
      <c r="AH43" s="203"/>
      <c r="AI43" s="203"/>
      <c r="AJ43" s="203"/>
      <c r="AK43" s="203"/>
      <c r="AM43" s="150">
        <v>0.7</v>
      </c>
      <c r="AN43" s="85">
        <v>0.5</v>
      </c>
      <c r="AO43" s="151">
        <v>0.6</v>
      </c>
      <c r="AW43" s="150">
        <v>0.5</v>
      </c>
      <c r="AX43" s="85">
        <v>0.5</v>
      </c>
      <c r="AY43" s="151">
        <v>0.6</v>
      </c>
      <c r="BG43" s="150">
        <v>0.6</v>
      </c>
      <c r="BH43" s="85">
        <v>0.5</v>
      </c>
      <c r="BI43" s="151">
        <v>0.7</v>
      </c>
      <c r="BQ43" s="150">
        <v>0.5</v>
      </c>
      <c r="BR43" s="85">
        <v>0.5</v>
      </c>
      <c r="BS43" s="151">
        <v>0.7</v>
      </c>
    </row>
    <row r="44" spans="1:78">
      <c r="A44" s="42" t="s">
        <v>99</v>
      </c>
      <c r="B44" s="25" t="s">
        <v>100</v>
      </c>
      <c r="C44" s="256"/>
      <c r="D44" s="9"/>
      <c r="E44" s="26">
        <v>3.2</v>
      </c>
      <c r="F44" s="27">
        <v>3.6</v>
      </c>
      <c r="G44" s="28">
        <v>3.6</v>
      </c>
      <c r="H44" s="314"/>
      <c r="I44" s="317"/>
      <c r="J44" s="206"/>
      <c r="K44" s="227"/>
      <c r="L44" s="215"/>
      <c r="M44" s="206"/>
      <c r="N44" s="206"/>
      <c r="O44" s="206"/>
      <c r="P44" s="206"/>
      <c r="Q44" s="206"/>
      <c r="S44" s="26">
        <v>0.7</v>
      </c>
      <c r="T44" s="27">
        <v>0.5</v>
      </c>
      <c r="U44" s="28">
        <v>0.4</v>
      </c>
      <c r="V44" s="314"/>
      <c r="W44" s="317"/>
      <c r="Y44" s="167">
        <v>0.7</v>
      </c>
      <c r="Z44" s="168">
        <v>0.5</v>
      </c>
      <c r="AA44" s="169">
        <v>0.4</v>
      </c>
      <c r="AB44" s="314"/>
      <c r="AC44" s="317"/>
      <c r="AD44" s="203"/>
      <c r="AE44" s="203"/>
      <c r="AF44" s="203"/>
      <c r="AG44" s="203"/>
      <c r="AH44" s="203"/>
      <c r="AI44" s="203"/>
      <c r="AJ44" s="203"/>
      <c r="AK44" s="203"/>
      <c r="AM44" s="26">
        <v>0.6</v>
      </c>
      <c r="AN44" s="27">
        <v>0.4</v>
      </c>
      <c r="AO44" s="28">
        <v>0.5</v>
      </c>
      <c r="AW44" s="26">
        <v>0.6</v>
      </c>
      <c r="AX44" s="27">
        <v>0.5</v>
      </c>
      <c r="AY44" s="28">
        <v>0.5</v>
      </c>
      <c r="BG44" s="26">
        <v>0.6</v>
      </c>
      <c r="BH44" s="27">
        <v>0.5</v>
      </c>
      <c r="BI44" s="28">
        <v>0.5</v>
      </c>
      <c r="BQ44" s="26">
        <v>0.5</v>
      </c>
      <c r="BR44" s="27">
        <v>0.5</v>
      </c>
      <c r="BS44" s="28">
        <v>0.5</v>
      </c>
    </row>
    <row r="45" spans="1:78">
      <c r="A45" s="42" t="s">
        <v>101</v>
      </c>
      <c r="B45" s="25" t="s">
        <v>102</v>
      </c>
      <c r="C45" s="256"/>
      <c r="D45" s="9"/>
      <c r="E45" s="26">
        <v>5.4</v>
      </c>
      <c r="F45" s="27">
        <v>4.5</v>
      </c>
      <c r="G45" s="28">
        <v>3.1</v>
      </c>
      <c r="H45" s="314"/>
      <c r="I45" s="317"/>
      <c r="J45" s="206"/>
      <c r="K45" s="227"/>
      <c r="L45" s="215"/>
      <c r="M45" s="206"/>
      <c r="N45" s="206"/>
      <c r="O45" s="206"/>
      <c r="P45" s="206"/>
      <c r="Q45" s="206"/>
      <c r="S45" s="26">
        <v>0.6</v>
      </c>
      <c r="T45" s="27">
        <v>0.5</v>
      </c>
      <c r="U45" s="28">
        <v>0.4</v>
      </c>
      <c r="V45" s="314"/>
      <c r="W45" s="317"/>
      <c r="Y45" s="167">
        <v>0.6</v>
      </c>
      <c r="Z45" s="168">
        <v>0.5</v>
      </c>
      <c r="AA45" s="169">
        <v>0.4</v>
      </c>
      <c r="AB45" s="314"/>
      <c r="AC45" s="317"/>
      <c r="AD45" s="203"/>
      <c r="AE45" s="203"/>
      <c r="AF45" s="203"/>
      <c r="AG45" s="203"/>
      <c r="AH45" s="203"/>
      <c r="AI45" s="203"/>
      <c r="AJ45" s="203"/>
      <c r="AK45" s="203"/>
      <c r="AM45" s="26">
        <v>1.1000000000000001</v>
      </c>
      <c r="AN45" s="27">
        <v>0.4</v>
      </c>
      <c r="AO45" s="28">
        <v>0.3</v>
      </c>
      <c r="AW45" s="26">
        <v>0.9</v>
      </c>
      <c r="AX45" s="27">
        <v>0.5</v>
      </c>
      <c r="AY45" s="28">
        <v>0.3</v>
      </c>
      <c r="BG45" s="26">
        <v>1</v>
      </c>
      <c r="BH45" s="27">
        <v>0.5</v>
      </c>
      <c r="BI45" s="28">
        <v>0.4</v>
      </c>
      <c r="BQ45" s="26">
        <v>0.6</v>
      </c>
      <c r="BR45" s="27">
        <v>0.4</v>
      </c>
      <c r="BS45" s="28">
        <v>0.4</v>
      </c>
    </row>
    <row r="46" spans="1:78" ht="15" thickBot="1">
      <c r="A46" s="124" t="s">
        <v>103</v>
      </c>
      <c r="B46" s="118" t="s">
        <v>104</v>
      </c>
      <c r="C46" s="256"/>
      <c r="D46" s="9"/>
      <c r="E46" s="152">
        <v>4.3</v>
      </c>
      <c r="F46" s="105">
        <v>4.5999999999999996</v>
      </c>
      <c r="G46" s="153">
        <v>4.5</v>
      </c>
      <c r="H46" s="315"/>
      <c r="I46" s="318"/>
      <c r="J46" s="206"/>
      <c r="K46" s="227"/>
      <c r="L46" s="215"/>
      <c r="M46" s="206"/>
      <c r="N46" s="206"/>
      <c r="O46" s="206"/>
      <c r="P46" s="206"/>
      <c r="Q46" s="206"/>
      <c r="S46" s="152">
        <v>0.6</v>
      </c>
      <c r="T46" s="105">
        <v>0.4</v>
      </c>
      <c r="U46" s="153">
        <v>0.4</v>
      </c>
      <c r="V46" s="315"/>
      <c r="W46" s="318"/>
      <c r="Y46" s="176">
        <v>0.6</v>
      </c>
      <c r="Z46" s="177">
        <v>0.4</v>
      </c>
      <c r="AA46" s="178">
        <v>0.4</v>
      </c>
      <c r="AB46" s="315"/>
      <c r="AC46" s="318"/>
      <c r="AD46" s="203"/>
      <c r="AE46" s="203"/>
      <c r="AF46" s="203"/>
      <c r="AG46" s="203"/>
      <c r="AH46" s="203"/>
      <c r="AI46" s="203"/>
      <c r="AJ46" s="203"/>
      <c r="AK46" s="203"/>
      <c r="AM46" s="152">
        <v>1</v>
      </c>
      <c r="AN46" s="105">
        <v>0.5</v>
      </c>
      <c r="AO46" s="153">
        <v>0.4</v>
      </c>
      <c r="AP46">
        <f>AVERAGE(AM43:AM46)</f>
        <v>0.85</v>
      </c>
      <c r="AQ46">
        <f>AVERAGE(AN43:AN46)</f>
        <v>0.45</v>
      </c>
      <c r="AR46">
        <f>AVERAGE(AO43:AO46)</f>
        <v>0.45000000000000007</v>
      </c>
      <c r="AS46">
        <f>_xlfn.STDEV.P(AM43:AM46)</f>
        <v>0.20615528128088326</v>
      </c>
      <c r="AT46">
        <f>_xlfn.STDEV.P(AN43:AN46)</f>
        <v>5.0000000000000024E-2</v>
      </c>
      <c r="AU46">
        <f>_xlfn.STDEV.P(AO43:AO46)</f>
        <v>0.11180339887498916</v>
      </c>
      <c r="AW46" s="152">
        <v>0.8</v>
      </c>
      <c r="AX46" s="105">
        <v>0.5</v>
      </c>
      <c r="AY46" s="153">
        <v>0.5</v>
      </c>
      <c r="AZ46">
        <f>AVERAGE(AW43:AW46)</f>
        <v>0.7</v>
      </c>
      <c r="BA46">
        <f>AVERAGE(AX43:AX46)</f>
        <v>0.5</v>
      </c>
      <c r="BB46">
        <f>AVERAGE(AY43:AY46)</f>
        <v>0.47500000000000003</v>
      </c>
      <c r="BC46">
        <f>_xlfn.STDEV.P(AW43:AW46)</f>
        <v>0.15811388300841922</v>
      </c>
      <c r="BD46">
        <f>_xlfn.STDEV.P(AX43:AX46)</f>
        <v>0</v>
      </c>
      <c r="BE46">
        <f>_xlfn.STDEV.P(AY43:AY46)</f>
        <v>0.10897247358851669</v>
      </c>
      <c r="BG46" s="152">
        <v>0.8</v>
      </c>
      <c r="BH46" s="105">
        <v>0.6</v>
      </c>
      <c r="BI46" s="153">
        <v>0.5</v>
      </c>
      <c r="BJ46">
        <f>AVERAGE(BG43:BG46)</f>
        <v>0.75</v>
      </c>
      <c r="BK46">
        <f>AVERAGE(BH43:BH46)</f>
        <v>0.52500000000000002</v>
      </c>
      <c r="BL46">
        <f>AVERAGE(BI43:BI46)</f>
        <v>0.52500000000000002</v>
      </c>
      <c r="BM46">
        <f>_xlfn.STDEV.P(BG43:BG46)</f>
        <v>0.16583123951777023</v>
      </c>
      <c r="BN46">
        <f>_xlfn.STDEV.P(BH43:BH46)</f>
        <v>4.3301270189221926E-2</v>
      </c>
      <c r="BO46">
        <f>_xlfn.STDEV.P(BI43:BI46)</f>
        <v>0.10897247358851669</v>
      </c>
      <c r="BQ46" s="152">
        <v>0.7</v>
      </c>
      <c r="BR46" s="105">
        <v>0.5</v>
      </c>
      <c r="BS46" s="153">
        <v>0.5</v>
      </c>
      <c r="BT46">
        <f>AVERAGE(BQ43:BQ46)</f>
        <v>0.57499999999999996</v>
      </c>
      <c r="BU46">
        <f>AVERAGE(BR43:BR46)</f>
        <v>0.47499999999999998</v>
      </c>
      <c r="BV46">
        <f>AVERAGE(BS43:BS46)</f>
        <v>0.52500000000000002</v>
      </c>
      <c r="BW46">
        <f>_xlfn.STDEV.P(BQ43:BQ46)</f>
        <v>8.2915619758885117E-2</v>
      </c>
      <c r="BX46">
        <f>_xlfn.STDEV.P(BR43:BR46)</f>
        <v>4.3301270189221926E-2</v>
      </c>
      <c r="BY46">
        <f>_xlfn.STDEV.P(BS43:BS46)</f>
        <v>0.10897247358851669</v>
      </c>
    </row>
    <row r="47" spans="1:78" s="60" customFormat="1">
      <c r="A47" s="122" t="s">
        <v>105</v>
      </c>
      <c r="B47" s="101" t="s">
        <v>106</v>
      </c>
      <c r="C47" s="256"/>
      <c r="D47" s="146"/>
      <c r="E47" s="20">
        <v>4.0999999999999996</v>
      </c>
      <c r="F47" s="21">
        <v>3.9</v>
      </c>
      <c r="G47" s="22">
        <v>4</v>
      </c>
      <c r="H47" s="313">
        <f>AVERAGE(E47:G50)</f>
        <v>3.2666666666666671</v>
      </c>
      <c r="I47" s="316">
        <f>_xlfn.STDEV.P(E47:G50)</f>
        <v>0.59348312715882734</v>
      </c>
      <c r="J47" s="205"/>
      <c r="K47" s="205"/>
      <c r="L47" s="215" t="s">
        <v>305</v>
      </c>
      <c r="M47" s="219" t="s">
        <v>298</v>
      </c>
      <c r="N47" s="219" t="s">
        <v>299</v>
      </c>
      <c r="O47" s="219" t="s">
        <v>300</v>
      </c>
      <c r="P47" s="219" t="s">
        <v>301</v>
      </c>
      <c r="Q47" s="205"/>
      <c r="R47" s="147"/>
      <c r="S47" s="20">
        <v>0.7</v>
      </c>
      <c r="T47" s="21">
        <v>0.5</v>
      </c>
      <c r="U47" s="22">
        <v>0.6</v>
      </c>
      <c r="V47" s="313">
        <f>AVERAGE(S47:U50)</f>
        <v>0.50833333333333341</v>
      </c>
      <c r="W47" s="316">
        <f>_xlfn.STDEV.P(S47:U50)</f>
        <v>0.10374916331657244</v>
      </c>
      <c r="X47" s="147"/>
      <c r="Y47" s="20">
        <v>6.5</v>
      </c>
      <c r="Z47" s="21">
        <v>5.8</v>
      </c>
      <c r="AA47" s="22">
        <v>5.8</v>
      </c>
      <c r="AB47" s="313">
        <f>AVERAGE(Y47:AA50)</f>
        <v>4.6416666666666666</v>
      </c>
      <c r="AC47" s="316">
        <f>_xlfn.STDEV.P(Y47:AA50)</f>
        <v>1.8140462752887236</v>
      </c>
      <c r="AD47" s="203"/>
      <c r="AE47" s="203"/>
      <c r="AF47" s="203"/>
      <c r="AG47" s="203"/>
      <c r="AH47" s="203"/>
      <c r="AI47" s="203"/>
      <c r="AJ47" s="203"/>
      <c r="AK47" s="203"/>
      <c r="AL47" s="147"/>
      <c r="AM47" s="20">
        <v>7.2</v>
      </c>
      <c r="AN47" s="21">
        <v>5.5</v>
      </c>
      <c r="AO47" s="22">
        <v>5.4</v>
      </c>
      <c r="AV47" s="147"/>
      <c r="AW47" s="20">
        <v>6.4</v>
      </c>
      <c r="AX47" s="21">
        <v>5.6</v>
      </c>
      <c r="AY47" s="22">
        <v>5.5</v>
      </c>
      <c r="BF47" s="147"/>
      <c r="BG47" s="20">
        <v>7.1</v>
      </c>
      <c r="BH47" s="21">
        <v>5.5</v>
      </c>
      <c r="BI47" s="22">
        <v>5.8</v>
      </c>
      <c r="BP47" s="147"/>
      <c r="BQ47" s="20">
        <v>6.5</v>
      </c>
      <c r="BR47" s="21">
        <v>5.5</v>
      </c>
      <c r="BS47" s="22">
        <v>6.7</v>
      </c>
      <c r="BZ47" s="147"/>
    </row>
    <row r="48" spans="1:78" s="93" customFormat="1">
      <c r="A48" s="42" t="s">
        <v>107</v>
      </c>
      <c r="B48" s="30" t="s">
        <v>108</v>
      </c>
      <c r="C48" s="256"/>
      <c r="D48" s="9"/>
      <c r="E48" s="26">
        <v>4.0999999999999996</v>
      </c>
      <c r="F48" s="27">
        <v>3.6</v>
      </c>
      <c r="G48" s="28">
        <v>2.8</v>
      </c>
      <c r="H48" s="314"/>
      <c r="I48" s="317"/>
      <c r="J48" s="206"/>
      <c r="K48" s="219" t="s">
        <v>287</v>
      </c>
      <c r="L48" s="232">
        <f>H15</f>
        <v>2.6666666666666665</v>
      </c>
      <c r="M48" s="206">
        <f>H27</f>
        <v>2.8416666666666668</v>
      </c>
      <c r="N48" s="206">
        <f>H39</f>
        <v>3.0166666666666662</v>
      </c>
      <c r="O48" s="206">
        <f>H51</f>
        <v>3.0999999999999996</v>
      </c>
      <c r="P48" s="206">
        <f>H63</f>
        <v>3.7750000000000004</v>
      </c>
      <c r="Q48" s="206"/>
      <c r="R48" s="148"/>
      <c r="S48" s="26">
        <v>0.7</v>
      </c>
      <c r="T48" s="27">
        <v>0.4</v>
      </c>
      <c r="U48" s="28">
        <v>0.5</v>
      </c>
      <c r="V48" s="314"/>
      <c r="W48" s="317"/>
      <c r="X48" s="148"/>
      <c r="Y48" s="26">
        <v>8.1</v>
      </c>
      <c r="Z48" s="27">
        <v>5.6</v>
      </c>
      <c r="AA48" s="28">
        <v>5</v>
      </c>
      <c r="AB48" s="314"/>
      <c r="AC48" s="317"/>
      <c r="AD48" s="203"/>
      <c r="AE48" s="203"/>
      <c r="AF48" s="203"/>
      <c r="AG48" s="203"/>
      <c r="AH48" s="203"/>
      <c r="AI48" s="203"/>
      <c r="AJ48" s="203"/>
      <c r="AK48" s="203"/>
      <c r="AL48" s="148"/>
      <c r="AM48" s="26">
        <v>8.1</v>
      </c>
      <c r="AN48" s="27">
        <v>5.3</v>
      </c>
      <c r="AO48" s="28">
        <v>4.7</v>
      </c>
      <c r="AV48" s="148"/>
      <c r="AW48" s="26">
        <v>8.1</v>
      </c>
      <c r="AX48" s="27">
        <v>5.2</v>
      </c>
      <c r="AY48" s="28">
        <v>4.7</v>
      </c>
      <c r="BF48" s="148"/>
      <c r="BG48" s="26">
        <v>9.1</v>
      </c>
      <c r="BH48" s="27">
        <v>5.4</v>
      </c>
      <c r="BI48" s="28">
        <v>4.9000000000000004</v>
      </c>
      <c r="BP48" s="148"/>
      <c r="BQ48" s="26">
        <v>7.9</v>
      </c>
      <c r="BR48" s="27">
        <v>5.3</v>
      </c>
      <c r="BS48" s="28">
        <v>4.9000000000000004</v>
      </c>
      <c r="BZ48" s="148"/>
    </row>
    <row r="49" spans="1:78" s="93" customFormat="1">
      <c r="A49" s="42" t="s">
        <v>109</v>
      </c>
      <c r="B49" s="30" t="s">
        <v>110</v>
      </c>
      <c r="C49" s="256"/>
      <c r="D49" s="9"/>
      <c r="E49" s="26">
        <v>2.9</v>
      </c>
      <c r="F49" s="27">
        <v>2.9</v>
      </c>
      <c r="G49" s="28">
        <v>3</v>
      </c>
      <c r="H49" s="314"/>
      <c r="I49" s="317"/>
      <c r="J49" s="206"/>
      <c r="K49" s="219" t="s">
        <v>288</v>
      </c>
      <c r="L49" s="232">
        <f>H15</f>
        <v>2.6666666666666665</v>
      </c>
      <c r="M49" s="206">
        <f>V27</f>
        <v>1.5583333333333336</v>
      </c>
      <c r="N49" s="206">
        <f>V39</f>
        <v>1.7416666666666669</v>
      </c>
      <c r="O49" s="206">
        <f>V51</f>
        <v>0.5083333333333333</v>
      </c>
      <c r="P49" s="206">
        <f>V63</f>
        <v>1.1916666666666667</v>
      </c>
      <c r="Q49" s="206"/>
      <c r="R49" s="148"/>
      <c r="S49" s="26">
        <v>0.5</v>
      </c>
      <c r="T49" s="27">
        <v>0.5</v>
      </c>
      <c r="U49" s="28">
        <v>0.5</v>
      </c>
      <c r="V49" s="314"/>
      <c r="W49" s="317"/>
      <c r="X49" s="148"/>
      <c r="Y49" s="26">
        <v>4</v>
      </c>
      <c r="Z49" s="27">
        <v>3.5</v>
      </c>
      <c r="AA49" s="28">
        <v>4.9000000000000004</v>
      </c>
      <c r="AB49" s="314"/>
      <c r="AC49" s="317"/>
      <c r="AD49" s="203"/>
      <c r="AE49" s="203"/>
      <c r="AF49" s="203"/>
      <c r="AG49" s="203"/>
      <c r="AH49" s="203"/>
      <c r="AI49" s="203"/>
      <c r="AJ49" s="203"/>
      <c r="AK49" s="203"/>
      <c r="AL49" s="148"/>
      <c r="AM49" s="26">
        <v>3.6</v>
      </c>
      <c r="AN49" s="27">
        <v>3.3</v>
      </c>
      <c r="AO49" s="28">
        <v>4.5</v>
      </c>
      <c r="AV49" s="148"/>
      <c r="AW49" s="26">
        <v>3.6</v>
      </c>
      <c r="AX49" s="27">
        <v>3.4</v>
      </c>
      <c r="AY49" s="28">
        <v>4.0999999999999996</v>
      </c>
      <c r="BF49" s="148"/>
      <c r="BG49" s="26">
        <v>4.2</v>
      </c>
      <c r="BH49" s="27">
        <v>3.4</v>
      </c>
      <c r="BI49" s="28">
        <v>4.8</v>
      </c>
      <c r="BP49" s="148"/>
      <c r="BQ49" s="26">
        <v>3.5</v>
      </c>
      <c r="BR49" s="27">
        <v>3.6</v>
      </c>
      <c r="BS49" s="28">
        <v>4.4000000000000004</v>
      </c>
      <c r="BZ49" s="148"/>
    </row>
    <row r="50" spans="1:78" s="79" customFormat="1" ht="15" thickBot="1">
      <c r="A50" s="123" t="s">
        <v>111</v>
      </c>
      <c r="B50" s="102" t="s">
        <v>112</v>
      </c>
      <c r="C50" s="256"/>
      <c r="D50" s="46"/>
      <c r="E50" s="48">
        <v>2.7</v>
      </c>
      <c r="F50" s="49">
        <v>2.7</v>
      </c>
      <c r="G50" s="50">
        <v>2.5</v>
      </c>
      <c r="H50" s="315"/>
      <c r="I50" s="318"/>
      <c r="J50" s="207"/>
      <c r="K50" s="207" t="s">
        <v>293</v>
      </c>
      <c r="L50" s="216">
        <f>H15</f>
        <v>2.6666666666666665</v>
      </c>
      <c r="M50" s="207">
        <f>AB27</f>
        <v>38.825000000000003</v>
      </c>
      <c r="N50" s="207">
        <f>AB39</f>
        <v>33.341666666666661</v>
      </c>
      <c r="O50" s="207">
        <f>AB51</f>
        <v>4.7416666666666671</v>
      </c>
      <c r="P50" s="207">
        <f>AB63</f>
        <v>5.9666666666666659</v>
      </c>
      <c r="Q50" s="207"/>
      <c r="R50" s="149"/>
      <c r="S50" s="48">
        <v>0.4</v>
      </c>
      <c r="T50" s="49">
        <v>0.4</v>
      </c>
      <c r="U50" s="50">
        <v>0.4</v>
      </c>
      <c r="V50" s="315"/>
      <c r="W50" s="318"/>
      <c r="X50" s="149"/>
      <c r="Y50" s="48">
        <v>2.1</v>
      </c>
      <c r="Z50" s="49">
        <v>1.9</v>
      </c>
      <c r="AA50" s="50">
        <v>2.5</v>
      </c>
      <c r="AB50" s="315"/>
      <c r="AC50" s="318"/>
      <c r="AD50" s="203"/>
      <c r="AE50" s="203"/>
      <c r="AF50" s="203"/>
      <c r="AG50" s="203"/>
      <c r="AH50" s="203"/>
      <c r="AI50" s="203"/>
      <c r="AJ50" s="203"/>
      <c r="AK50" s="203"/>
      <c r="AL50" s="149"/>
      <c r="AM50" s="48">
        <v>2.6</v>
      </c>
      <c r="AN50" s="49">
        <v>1.8</v>
      </c>
      <c r="AO50" s="50">
        <v>2.2000000000000002</v>
      </c>
      <c r="AP50" s="79">
        <f>AVERAGE(AM47:AM50)</f>
        <v>5.3750000000000009</v>
      </c>
      <c r="AQ50" s="79">
        <f>AVERAGE(AN47:AN50)</f>
        <v>3.9750000000000005</v>
      </c>
      <c r="AR50" s="79">
        <f>AVERAGE(AO47:AO50)</f>
        <v>4.2</v>
      </c>
      <c r="AS50" s="79">
        <f>_xlfn.STDEV.P(AM47:AM50)</f>
        <v>2.3241934084752902</v>
      </c>
      <c r="AT50" s="79">
        <f>_xlfn.STDEV.P(AN47:AN50)</f>
        <v>1.5221284439888758</v>
      </c>
      <c r="AU50" s="79">
        <f>_xlfn.STDEV.P(AO47:AO50)</f>
        <v>1.2020815280171309</v>
      </c>
      <c r="AV50" s="149"/>
      <c r="AW50" s="48">
        <v>2.8</v>
      </c>
      <c r="AX50" s="49">
        <v>1.9</v>
      </c>
      <c r="AY50" s="50">
        <v>2.2999999999999998</v>
      </c>
      <c r="AZ50" s="79">
        <f>AVERAGE(AW47:AW50)</f>
        <v>5.2250000000000005</v>
      </c>
      <c r="BA50" s="79">
        <f>AVERAGE(AX47:AX50)</f>
        <v>4.0250000000000004</v>
      </c>
      <c r="BB50" s="79">
        <f>AVERAGE(AY47:AY50)</f>
        <v>4.1499999999999995</v>
      </c>
      <c r="BC50" s="79">
        <f>_xlfn.STDEV.P(AW47:AW50)</f>
        <v>2.1311675203981486</v>
      </c>
      <c r="BD50" s="79">
        <f>_xlfn.STDEV.P(AX47:AX50)</f>
        <v>1.4804982269492915</v>
      </c>
      <c r="BE50" s="79">
        <f>_xlfn.STDEV.P(AY47:AY50)</f>
        <v>1.1779218989389759</v>
      </c>
      <c r="BF50" s="149"/>
      <c r="BG50" s="48">
        <v>3.2</v>
      </c>
      <c r="BH50" s="49">
        <v>2</v>
      </c>
      <c r="BI50" s="50">
        <v>2.1</v>
      </c>
      <c r="BJ50" s="79">
        <f>AVERAGE(BG47:BG50)</f>
        <v>5.8999999999999995</v>
      </c>
      <c r="BK50" s="79">
        <f>AVERAGE(BH47:BH50)</f>
        <v>4.0750000000000002</v>
      </c>
      <c r="BL50" s="79">
        <f>AVERAGE(BI47:BI50)</f>
        <v>4.4000000000000004</v>
      </c>
      <c r="BM50" s="79">
        <f>_xlfn.STDEV.P(BG47:BG50)</f>
        <v>2.3377339455121913</v>
      </c>
      <c r="BN50" s="79">
        <f>_xlfn.STDEV.P(BH47:BH50)</f>
        <v>1.4618053906043718</v>
      </c>
      <c r="BO50" s="79">
        <f>_xlfn.STDEV.P(BI47:BI50)</f>
        <v>1.3838352503098033</v>
      </c>
      <c r="BP50" s="149"/>
      <c r="BQ50" s="48">
        <v>2.2000000000000002</v>
      </c>
      <c r="BR50" s="49">
        <v>2</v>
      </c>
      <c r="BS50" s="50">
        <v>2.4</v>
      </c>
      <c r="BT50" s="79">
        <f>AVERAGE(BQ47:BQ50)</f>
        <v>5.0249999999999995</v>
      </c>
      <c r="BU50" s="79">
        <f>AVERAGE(BR47:BR50)</f>
        <v>4.0999999999999996</v>
      </c>
      <c r="BV50" s="79">
        <f>AVERAGE(BS47:BS50)</f>
        <v>4.5999999999999996</v>
      </c>
      <c r="BW50" s="79">
        <f>_xlfn.STDEV.P(BQ47:BQ50)</f>
        <v>2.2774711853281491</v>
      </c>
      <c r="BX50" s="79">
        <f>_xlfn.STDEV.P(BR47:BR50)</f>
        <v>1.4195069566578404</v>
      </c>
      <c r="BY50" s="79">
        <f>_xlfn.STDEV.P(BS47:BS50)</f>
        <v>1.5313392831113575</v>
      </c>
      <c r="BZ50" s="149"/>
    </row>
    <row r="51" spans="1:78">
      <c r="A51" s="121" t="s">
        <v>113</v>
      </c>
      <c r="B51" s="100" t="s">
        <v>114</v>
      </c>
      <c r="C51" s="256"/>
      <c r="D51" s="9"/>
      <c r="E51" s="150">
        <v>1.7</v>
      </c>
      <c r="F51" s="85">
        <v>1.6</v>
      </c>
      <c r="G51" s="151">
        <v>1.5</v>
      </c>
      <c r="H51" s="313">
        <f>AVERAGE(E51:G54)</f>
        <v>3.0999999999999996</v>
      </c>
      <c r="I51" s="316">
        <f>_xlfn.STDEV.P(E51:G54)</f>
        <v>0.92826002104295524</v>
      </c>
      <c r="J51" s="206"/>
      <c r="K51" s="227"/>
      <c r="L51" s="215"/>
      <c r="M51" s="206"/>
      <c r="N51" s="206"/>
      <c r="O51" s="206"/>
      <c r="P51" s="206"/>
      <c r="Q51" s="206"/>
      <c r="S51" s="150">
        <v>0.5</v>
      </c>
      <c r="T51" s="85">
        <v>0.4</v>
      </c>
      <c r="U51" s="151">
        <v>0.4</v>
      </c>
      <c r="V51" s="313">
        <f>AVERAGE(S51:U54)</f>
        <v>0.5083333333333333</v>
      </c>
      <c r="W51" s="316">
        <f>_xlfn.STDEV.P(S51:U54)</f>
        <v>8.6200670273238342E-2</v>
      </c>
      <c r="Y51" s="150">
        <v>4.4000000000000004</v>
      </c>
      <c r="Z51" s="85">
        <v>4.2</v>
      </c>
      <c r="AA51" s="151">
        <v>4.7</v>
      </c>
      <c r="AB51" s="313">
        <f>AVERAGE(Y51:AA54)</f>
        <v>4.7416666666666671</v>
      </c>
      <c r="AC51" s="316">
        <f>_xlfn.STDEV.P(Y51:AA54)</f>
        <v>1.1650882179283897</v>
      </c>
      <c r="AD51" s="203"/>
      <c r="AE51" s="203"/>
      <c r="AF51" s="203"/>
      <c r="AG51" s="203"/>
      <c r="AH51" s="203"/>
      <c r="AI51" s="203"/>
      <c r="AJ51" s="203"/>
      <c r="AK51" s="203"/>
      <c r="AM51" s="150">
        <v>3.2</v>
      </c>
      <c r="AN51" s="85">
        <v>2.2999999999999998</v>
      </c>
      <c r="AO51" s="151">
        <v>2.5</v>
      </c>
      <c r="AW51" s="150">
        <v>2.6</v>
      </c>
      <c r="AX51" s="85">
        <v>2.2000000000000002</v>
      </c>
      <c r="AY51" s="151">
        <v>2.4</v>
      </c>
      <c r="BG51" s="150">
        <v>2.6</v>
      </c>
      <c r="BH51" s="85">
        <v>2</v>
      </c>
      <c r="BI51" s="151">
        <v>2.2000000000000002</v>
      </c>
      <c r="BQ51" s="150">
        <v>2.2999999999999998</v>
      </c>
      <c r="BR51" s="85">
        <v>2</v>
      </c>
      <c r="BS51" s="151">
        <v>2.1</v>
      </c>
    </row>
    <row r="52" spans="1:78">
      <c r="A52" s="42" t="s">
        <v>115</v>
      </c>
      <c r="B52" s="34" t="s">
        <v>116</v>
      </c>
      <c r="C52" s="256"/>
      <c r="D52" s="9"/>
      <c r="E52" s="26">
        <v>2.9</v>
      </c>
      <c r="F52" s="27">
        <v>3.2</v>
      </c>
      <c r="G52" s="28">
        <v>3.3</v>
      </c>
      <c r="H52" s="314"/>
      <c r="I52" s="317"/>
      <c r="J52" s="206"/>
      <c r="K52" s="227"/>
      <c r="L52" s="215"/>
      <c r="M52" s="206"/>
      <c r="N52" s="206"/>
      <c r="O52" s="206"/>
      <c r="P52" s="206"/>
      <c r="Q52" s="206"/>
      <c r="S52" s="26">
        <v>0.5</v>
      </c>
      <c r="T52" s="27">
        <v>0.4</v>
      </c>
      <c r="U52" s="28">
        <v>0.5</v>
      </c>
      <c r="V52" s="314"/>
      <c r="W52" s="317"/>
      <c r="Y52" s="26">
        <v>6.4</v>
      </c>
      <c r="Z52" s="27">
        <v>6.5</v>
      </c>
      <c r="AA52" s="28">
        <v>5.5</v>
      </c>
      <c r="AB52" s="314"/>
      <c r="AC52" s="317"/>
      <c r="AD52" s="203"/>
      <c r="AE52" s="203"/>
      <c r="AF52" s="203"/>
      <c r="AG52" s="203"/>
      <c r="AH52" s="203"/>
      <c r="AI52" s="203"/>
      <c r="AJ52" s="203"/>
      <c r="AK52" s="203"/>
      <c r="AM52" s="26">
        <v>3.4</v>
      </c>
      <c r="AN52" s="27">
        <v>3.1</v>
      </c>
      <c r="AO52" s="28">
        <v>2.8</v>
      </c>
      <c r="AW52" s="26">
        <v>3.3</v>
      </c>
      <c r="AX52" s="27">
        <v>2.8</v>
      </c>
      <c r="AY52" s="28">
        <v>2.6</v>
      </c>
      <c r="BG52" s="26">
        <v>3</v>
      </c>
      <c r="BH52" s="27">
        <v>2.6</v>
      </c>
      <c r="BI52" s="28">
        <v>2.4</v>
      </c>
      <c r="BQ52" s="26">
        <v>2.5</v>
      </c>
      <c r="BR52" s="27">
        <v>2.4</v>
      </c>
      <c r="BS52" s="28">
        <v>2.2000000000000002</v>
      </c>
    </row>
    <row r="53" spans="1:78">
      <c r="A53" s="42" t="s">
        <v>117</v>
      </c>
      <c r="B53" s="34" t="s">
        <v>118</v>
      </c>
      <c r="C53" s="256"/>
      <c r="D53" s="9"/>
      <c r="E53" s="26">
        <v>3.5</v>
      </c>
      <c r="F53" s="27">
        <v>4.2</v>
      </c>
      <c r="G53" s="28">
        <v>3.9</v>
      </c>
      <c r="H53" s="314"/>
      <c r="I53" s="317"/>
      <c r="J53" s="206"/>
      <c r="K53" s="227"/>
      <c r="L53" s="215"/>
      <c r="M53" s="206"/>
      <c r="N53" s="206"/>
      <c r="O53" s="206"/>
      <c r="P53" s="206"/>
      <c r="Q53" s="206"/>
      <c r="S53" s="26">
        <v>0.5</v>
      </c>
      <c r="T53" s="27">
        <v>0.5</v>
      </c>
      <c r="U53" s="28">
        <v>0.6</v>
      </c>
      <c r="V53" s="314"/>
      <c r="W53" s="317"/>
      <c r="Y53" s="26">
        <v>3</v>
      </c>
      <c r="Z53" s="27">
        <v>2.7</v>
      </c>
      <c r="AA53" s="28">
        <v>3.6</v>
      </c>
      <c r="AB53" s="314"/>
      <c r="AC53" s="317"/>
      <c r="AD53" s="203"/>
      <c r="AE53" s="203"/>
      <c r="AF53" s="203"/>
      <c r="AG53" s="203"/>
      <c r="AH53" s="203"/>
      <c r="AI53" s="203"/>
      <c r="AJ53" s="203"/>
      <c r="AK53" s="203"/>
      <c r="AM53" s="26">
        <v>2</v>
      </c>
      <c r="AN53" s="27">
        <v>1.8</v>
      </c>
      <c r="AO53" s="28">
        <v>2.1</v>
      </c>
      <c r="AW53" s="26">
        <v>1.8</v>
      </c>
      <c r="AX53" s="27">
        <v>1.7</v>
      </c>
      <c r="AY53" s="28">
        <v>2</v>
      </c>
      <c r="BG53" s="26">
        <v>1.7</v>
      </c>
      <c r="BH53" s="27">
        <v>1.7</v>
      </c>
      <c r="BI53" s="28">
        <v>2</v>
      </c>
      <c r="BQ53" s="26">
        <v>1.6</v>
      </c>
      <c r="BR53" s="27">
        <v>1.6</v>
      </c>
      <c r="BS53" s="28">
        <v>1.9</v>
      </c>
    </row>
    <row r="54" spans="1:78" ht="15" thickBot="1">
      <c r="A54" s="124" t="s">
        <v>119</v>
      </c>
      <c r="B54" s="104" t="s">
        <v>120</v>
      </c>
      <c r="C54" s="256"/>
      <c r="D54" s="9"/>
      <c r="E54" s="152">
        <v>3.8</v>
      </c>
      <c r="F54" s="105">
        <v>3.8</v>
      </c>
      <c r="G54" s="153">
        <v>3.8</v>
      </c>
      <c r="H54" s="315"/>
      <c r="I54" s="318"/>
      <c r="J54" s="206"/>
      <c r="K54" s="227"/>
      <c r="L54" s="215"/>
      <c r="M54" s="206"/>
      <c r="N54" s="206"/>
      <c r="O54" s="206"/>
      <c r="P54" s="206"/>
      <c r="Q54" s="206"/>
      <c r="S54" s="152">
        <v>0.5</v>
      </c>
      <c r="T54" s="105">
        <v>0.6</v>
      </c>
      <c r="U54" s="153">
        <v>0.7</v>
      </c>
      <c r="V54" s="315"/>
      <c r="W54" s="318"/>
      <c r="Y54" s="152">
        <v>5.2</v>
      </c>
      <c r="Z54" s="105">
        <v>5.4</v>
      </c>
      <c r="AA54" s="153">
        <v>5.3</v>
      </c>
      <c r="AB54" s="315"/>
      <c r="AC54" s="318"/>
      <c r="AD54" s="203"/>
      <c r="AE54" s="203"/>
      <c r="AF54" s="203"/>
      <c r="AG54" s="203"/>
      <c r="AH54" s="203"/>
      <c r="AI54" s="203"/>
      <c r="AJ54" s="203"/>
      <c r="AK54" s="203"/>
      <c r="AM54" s="152">
        <v>2.8</v>
      </c>
      <c r="AN54" s="105">
        <v>2.8</v>
      </c>
      <c r="AO54" s="153">
        <v>2.9</v>
      </c>
      <c r="AP54">
        <f>AVERAGE(AM51:AM54)</f>
        <v>2.8499999999999996</v>
      </c>
      <c r="AQ54">
        <f>AVERAGE(AN51:AN54)</f>
        <v>2.5</v>
      </c>
      <c r="AR54">
        <f>AVERAGE(AO51:AO54)</f>
        <v>2.5750000000000002</v>
      </c>
      <c r="AS54">
        <f>_xlfn.STDEV.P(AM51:AM54)</f>
        <v>0.53619026473818177</v>
      </c>
      <c r="AT54">
        <f>_xlfn.STDEV.P(AN51:AN54)</f>
        <v>0.4949747468305834</v>
      </c>
      <c r="AU54">
        <f>_xlfn.STDEV.P(AO51:AO54)</f>
        <v>0.31124748994971657</v>
      </c>
      <c r="AW54" s="152">
        <v>2.6</v>
      </c>
      <c r="AX54" s="105">
        <v>2.6</v>
      </c>
      <c r="AY54" s="153">
        <v>2.9</v>
      </c>
      <c r="AZ54">
        <f>AVERAGE(AW51:AW54)</f>
        <v>2.5750000000000002</v>
      </c>
      <c r="BA54">
        <f>AVERAGE(AX51:AX54)</f>
        <v>2.3250000000000002</v>
      </c>
      <c r="BB54">
        <f>AVERAGE(AY51:AY54)</f>
        <v>2.4750000000000001</v>
      </c>
      <c r="BC54">
        <f>_xlfn.STDEV.P(AW51:AW54)</f>
        <v>0.53091901453988199</v>
      </c>
      <c r="BD54">
        <f>_xlfn.STDEV.P(AX51:AX54)</f>
        <v>0.42056509603151793</v>
      </c>
      <c r="BE54">
        <f>_xlfn.STDEV.P(AY51:AY54)</f>
        <v>0.32691742076554992</v>
      </c>
      <c r="BG54" s="152">
        <v>2.4</v>
      </c>
      <c r="BH54" s="105">
        <v>2.4</v>
      </c>
      <c r="BI54" s="153">
        <v>2.5</v>
      </c>
      <c r="BJ54">
        <f>AVERAGE(BG51:BG54)</f>
        <v>2.4249999999999998</v>
      </c>
      <c r="BK54">
        <f>AVERAGE(BH51:BH54)</f>
        <v>2.1749999999999998</v>
      </c>
      <c r="BL54">
        <f>AVERAGE(BI51:BI54)</f>
        <v>2.2749999999999999</v>
      </c>
      <c r="BM54">
        <f>_xlfn.STDEV.P(BG51:BG54)</f>
        <v>0.47103609203542102</v>
      </c>
      <c r="BN54">
        <f>_xlfn.STDEV.P(BH51:BH54)</f>
        <v>0.34910600109422635</v>
      </c>
      <c r="BO54">
        <f>_xlfn.STDEV.P(BI51:BI54)</f>
        <v>0.19202864369671518</v>
      </c>
      <c r="BQ54" s="152">
        <v>2.2000000000000002</v>
      </c>
      <c r="BR54" s="105">
        <v>2.2000000000000002</v>
      </c>
      <c r="BS54" s="153">
        <v>2.2000000000000002</v>
      </c>
      <c r="BT54">
        <f>AVERAGE(BQ51:BQ54)</f>
        <v>2.1500000000000004</v>
      </c>
      <c r="BU54">
        <f>AVERAGE(BR51:BR54)</f>
        <v>2.0499999999999998</v>
      </c>
      <c r="BV54">
        <f>AVERAGE(BS51:BS54)</f>
        <v>2.1000000000000005</v>
      </c>
      <c r="BW54">
        <f>_xlfn.STDEV.P(BQ51:BQ54)</f>
        <v>0.33541019662496685</v>
      </c>
      <c r="BX54">
        <f>_xlfn.STDEV.P(BR51:BR54)</f>
        <v>0.29580398915498141</v>
      </c>
      <c r="BY54">
        <f>_xlfn.STDEV.P(BS51:BS54)</f>
        <v>0.12247448713915901</v>
      </c>
    </row>
    <row r="55" spans="1:78" s="60" customFormat="1">
      <c r="A55" s="127" t="s">
        <v>121</v>
      </c>
      <c r="B55" s="19" t="s">
        <v>122</v>
      </c>
      <c r="C55" s="256"/>
      <c r="D55" s="146"/>
      <c r="E55" s="20">
        <v>3.7</v>
      </c>
      <c r="F55" s="21">
        <v>3.8</v>
      </c>
      <c r="G55" s="22">
        <v>3.9</v>
      </c>
      <c r="H55" s="313">
        <f>AVERAGE(E55:G58)</f>
        <v>3.5666666666666669</v>
      </c>
      <c r="I55" s="316">
        <f>_xlfn.STDEV.P(E55:G58)</f>
        <v>0.17480147469502524</v>
      </c>
      <c r="J55" s="205"/>
      <c r="K55" s="226"/>
      <c r="L55" s="214"/>
      <c r="M55" s="205"/>
      <c r="N55" s="205"/>
      <c r="O55" s="205"/>
      <c r="P55" s="205"/>
      <c r="Q55" s="205"/>
      <c r="R55" s="147"/>
      <c r="S55" s="20">
        <v>1.3</v>
      </c>
      <c r="T55" s="21">
        <v>1.3</v>
      </c>
      <c r="U55" s="22">
        <v>1.4</v>
      </c>
      <c r="V55" s="313">
        <f>AVERAGE(S55:U58)</f>
        <v>1.1499999999999997</v>
      </c>
      <c r="W55" s="316">
        <f>_xlfn.STDEV.P(S55:U58)</f>
        <v>0.13228756555323129</v>
      </c>
      <c r="X55" s="147"/>
      <c r="Y55" s="164">
        <v>1.3</v>
      </c>
      <c r="Z55" s="165">
        <v>1.3</v>
      </c>
      <c r="AA55" s="166">
        <v>1.4</v>
      </c>
      <c r="AB55" s="313">
        <f>AVERAGE(Y55:AA58)</f>
        <v>1.1499999999999997</v>
      </c>
      <c r="AC55" s="316">
        <f>_xlfn.STDEV.P(Y55:AA58)</f>
        <v>0.13228756555323129</v>
      </c>
      <c r="AD55" s="203"/>
      <c r="AE55" s="203"/>
      <c r="AF55" s="203"/>
      <c r="AG55" s="203"/>
      <c r="AH55" s="203"/>
      <c r="AI55" s="203"/>
      <c r="AJ55" s="203"/>
      <c r="AK55" s="203"/>
      <c r="AL55" s="147"/>
      <c r="AM55" s="20">
        <v>1.5</v>
      </c>
      <c r="AN55" s="21">
        <v>1.4</v>
      </c>
      <c r="AO55" s="22">
        <v>1.5</v>
      </c>
      <c r="AV55" s="147"/>
      <c r="AW55" s="20">
        <v>1.5</v>
      </c>
      <c r="AX55" s="21">
        <v>1.4</v>
      </c>
      <c r="AY55" s="22">
        <v>1.5</v>
      </c>
      <c r="BF55" s="147"/>
      <c r="BG55" s="20">
        <v>1.6</v>
      </c>
      <c r="BH55" s="21">
        <v>1.5</v>
      </c>
      <c r="BI55" s="22">
        <v>1.6</v>
      </c>
      <c r="BP55" s="147"/>
      <c r="BQ55" s="20">
        <v>1.5</v>
      </c>
      <c r="BR55" s="21">
        <v>1.5</v>
      </c>
      <c r="BS55" s="22">
        <v>1.6</v>
      </c>
      <c r="BZ55" s="147"/>
    </row>
    <row r="56" spans="1:78" s="93" customFormat="1">
      <c r="A56" s="43" t="s">
        <v>123</v>
      </c>
      <c r="B56" s="25" t="s">
        <v>124</v>
      </c>
      <c r="C56" s="256"/>
      <c r="D56" s="9"/>
      <c r="E56" s="26">
        <v>3.2</v>
      </c>
      <c r="F56" s="27">
        <v>3.5</v>
      </c>
      <c r="G56" s="28">
        <v>3.6</v>
      </c>
      <c r="H56" s="314"/>
      <c r="I56" s="317"/>
      <c r="J56" s="206"/>
      <c r="K56" s="227"/>
      <c r="L56" s="215"/>
      <c r="M56" s="206"/>
      <c r="N56" s="206"/>
      <c r="O56" s="206"/>
      <c r="P56" s="206"/>
      <c r="Q56" s="206"/>
      <c r="R56" s="148"/>
      <c r="S56" s="26">
        <v>1.1000000000000001</v>
      </c>
      <c r="T56" s="27">
        <v>1</v>
      </c>
      <c r="U56" s="28">
        <v>1.1000000000000001</v>
      </c>
      <c r="V56" s="314"/>
      <c r="W56" s="317"/>
      <c r="X56" s="148"/>
      <c r="Y56" s="167">
        <v>1.1000000000000001</v>
      </c>
      <c r="Z56" s="168">
        <v>1</v>
      </c>
      <c r="AA56" s="169">
        <v>1.1000000000000001</v>
      </c>
      <c r="AB56" s="314"/>
      <c r="AC56" s="317"/>
      <c r="AD56" s="203"/>
      <c r="AE56" s="203"/>
      <c r="AF56" s="203"/>
      <c r="AG56" s="203"/>
      <c r="AH56" s="203"/>
      <c r="AI56" s="203"/>
      <c r="AJ56" s="203"/>
      <c r="AK56" s="203"/>
      <c r="AL56" s="148"/>
      <c r="AM56" s="26">
        <v>1.1000000000000001</v>
      </c>
      <c r="AN56" s="27">
        <v>1.1000000000000001</v>
      </c>
      <c r="AO56" s="28">
        <v>1.2</v>
      </c>
      <c r="AV56" s="148"/>
      <c r="AW56" s="26">
        <v>1.2</v>
      </c>
      <c r="AX56" s="27">
        <v>1.2</v>
      </c>
      <c r="AY56" s="28">
        <v>1.3</v>
      </c>
      <c r="BF56" s="148"/>
      <c r="BG56" s="26">
        <v>1.3</v>
      </c>
      <c r="BH56" s="27">
        <v>1.2</v>
      </c>
      <c r="BI56" s="28">
        <v>1.3</v>
      </c>
      <c r="BP56" s="148"/>
      <c r="BQ56" s="26">
        <v>1.2</v>
      </c>
      <c r="BR56" s="27">
        <v>1.3</v>
      </c>
      <c r="BS56" s="28">
        <v>1.4</v>
      </c>
      <c r="BZ56" s="148"/>
    </row>
    <row r="57" spans="1:78" s="93" customFormat="1">
      <c r="A57" s="43" t="s">
        <v>125</v>
      </c>
      <c r="B57" s="25" t="s">
        <v>126</v>
      </c>
      <c r="C57" s="256"/>
      <c r="D57" s="9"/>
      <c r="E57" s="26">
        <v>3.5</v>
      </c>
      <c r="F57" s="27">
        <v>3.6</v>
      </c>
      <c r="G57" s="28">
        <v>3.6</v>
      </c>
      <c r="H57" s="314"/>
      <c r="I57" s="317"/>
      <c r="J57" s="206"/>
      <c r="K57" s="227"/>
      <c r="L57" s="215"/>
      <c r="M57" s="206"/>
      <c r="N57" s="206"/>
      <c r="O57" s="206"/>
      <c r="P57" s="206"/>
      <c r="Q57" s="206"/>
      <c r="R57" s="148"/>
      <c r="S57" s="26">
        <v>1</v>
      </c>
      <c r="T57" s="27">
        <v>1</v>
      </c>
      <c r="U57" s="28">
        <v>1</v>
      </c>
      <c r="V57" s="314"/>
      <c r="W57" s="317"/>
      <c r="X57" s="148"/>
      <c r="Y57" s="167">
        <v>1</v>
      </c>
      <c r="Z57" s="168">
        <v>1</v>
      </c>
      <c r="AA57" s="169">
        <v>1</v>
      </c>
      <c r="AB57" s="314"/>
      <c r="AC57" s="317"/>
      <c r="AD57" s="203"/>
      <c r="AE57" s="203"/>
      <c r="AF57" s="203"/>
      <c r="AG57" s="203"/>
      <c r="AH57" s="203"/>
      <c r="AI57" s="203"/>
      <c r="AJ57" s="203"/>
      <c r="AK57" s="203"/>
      <c r="AL57" s="148"/>
      <c r="AM57" s="26">
        <v>1</v>
      </c>
      <c r="AN57" s="27">
        <v>1</v>
      </c>
      <c r="AO57" s="28">
        <v>1</v>
      </c>
      <c r="AV57" s="148"/>
      <c r="AW57" s="26">
        <v>1.1000000000000001</v>
      </c>
      <c r="AX57" s="27">
        <v>1.1000000000000001</v>
      </c>
      <c r="AY57" s="28">
        <v>1.1000000000000001</v>
      </c>
      <c r="BF57" s="148"/>
      <c r="BG57" s="26">
        <v>1.1000000000000001</v>
      </c>
      <c r="BH57" s="27">
        <v>1.2</v>
      </c>
      <c r="BI57" s="28">
        <v>1.1000000000000001</v>
      </c>
      <c r="BP57" s="148"/>
      <c r="BQ57" s="26">
        <v>1.1000000000000001</v>
      </c>
      <c r="BR57" s="27">
        <v>1.1000000000000001</v>
      </c>
      <c r="BS57" s="28">
        <v>1.1000000000000001</v>
      </c>
      <c r="BZ57" s="148"/>
    </row>
    <row r="58" spans="1:78" s="79" customFormat="1" ht="15" thickBot="1">
      <c r="A58" s="44" t="s">
        <v>127</v>
      </c>
      <c r="B58" s="47" t="s">
        <v>128</v>
      </c>
      <c r="C58" s="256"/>
      <c r="D58" s="46"/>
      <c r="E58" s="48">
        <v>3.5</v>
      </c>
      <c r="F58" s="49">
        <v>3.5</v>
      </c>
      <c r="G58" s="50">
        <v>3.4</v>
      </c>
      <c r="H58" s="315"/>
      <c r="I58" s="318"/>
      <c r="J58" s="207"/>
      <c r="K58" s="228"/>
      <c r="L58" s="216"/>
      <c r="M58" s="207"/>
      <c r="N58" s="207"/>
      <c r="O58" s="207"/>
      <c r="P58" s="207"/>
      <c r="Q58" s="207"/>
      <c r="R58" s="149"/>
      <c r="S58" s="48">
        <v>1.2</v>
      </c>
      <c r="T58" s="49">
        <v>1.2</v>
      </c>
      <c r="U58" s="50">
        <v>1.2</v>
      </c>
      <c r="V58" s="315"/>
      <c r="W58" s="318"/>
      <c r="X58" s="149"/>
      <c r="Y58" s="170">
        <v>1.2</v>
      </c>
      <c r="Z58" s="171">
        <v>1.2</v>
      </c>
      <c r="AA58" s="172">
        <v>1.2</v>
      </c>
      <c r="AB58" s="315"/>
      <c r="AC58" s="318"/>
      <c r="AD58" s="203"/>
      <c r="AE58" s="203"/>
      <c r="AF58" s="203"/>
      <c r="AG58" s="203"/>
      <c r="AH58" s="203"/>
      <c r="AI58" s="203"/>
      <c r="AJ58" s="203"/>
      <c r="AK58" s="203"/>
      <c r="AL58" s="149"/>
      <c r="AM58" s="48">
        <v>1.2</v>
      </c>
      <c r="AN58" s="49">
        <v>1.1000000000000001</v>
      </c>
      <c r="AO58" s="50">
        <v>1.1000000000000001</v>
      </c>
      <c r="AP58" s="79">
        <f>AVERAGE(AM55:AM58)</f>
        <v>1.2</v>
      </c>
      <c r="AQ58" s="79">
        <f>AVERAGE(AN55:AN58)</f>
        <v>1.1499999999999999</v>
      </c>
      <c r="AR58" s="79">
        <f>AVERAGE(AO55:AO58)</f>
        <v>1.2000000000000002</v>
      </c>
      <c r="AS58" s="79">
        <f>_xlfn.STDEV.P(AM55:AM58)</f>
        <v>0.18708286933869744</v>
      </c>
      <c r="AT58" s="79">
        <f>_xlfn.STDEV.P(AN55:AN58)</f>
        <v>0.15000000000000063</v>
      </c>
      <c r="AU58" s="79">
        <f>_xlfn.STDEV.P(AO55:AO58)</f>
        <v>0.18708286933869567</v>
      </c>
      <c r="AV58" s="149"/>
      <c r="AW58" s="48">
        <v>1.1000000000000001</v>
      </c>
      <c r="AX58" s="49">
        <v>1.2</v>
      </c>
      <c r="AY58" s="50">
        <v>1.2</v>
      </c>
      <c r="AZ58" s="79">
        <f>AVERAGE(AW55:AW58)</f>
        <v>1.2250000000000001</v>
      </c>
      <c r="BA58" s="79">
        <f>AVERAGE(AX55:AX58)</f>
        <v>1.2249999999999999</v>
      </c>
      <c r="BB58" s="79">
        <f>AVERAGE(AY55:AY58)</f>
        <v>1.2749999999999999</v>
      </c>
      <c r="BC58" s="79">
        <f>_xlfn.STDEV.P(AW55:AW58)</f>
        <v>0.16393596310754929</v>
      </c>
      <c r="BD58" s="79">
        <f>_xlfn.STDEV.P(AX55:AX58)</f>
        <v>0.10897247358851678</v>
      </c>
      <c r="BE58" s="79">
        <f>_xlfn.STDEV.P(AY55:AY58)</f>
        <v>0.1479019945774907</v>
      </c>
      <c r="BF58" s="149"/>
      <c r="BG58" s="48">
        <v>1.2</v>
      </c>
      <c r="BH58" s="49">
        <v>1.2</v>
      </c>
      <c r="BI58" s="50">
        <v>1.2</v>
      </c>
      <c r="BJ58" s="79">
        <f>AVERAGE(BG55:BG58)</f>
        <v>1.3</v>
      </c>
      <c r="BK58" s="79">
        <f>AVERAGE(BH55:BH58)</f>
        <v>1.2750000000000001</v>
      </c>
      <c r="BL58" s="79">
        <f>AVERAGE(BI55:BI58)</f>
        <v>1.3</v>
      </c>
      <c r="BM58" s="79">
        <f>_xlfn.STDEV.P(BG55:BG58)</f>
        <v>0.18708286933869686</v>
      </c>
      <c r="BN58" s="79">
        <f>_xlfn.STDEV.P(BH55:BH58)</f>
        <v>0.12990381056766484</v>
      </c>
      <c r="BO58" s="79">
        <f>_xlfn.STDEV.P(BI55:BI58)</f>
        <v>0.18708286933869686</v>
      </c>
      <c r="BP58" s="149"/>
      <c r="BQ58" s="48">
        <v>1.3</v>
      </c>
      <c r="BR58" s="49">
        <v>1.3</v>
      </c>
      <c r="BS58" s="50">
        <v>1.2</v>
      </c>
      <c r="BT58" s="79">
        <f>AVERAGE(BQ55:BQ58)</f>
        <v>1.2750000000000001</v>
      </c>
      <c r="BU58" s="79">
        <f>AVERAGE(BR55:BR58)</f>
        <v>1.3</v>
      </c>
      <c r="BV58" s="79">
        <f>AVERAGE(BS55:BS58)</f>
        <v>1.325</v>
      </c>
      <c r="BW58" s="79">
        <f>_xlfn.STDEV.P(BQ55:BQ58)</f>
        <v>0.14790199457748995</v>
      </c>
      <c r="BX58" s="79">
        <f>_xlfn.STDEV.P(BR55:BR58)</f>
        <v>0.14142135623730956</v>
      </c>
      <c r="BY58" s="79">
        <f>_xlfn.STDEV.P(BS55:BS58)</f>
        <v>0.19202864369671518</v>
      </c>
      <c r="BZ58" s="149"/>
    </row>
    <row r="59" spans="1:78">
      <c r="A59" s="125" t="s">
        <v>129</v>
      </c>
      <c r="B59" s="84" t="s">
        <v>130</v>
      </c>
      <c r="C59" s="256"/>
      <c r="D59" s="9"/>
      <c r="E59" s="150">
        <v>2.8</v>
      </c>
      <c r="F59" s="85">
        <v>2.8</v>
      </c>
      <c r="G59" s="151">
        <v>2.4</v>
      </c>
      <c r="H59" s="313">
        <f>AVERAGE(E59:G62)</f>
        <v>2.9666666666666668</v>
      </c>
      <c r="I59" s="316">
        <f>_xlfn.STDEV.P(E59:G62)</f>
        <v>0.31710495984067433</v>
      </c>
      <c r="J59" s="206"/>
      <c r="K59" s="227"/>
      <c r="L59" s="215"/>
      <c r="M59" s="206"/>
      <c r="N59" s="206"/>
      <c r="O59" s="206"/>
      <c r="P59" s="206"/>
      <c r="Q59" s="206"/>
      <c r="S59" s="150">
        <v>0.8</v>
      </c>
      <c r="T59" s="85">
        <v>0.8</v>
      </c>
      <c r="U59" s="151">
        <v>0.7</v>
      </c>
      <c r="V59" s="313">
        <f>AVERAGE(S59:U62)</f>
        <v>1.0083333333333331</v>
      </c>
      <c r="W59" s="316">
        <f>_xlfn.STDEV.P(S59:U62)</f>
        <v>0.16562172428626587</v>
      </c>
      <c r="Y59" s="150">
        <v>2.6</v>
      </c>
      <c r="Z59" s="85">
        <v>2.2999999999999998</v>
      </c>
      <c r="AA59" s="151">
        <v>2.4</v>
      </c>
      <c r="AB59" s="313">
        <f>AVERAGE(Y59:AA62)</f>
        <v>3.0583333333333336</v>
      </c>
      <c r="AC59" s="316">
        <f>_xlfn.STDEV.P(Y59:AA62)</f>
        <v>0.40508915342455343</v>
      </c>
      <c r="AD59" s="203"/>
      <c r="AE59" s="203"/>
      <c r="AF59" s="203"/>
      <c r="AG59" s="203"/>
      <c r="AH59" s="203"/>
      <c r="AI59" s="203"/>
      <c r="AJ59" s="203"/>
      <c r="AK59" s="203"/>
      <c r="AM59" s="150">
        <v>3</v>
      </c>
      <c r="AN59" s="85">
        <v>2.2000000000000002</v>
      </c>
      <c r="AO59" s="151">
        <v>2.2999999999999998</v>
      </c>
      <c r="AW59" s="150">
        <v>2.8</v>
      </c>
      <c r="AX59" s="85">
        <v>2.4</v>
      </c>
      <c r="AY59" s="151">
        <v>2.5</v>
      </c>
      <c r="BG59" s="150">
        <v>2.7</v>
      </c>
      <c r="BH59" s="85">
        <v>2.6</v>
      </c>
      <c r="BI59" s="151">
        <v>2.9</v>
      </c>
      <c r="BQ59" s="150">
        <v>2.7</v>
      </c>
      <c r="BR59" s="85">
        <v>2.6</v>
      </c>
      <c r="BS59" s="151">
        <v>3</v>
      </c>
    </row>
    <row r="60" spans="1:78">
      <c r="A60" s="43" t="s">
        <v>131</v>
      </c>
      <c r="B60" s="30" t="s">
        <v>132</v>
      </c>
      <c r="C60" s="256"/>
      <c r="D60" s="9"/>
      <c r="E60" s="26">
        <v>2.7</v>
      </c>
      <c r="F60" s="27">
        <v>2.7</v>
      </c>
      <c r="G60" s="28">
        <v>2.6</v>
      </c>
      <c r="H60" s="314"/>
      <c r="I60" s="317"/>
      <c r="J60" s="206"/>
      <c r="K60" s="227"/>
      <c r="L60" s="215"/>
      <c r="M60" s="206"/>
      <c r="N60" s="206"/>
      <c r="O60" s="206"/>
      <c r="P60" s="206"/>
      <c r="Q60" s="206"/>
      <c r="S60" s="26">
        <v>1</v>
      </c>
      <c r="T60" s="27">
        <v>1</v>
      </c>
      <c r="U60" s="28">
        <v>0.9</v>
      </c>
      <c r="V60" s="314"/>
      <c r="W60" s="317"/>
      <c r="Y60" s="26">
        <v>3.1</v>
      </c>
      <c r="Z60" s="27">
        <v>3.3</v>
      </c>
      <c r="AA60" s="28">
        <v>3.3</v>
      </c>
      <c r="AB60" s="314"/>
      <c r="AC60" s="317"/>
      <c r="AD60" s="203"/>
      <c r="AE60" s="203"/>
      <c r="AF60" s="203"/>
      <c r="AG60" s="203"/>
      <c r="AH60" s="203"/>
      <c r="AI60" s="203"/>
      <c r="AJ60" s="203"/>
      <c r="AK60" s="203"/>
      <c r="AM60" s="26">
        <v>3.2</v>
      </c>
      <c r="AN60" s="27">
        <v>3</v>
      </c>
      <c r="AO60" s="28">
        <v>3.1</v>
      </c>
      <c r="AW60" s="26">
        <v>3.2</v>
      </c>
      <c r="AX60" s="27">
        <v>3.2</v>
      </c>
      <c r="AY60" s="28">
        <v>3.3</v>
      </c>
      <c r="BG60" s="26">
        <v>3.4</v>
      </c>
      <c r="BH60" s="27">
        <v>3.5</v>
      </c>
      <c r="BI60" s="28">
        <v>3.9</v>
      </c>
      <c r="BQ60" s="26">
        <v>3.2</v>
      </c>
      <c r="BR60" s="27">
        <v>3.3</v>
      </c>
      <c r="BS60" s="28">
        <v>3.6</v>
      </c>
    </row>
    <row r="61" spans="1:78">
      <c r="A61" s="43" t="s">
        <v>133</v>
      </c>
      <c r="B61" s="30" t="s">
        <v>134</v>
      </c>
      <c r="C61" s="256"/>
      <c r="D61" s="9"/>
      <c r="E61" s="26">
        <v>3.2</v>
      </c>
      <c r="F61" s="27">
        <v>3.3</v>
      </c>
      <c r="G61" s="28">
        <v>3.3</v>
      </c>
      <c r="H61" s="314"/>
      <c r="I61" s="317"/>
      <c r="J61" s="206"/>
      <c r="K61" s="227"/>
      <c r="L61" s="215"/>
      <c r="M61" s="206"/>
      <c r="N61" s="206"/>
      <c r="O61" s="206"/>
      <c r="P61" s="206"/>
      <c r="Q61" s="206"/>
      <c r="S61" s="26">
        <v>1.1000000000000001</v>
      </c>
      <c r="T61" s="27">
        <v>1.1000000000000001</v>
      </c>
      <c r="U61" s="28">
        <v>1.2</v>
      </c>
      <c r="V61" s="314"/>
      <c r="W61" s="317"/>
      <c r="Y61" s="26">
        <v>3.5</v>
      </c>
      <c r="Z61" s="27">
        <v>3.3</v>
      </c>
      <c r="AA61" s="28">
        <v>3.6</v>
      </c>
      <c r="AB61" s="314"/>
      <c r="AC61" s="317"/>
      <c r="AD61" s="203"/>
      <c r="AE61" s="203"/>
      <c r="AF61" s="203"/>
      <c r="AG61" s="203"/>
      <c r="AH61" s="203"/>
      <c r="AI61" s="203"/>
      <c r="AJ61" s="203"/>
      <c r="AK61" s="203"/>
      <c r="AM61" s="26">
        <v>3.4</v>
      </c>
      <c r="AN61" s="27">
        <v>3.3</v>
      </c>
      <c r="AO61" s="28">
        <v>3.9</v>
      </c>
      <c r="AW61" s="26">
        <v>3.5</v>
      </c>
      <c r="AX61" s="27">
        <v>3.5</v>
      </c>
      <c r="AY61" s="28">
        <v>3.9</v>
      </c>
      <c r="BG61" s="26">
        <v>3.9</v>
      </c>
      <c r="BH61" s="27">
        <v>3.8</v>
      </c>
      <c r="BI61" s="28">
        <v>4.4000000000000004</v>
      </c>
      <c r="BQ61" s="26">
        <v>3.7</v>
      </c>
      <c r="BR61" s="27">
        <v>3.7</v>
      </c>
      <c r="BS61" s="28">
        <v>4.2</v>
      </c>
    </row>
    <row r="62" spans="1:78" ht="15" thickBot="1">
      <c r="A62" s="126" t="s">
        <v>136</v>
      </c>
      <c r="B62" s="113" t="s">
        <v>137</v>
      </c>
      <c r="C62" s="256"/>
      <c r="D62" s="9"/>
      <c r="E62" s="152">
        <v>3.3</v>
      </c>
      <c r="F62" s="105">
        <v>3.2</v>
      </c>
      <c r="G62" s="153">
        <v>3.3</v>
      </c>
      <c r="H62" s="315"/>
      <c r="I62" s="318"/>
      <c r="J62" s="206"/>
      <c r="K62" s="227"/>
      <c r="L62" s="215"/>
      <c r="M62" s="206"/>
      <c r="N62" s="206"/>
      <c r="O62" s="206"/>
      <c r="P62" s="206"/>
      <c r="Q62" s="206"/>
      <c r="S62" s="152">
        <v>1.1000000000000001</v>
      </c>
      <c r="T62" s="105">
        <v>1.2</v>
      </c>
      <c r="U62" s="153">
        <v>1.2</v>
      </c>
      <c r="V62" s="315"/>
      <c r="W62" s="318"/>
      <c r="Y62" s="152">
        <v>3.3</v>
      </c>
      <c r="Z62" s="105">
        <v>2.9</v>
      </c>
      <c r="AA62" s="153">
        <v>3.1</v>
      </c>
      <c r="AB62" s="315"/>
      <c r="AC62" s="318"/>
      <c r="AD62" s="203"/>
      <c r="AE62" s="203"/>
      <c r="AF62" s="203"/>
      <c r="AG62" s="203"/>
      <c r="AH62" s="203"/>
      <c r="AI62" s="203"/>
      <c r="AJ62" s="203"/>
      <c r="AK62" s="203"/>
      <c r="AM62" s="152">
        <v>3.2</v>
      </c>
      <c r="AN62" s="105">
        <v>3</v>
      </c>
      <c r="AO62" s="153">
        <v>3.5</v>
      </c>
      <c r="AP62">
        <f>AVERAGE(AM59:AM62)</f>
        <v>3.2</v>
      </c>
      <c r="AQ62">
        <f>AVERAGE(AN59:AN62)</f>
        <v>2.875</v>
      </c>
      <c r="AR62">
        <f>AVERAGE(AO59:AO62)</f>
        <v>3.2</v>
      </c>
      <c r="AS62">
        <f>_xlfn.STDEV.P(AM59:AM62)</f>
        <v>0.14142135623730948</v>
      </c>
      <c r="AT62">
        <f>_xlfn.STDEV.P(AN59:AN62)</f>
        <v>0.40850336595920383</v>
      </c>
      <c r="AU62">
        <f>_xlfn.STDEV.P(AO59:AO62)</f>
        <v>0.59160797830995981</v>
      </c>
      <c r="AW62" s="152">
        <v>3.2</v>
      </c>
      <c r="AX62" s="105">
        <v>3.1</v>
      </c>
      <c r="AY62" s="153">
        <v>3.3</v>
      </c>
      <c r="AZ62">
        <f>AVERAGE(AW59:AW62)</f>
        <v>3.1749999999999998</v>
      </c>
      <c r="BA62">
        <f>AVERAGE(AX59:AX62)</f>
        <v>3.05</v>
      </c>
      <c r="BB62">
        <f>AVERAGE(AY59:AY62)</f>
        <v>3.25</v>
      </c>
      <c r="BC62">
        <f>_xlfn.STDEV.P(AW59:AW62)</f>
        <v>0.24874685927665505</v>
      </c>
      <c r="BD62">
        <f>_xlfn.STDEV.P(AX59:AX62)</f>
        <v>0.40311288741492923</v>
      </c>
      <c r="BE62">
        <f>_xlfn.STDEV.P(AY59:AY62)</f>
        <v>0.49749371855331048</v>
      </c>
      <c r="BG62" s="152">
        <v>3.5</v>
      </c>
      <c r="BH62" s="105">
        <v>3.4</v>
      </c>
      <c r="BI62" s="153">
        <v>3.8</v>
      </c>
      <c r="BJ62">
        <f>AVERAGE(BG59:BG62)</f>
        <v>3.375</v>
      </c>
      <c r="BK62">
        <f>AVERAGE(BH59:BH62)</f>
        <v>3.3249999999999997</v>
      </c>
      <c r="BL62">
        <f>AVERAGE(BI59:BI62)</f>
        <v>3.75</v>
      </c>
      <c r="BM62">
        <f>_xlfn.STDEV.P(BG59:BG62)</f>
        <v>0.43229041164476523</v>
      </c>
      <c r="BN62">
        <f>_xlfn.STDEV.P(BH59:BH62)</f>
        <v>0.44370598373247561</v>
      </c>
      <c r="BO62">
        <f>_xlfn.STDEV.P(BI59:BI62)</f>
        <v>0.54083269131959877</v>
      </c>
      <c r="BQ62" s="152">
        <v>3.5</v>
      </c>
      <c r="BR62" s="105">
        <v>3.3</v>
      </c>
      <c r="BS62" s="153">
        <v>3.6</v>
      </c>
      <c r="BT62">
        <f>AVERAGE(BQ59:BQ62)</f>
        <v>3.2750000000000004</v>
      </c>
      <c r="BU62">
        <f>AVERAGE(BR59:BR62)</f>
        <v>3.2250000000000005</v>
      </c>
      <c r="BV62">
        <f>AVERAGE(BS59:BS62)</f>
        <v>3.6</v>
      </c>
      <c r="BW62">
        <f>_xlfn.STDEV.P(BQ59:BQ62)</f>
        <v>0.37666297933298021</v>
      </c>
      <c r="BX62">
        <f>_xlfn.STDEV.P(BR59:BR62)</f>
        <v>0.39607448794386629</v>
      </c>
      <c r="BY62">
        <f>_xlfn.STDEV.P(BS59:BS62)</f>
        <v>0.42426406871192818</v>
      </c>
    </row>
    <row r="63" spans="1:78" s="60" customFormat="1">
      <c r="A63" s="127" t="s">
        <v>138</v>
      </c>
      <c r="B63" s="116" t="s">
        <v>139</v>
      </c>
      <c r="C63" s="256"/>
      <c r="D63" s="146"/>
      <c r="E63" s="20">
        <v>3.4</v>
      </c>
      <c r="F63" s="21">
        <v>3.6</v>
      </c>
      <c r="G63" s="22">
        <v>3.4</v>
      </c>
      <c r="H63" s="313">
        <f>AVERAGE(E63:G66)</f>
        <v>3.7750000000000004</v>
      </c>
      <c r="I63" s="316">
        <f>_xlfn.STDEV.P(E63:G66)</f>
        <v>0.31655699855370967</v>
      </c>
      <c r="J63" s="205"/>
      <c r="K63" s="226"/>
      <c r="L63" s="214"/>
      <c r="M63" s="205"/>
      <c r="N63" s="205"/>
      <c r="O63" s="205"/>
      <c r="P63" s="205"/>
      <c r="Q63" s="205"/>
      <c r="R63" s="147"/>
      <c r="S63" s="20">
        <v>1</v>
      </c>
      <c r="T63" s="21">
        <v>1</v>
      </c>
      <c r="U63" s="22">
        <v>1</v>
      </c>
      <c r="V63" s="313">
        <f>AVERAGE(S63:U66)</f>
        <v>1.1916666666666667</v>
      </c>
      <c r="W63" s="316">
        <f>_xlfn.STDEV.P(S63:U66)</f>
        <v>0.17539637649874393</v>
      </c>
      <c r="X63" s="147"/>
      <c r="Y63" s="20">
        <v>5.4</v>
      </c>
      <c r="Z63" s="21">
        <v>4</v>
      </c>
      <c r="AA63" s="22">
        <v>3.4</v>
      </c>
      <c r="AB63" s="313">
        <f>AVERAGE(Y63:AA66)</f>
        <v>5.9666666666666659</v>
      </c>
      <c r="AC63" s="316">
        <f>_xlfn.STDEV.P(Y63:AA66)</f>
        <v>1.7370153200885206</v>
      </c>
      <c r="AD63" s="203"/>
      <c r="AE63" s="203"/>
      <c r="AF63" s="203"/>
      <c r="AG63" s="203"/>
      <c r="AH63" s="203"/>
      <c r="AI63" s="203"/>
      <c r="AJ63" s="203"/>
      <c r="AK63" s="203"/>
      <c r="AL63" s="147"/>
      <c r="AM63" s="20">
        <v>3.1</v>
      </c>
      <c r="AN63" s="21">
        <v>2.5</v>
      </c>
      <c r="AO63" s="22">
        <v>2.2000000000000002</v>
      </c>
      <c r="AV63" s="147"/>
      <c r="AW63" s="20">
        <v>3</v>
      </c>
      <c r="AX63" s="21">
        <v>2.4</v>
      </c>
      <c r="AY63" s="22">
        <v>2.2000000000000002</v>
      </c>
      <c r="BF63" s="147"/>
      <c r="BG63" s="20">
        <v>2.8</v>
      </c>
      <c r="BH63" s="21">
        <v>2.4</v>
      </c>
      <c r="BI63" s="22">
        <v>2.2000000000000002</v>
      </c>
      <c r="BP63" s="147"/>
      <c r="BQ63" s="20">
        <v>2.6</v>
      </c>
      <c r="BR63" s="21">
        <v>2.2999999999999998</v>
      </c>
      <c r="BS63" s="22">
        <v>2</v>
      </c>
      <c r="BZ63" s="147"/>
    </row>
    <row r="64" spans="1:78" s="93" customFormat="1">
      <c r="A64" s="43" t="s">
        <v>140</v>
      </c>
      <c r="B64" s="34" t="s">
        <v>141</v>
      </c>
      <c r="C64" s="256"/>
      <c r="D64" s="9"/>
      <c r="E64" s="26">
        <v>4.2</v>
      </c>
      <c r="F64" s="27">
        <v>3.3</v>
      </c>
      <c r="G64" s="28">
        <v>3.9</v>
      </c>
      <c r="H64" s="314"/>
      <c r="I64" s="317"/>
      <c r="J64" s="206"/>
      <c r="K64" s="227"/>
      <c r="L64" s="215"/>
      <c r="M64" s="206"/>
      <c r="N64" s="206"/>
      <c r="O64" s="206"/>
      <c r="P64" s="206"/>
      <c r="Q64" s="206"/>
      <c r="R64" s="148"/>
      <c r="S64" s="26">
        <v>1.1000000000000001</v>
      </c>
      <c r="T64" s="27">
        <v>1</v>
      </c>
      <c r="U64" s="28">
        <v>1.3</v>
      </c>
      <c r="V64" s="314"/>
      <c r="W64" s="317"/>
      <c r="X64" s="148"/>
      <c r="Y64" s="26">
        <v>4</v>
      </c>
      <c r="Z64" s="27">
        <v>4.5999999999999996</v>
      </c>
      <c r="AA64" s="28">
        <v>6.8</v>
      </c>
      <c r="AB64" s="314"/>
      <c r="AC64" s="317"/>
      <c r="AD64" s="203"/>
      <c r="AE64" s="203"/>
      <c r="AF64" s="203"/>
      <c r="AG64" s="203"/>
      <c r="AH64" s="203"/>
      <c r="AI64" s="203"/>
      <c r="AJ64" s="203"/>
      <c r="AK64" s="203"/>
      <c r="AL64" s="148"/>
      <c r="AM64" s="26">
        <v>2.9</v>
      </c>
      <c r="AN64" s="27">
        <v>2.8</v>
      </c>
      <c r="AO64" s="28">
        <v>3.6</v>
      </c>
      <c r="AV64" s="148"/>
      <c r="AW64" s="26">
        <v>2.6</v>
      </c>
      <c r="AX64" s="27">
        <v>2.8</v>
      </c>
      <c r="AY64" s="28">
        <v>3.4</v>
      </c>
      <c r="BF64" s="148"/>
      <c r="BG64" s="26">
        <v>2.6</v>
      </c>
      <c r="BH64" s="27">
        <v>2.8</v>
      </c>
      <c r="BI64" s="28">
        <v>3.5</v>
      </c>
      <c r="BP64" s="148"/>
      <c r="BQ64" s="26">
        <v>2.2999999999999998</v>
      </c>
      <c r="BR64" s="27">
        <v>2.5</v>
      </c>
      <c r="BS64" s="28">
        <v>3.2</v>
      </c>
      <c r="BZ64" s="148"/>
    </row>
    <row r="65" spans="1:78" s="93" customFormat="1">
      <c r="A65" s="43" t="s">
        <v>142</v>
      </c>
      <c r="B65" s="34" t="s">
        <v>143</v>
      </c>
      <c r="C65" s="256"/>
      <c r="D65" s="9"/>
      <c r="E65" s="26">
        <v>4.0999999999999996</v>
      </c>
      <c r="F65" s="27">
        <v>3.8</v>
      </c>
      <c r="G65" s="28">
        <v>4.3</v>
      </c>
      <c r="H65" s="314"/>
      <c r="I65" s="317"/>
      <c r="J65" s="206"/>
      <c r="K65" s="227"/>
      <c r="L65" s="215"/>
      <c r="M65" s="206"/>
      <c r="N65" s="206"/>
      <c r="O65" s="206"/>
      <c r="P65" s="206"/>
      <c r="Q65" s="206"/>
      <c r="R65" s="148"/>
      <c r="S65" s="26">
        <v>1.4</v>
      </c>
      <c r="T65" s="27">
        <v>1.4</v>
      </c>
      <c r="U65" s="28">
        <v>1.5</v>
      </c>
      <c r="V65" s="314"/>
      <c r="W65" s="317"/>
      <c r="X65" s="148"/>
      <c r="Y65" s="26">
        <v>7</v>
      </c>
      <c r="Z65" s="27">
        <v>8.8000000000000007</v>
      </c>
      <c r="AA65" s="28">
        <v>8.8000000000000007</v>
      </c>
      <c r="AB65" s="314"/>
      <c r="AC65" s="317"/>
      <c r="AD65" s="203"/>
      <c r="AE65" s="203"/>
      <c r="AF65" s="203"/>
      <c r="AG65" s="203"/>
      <c r="AH65" s="203"/>
      <c r="AI65" s="203"/>
      <c r="AJ65" s="203"/>
      <c r="AK65" s="203"/>
      <c r="AL65" s="148"/>
      <c r="AM65" s="26">
        <v>3.5</v>
      </c>
      <c r="AN65" s="27">
        <v>4</v>
      </c>
      <c r="AO65" s="28">
        <v>4.3</v>
      </c>
      <c r="AV65" s="148"/>
      <c r="AW65" s="26">
        <v>3.2</v>
      </c>
      <c r="AX65" s="27">
        <v>3.6</v>
      </c>
      <c r="AY65" s="28">
        <v>3.9</v>
      </c>
      <c r="BF65" s="148"/>
      <c r="BG65" s="26">
        <v>3.2</v>
      </c>
      <c r="BH65" s="27">
        <v>3.6</v>
      </c>
      <c r="BI65" s="28">
        <v>4</v>
      </c>
      <c r="BP65" s="148"/>
      <c r="BQ65" s="26">
        <v>2.9</v>
      </c>
      <c r="BR65" s="27">
        <v>3.2</v>
      </c>
      <c r="BS65" s="28">
        <v>3.4</v>
      </c>
      <c r="BZ65" s="148"/>
    </row>
    <row r="66" spans="1:78" s="79" customFormat="1" ht="15" thickBot="1">
      <c r="A66" s="44" t="s">
        <v>144</v>
      </c>
      <c r="B66" s="45" t="s">
        <v>145</v>
      </c>
      <c r="C66" s="255"/>
      <c r="D66" s="46"/>
      <c r="E66" s="48">
        <v>4</v>
      </c>
      <c r="F66" s="49">
        <v>3.6</v>
      </c>
      <c r="G66" s="50">
        <v>3.7</v>
      </c>
      <c r="H66" s="315"/>
      <c r="I66" s="318"/>
      <c r="J66" s="207"/>
      <c r="K66" s="228"/>
      <c r="L66" s="216"/>
      <c r="M66" s="207"/>
      <c r="N66" s="207"/>
      <c r="O66" s="207"/>
      <c r="P66" s="207"/>
      <c r="Q66" s="207"/>
      <c r="R66" s="149"/>
      <c r="S66" s="48">
        <v>1.1000000000000001</v>
      </c>
      <c r="T66" s="49">
        <v>1.2</v>
      </c>
      <c r="U66" s="50">
        <v>1.3</v>
      </c>
      <c r="V66" s="315"/>
      <c r="W66" s="318"/>
      <c r="X66" s="149"/>
      <c r="Y66" s="48">
        <v>5.7</v>
      </c>
      <c r="Z66" s="49">
        <v>5.8</v>
      </c>
      <c r="AA66" s="50">
        <v>7.3</v>
      </c>
      <c r="AB66" s="315"/>
      <c r="AC66" s="318"/>
      <c r="AD66" s="203"/>
      <c r="AE66" s="203"/>
      <c r="AF66" s="203"/>
      <c r="AG66" s="203"/>
      <c r="AH66" s="203"/>
      <c r="AI66" s="203"/>
      <c r="AJ66" s="203"/>
      <c r="AK66" s="203"/>
      <c r="AL66" s="149"/>
      <c r="AM66" s="48">
        <v>2.9</v>
      </c>
      <c r="AN66" s="49">
        <v>3.1</v>
      </c>
      <c r="AO66" s="50">
        <v>4</v>
      </c>
      <c r="AP66" s="79">
        <f>AVERAGE(AM63:AM66)</f>
        <v>3.1</v>
      </c>
      <c r="AQ66" s="79">
        <f>AVERAGE(AN63:AN66)</f>
        <v>3.1</v>
      </c>
      <c r="AR66" s="79">
        <f>AVERAGE(AO63:AO66)</f>
        <v>3.5250000000000004</v>
      </c>
      <c r="AS66" s="79">
        <f>_xlfn.STDEV.P(AM63:AM66)</f>
        <v>0.24494897427831783</v>
      </c>
      <c r="AT66" s="79">
        <f>_xlfn.STDEV.P(AN63:AN66)</f>
        <v>0.56124860801609078</v>
      </c>
      <c r="AU66" s="79">
        <f>_xlfn.STDEV.P(AO63:AO66)</f>
        <v>0.80428539710726932</v>
      </c>
      <c r="AV66" s="149"/>
      <c r="AW66" s="48">
        <v>2.8</v>
      </c>
      <c r="AX66" s="49">
        <v>3</v>
      </c>
      <c r="AY66" s="50">
        <v>3.2</v>
      </c>
      <c r="AZ66" s="79">
        <f>AVERAGE(AW63:AW66)</f>
        <v>2.9000000000000004</v>
      </c>
      <c r="BA66" s="79">
        <f>AVERAGE(AX63:AX66)</f>
        <v>2.9499999999999997</v>
      </c>
      <c r="BB66" s="79">
        <f>AVERAGE(AY63:AY66)</f>
        <v>3.1749999999999998</v>
      </c>
      <c r="BC66" s="79">
        <f>_xlfn.STDEV.P(AW63:AW66)</f>
        <v>0.22360679774997905</v>
      </c>
      <c r="BD66" s="79">
        <f>_xlfn.STDEV.P(AX63:AX66)</f>
        <v>0.43301270189222135</v>
      </c>
      <c r="BE66" s="79">
        <f>_xlfn.STDEV.P(AY63:AY66)</f>
        <v>0.61796035471541444</v>
      </c>
      <c r="BF66" s="149"/>
      <c r="BG66" s="48">
        <v>2.8</v>
      </c>
      <c r="BH66" s="49">
        <v>2.9</v>
      </c>
      <c r="BI66" s="50">
        <v>3.6</v>
      </c>
      <c r="BJ66" s="79">
        <f>AVERAGE(BG63:BG66)</f>
        <v>2.8500000000000005</v>
      </c>
      <c r="BK66" s="79">
        <f>AVERAGE(BH63:BH66)</f>
        <v>2.9249999999999998</v>
      </c>
      <c r="BL66" s="79">
        <f>AVERAGE(BI63:BI66)</f>
        <v>3.3249999999999997</v>
      </c>
      <c r="BM66" s="79">
        <f>_xlfn.STDEV.P(BG63:BG66)</f>
        <v>0.21794494717703375</v>
      </c>
      <c r="BN66" s="79">
        <f>_xlfn.STDEV.P(BH63:BH66)</f>
        <v>0.43229041164476523</v>
      </c>
      <c r="BO66" s="79">
        <f>_xlfn.STDEV.P(BI63:BI66)</f>
        <v>0.67592529172979143</v>
      </c>
      <c r="BP66" s="149"/>
      <c r="BQ66" s="48">
        <v>2.5</v>
      </c>
      <c r="BR66" s="49">
        <v>2.6</v>
      </c>
      <c r="BS66" s="50">
        <v>3</v>
      </c>
      <c r="BT66" s="79">
        <f>AVERAGE(BQ63:BQ66)</f>
        <v>2.5750000000000002</v>
      </c>
      <c r="BU66" s="79">
        <f>AVERAGE(BR63:BR66)</f>
        <v>2.65</v>
      </c>
      <c r="BV66" s="79">
        <f>AVERAGE(BS63:BS66)</f>
        <v>2.9</v>
      </c>
      <c r="BW66" s="79">
        <f>_xlfn.STDEV.P(BQ63:BQ66)</f>
        <v>0.21650635094610968</v>
      </c>
      <c r="BX66" s="79">
        <f>_xlfn.STDEV.P(BR63:BR66)</f>
        <v>0.33541019662496951</v>
      </c>
      <c r="BY66" s="79">
        <f>_xlfn.STDEV.P(BS63:BS66)</f>
        <v>0.5385164807134496</v>
      </c>
      <c r="BZ66" s="149"/>
    </row>
    <row r="67" spans="1:78">
      <c r="AD67" s="203"/>
      <c r="AE67" s="203"/>
      <c r="AF67" s="203"/>
      <c r="AG67" s="203"/>
      <c r="AH67" s="203"/>
      <c r="AI67" s="203"/>
      <c r="AJ67" s="203"/>
      <c r="AK67" s="203"/>
    </row>
    <row r="68" spans="1:78">
      <c r="AD68" s="203"/>
      <c r="AE68" s="203"/>
      <c r="AF68" s="203"/>
      <c r="AG68" s="203"/>
      <c r="AH68" s="203"/>
      <c r="AI68" s="203"/>
      <c r="AJ68" s="203"/>
      <c r="AK68" s="203"/>
    </row>
    <row r="69" spans="1:78">
      <c r="AD69" s="203"/>
      <c r="AE69" s="203"/>
      <c r="AF69" s="203"/>
      <c r="AG69" s="203"/>
      <c r="AH69" s="203"/>
      <c r="AI69" s="203"/>
      <c r="AJ69" s="203"/>
      <c r="AK69" s="203"/>
    </row>
    <row r="70" spans="1:78">
      <c r="AD70" s="203"/>
      <c r="AE70" s="203"/>
      <c r="AF70" s="203"/>
      <c r="AG70" s="203"/>
      <c r="AH70" s="203"/>
      <c r="AI70" s="203"/>
      <c r="AJ70" s="203"/>
      <c r="AK70" s="203"/>
    </row>
    <row r="71" spans="1:78">
      <c r="AD71" s="203"/>
      <c r="AE71" s="203"/>
      <c r="AF71" s="203"/>
      <c r="AG71" s="203"/>
      <c r="AH71" s="203"/>
      <c r="AI71" s="203"/>
      <c r="AJ71" s="203"/>
      <c r="AK71" s="203"/>
    </row>
    <row r="72" spans="1:78">
      <c r="AD72" s="203"/>
      <c r="AE72" s="203"/>
      <c r="AF72" s="203"/>
      <c r="AG72" s="203"/>
      <c r="AH72" s="203"/>
      <c r="AI72" s="203"/>
      <c r="AJ72" s="203"/>
      <c r="AK72" s="203"/>
    </row>
    <row r="73" spans="1:78">
      <c r="AD73" s="203"/>
      <c r="AE73" s="203"/>
      <c r="AF73" s="203"/>
      <c r="AG73" s="203"/>
      <c r="AH73" s="203"/>
      <c r="AI73" s="203"/>
      <c r="AJ73" s="203"/>
      <c r="AK73" s="203"/>
    </row>
    <row r="74" spans="1:78">
      <c r="AD74" s="203"/>
      <c r="AE74" s="203"/>
      <c r="AF74" s="203"/>
      <c r="AG74" s="203"/>
      <c r="AH74" s="203"/>
      <c r="AI74" s="203"/>
      <c r="AJ74" s="203"/>
      <c r="AK74" s="203"/>
    </row>
    <row r="75" spans="1:78">
      <c r="AD75" s="203"/>
      <c r="AE75" s="203"/>
      <c r="AF75" s="203"/>
      <c r="AG75" s="203"/>
      <c r="AH75" s="203"/>
      <c r="AI75" s="203"/>
      <c r="AJ75" s="203"/>
      <c r="AK75" s="203"/>
    </row>
    <row r="76" spans="1:78">
      <c r="AD76" s="203"/>
      <c r="AE76" s="203"/>
      <c r="AF76" s="203"/>
      <c r="AG76" s="203"/>
      <c r="AH76" s="203"/>
      <c r="AI76" s="203"/>
      <c r="AJ76" s="203"/>
      <c r="AK76" s="203"/>
    </row>
    <row r="77" spans="1:78">
      <c r="AD77" s="203"/>
      <c r="AE77" s="203"/>
      <c r="AF77" s="203"/>
      <c r="AG77" s="203"/>
      <c r="AH77" s="203"/>
      <c r="AI77" s="203"/>
      <c r="AJ77" s="203"/>
      <c r="AK77" s="203"/>
    </row>
    <row r="78" spans="1:78">
      <c r="AD78" s="203"/>
      <c r="AE78" s="203"/>
      <c r="AF78" s="203"/>
      <c r="AG78" s="203"/>
      <c r="AH78" s="203"/>
      <c r="AI78" s="203"/>
      <c r="AJ78" s="203"/>
      <c r="AK78" s="203"/>
    </row>
    <row r="79" spans="1:78">
      <c r="AD79" s="203"/>
      <c r="AE79" s="203"/>
      <c r="AF79" s="203"/>
      <c r="AG79" s="203"/>
      <c r="AH79" s="203"/>
      <c r="AI79" s="203"/>
      <c r="AJ79" s="203"/>
      <c r="AK79" s="203"/>
    </row>
    <row r="80" spans="1:78">
      <c r="AD80" s="203"/>
      <c r="AE80" s="203"/>
      <c r="AF80" s="203"/>
      <c r="AG80" s="203"/>
      <c r="AH80" s="203"/>
      <c r="AI80" s="203"/>
      <c r="AJ80" s="203"/>
      <c r="AK80" s="203"/>
    </row>
    <row r="81" spans="30:37">
      <c r="AD81" s="203"/>
      <c r="AE81" s="203"/>
      <c r="AF81" s="203"/>
      <c r="AG81" s="203"/>
      <c r="AH81" s="203"/>
      <c r="AI81" s="203"/>
      <c r="AJ81" s="203"/>
      <c r="AK81" s="203"/>
    </row>
    <row r="82" spans="30:37">
      <c r="AD82" s="203"/>
      <c r="AE82" s="203"/>
      <c r="AF82" s="203"/>
      <c r="AG82" s="203"/>
      <c r="AH82" s="203"/>
      <c r="AI82" s="203"/>
      <c r="AJ82" s="203"/>
      <c r="AK82" s="203"/>
    </row>
    <row r="83" spans="30:37">
      <c r="AD83" s="203"/>
      <c r="AE83" s="203"/>
      <c r="AF83" s="203"/>
      <c r="AG83" s="203"/>
      <c r="AH83" s="203"/>
      <c r="AI83" s="203"/>
      <c r="AJ83" s="203"/>
      <c r="AK83" s="203"/>
    </row>
    <row r="84" spans="30:37">
      <c r="AD84" s="203"/>
      <c r="AE84" s="203"/>
      <c r="AF84" s="203"/>
      <c r="AG84" s="203"/>
      <c r="AH84" s="203"/>
      <c r="AI84" s="203"/>
      <c r="AJ84" s="203"/>
      <c r="AK84" s="203"/>
    </row>
    <row r="85" spans="30:37">
      <c r="AD85" s="203"/>
      <c r="AE85" s="203"/>
      <c r="AF85" s="203"/>
      <c r="AG85" s="203"/>
      <c r="AH85" s="203"/>
      <c r="AI85" s="203"/>
      <c r="AJ85" s="203"/>
      <c r="AK85" s="203"/>
    </row>
    <row r="86" spans="30:37">
      <c r="AD86" s="203"/>
      <c r="AE86" s="203"/>
      <c r="AF86" s="203"/>
      <c r="AG86" s="203"/>
      <c r="AH86" s="203"/>
      <c r="AI86" s="203"/>
      <c r="AJ86" s="203"/>
      <c r="AK86" s="203"/>
    </row>
    <row r="87" spans="30:37">
      <c r="AD87" s="203"/>
      <c r="AE87" s="203"/>
      <c r="AF87" s="203"/>
      <c r="AG87" s="203"/>
      <c r="AH87" s="203"/>
      <c r="AI87" s="203"/>
      <c r="AJ87" s="203"/>
      <c r="AK87" s="203"/>
    </row>
    <row r="88" spans="30:37">
      <c r="AD88" s="203"/>
      <c r="AE88" s="203"/>
      <c r="AF88" s="203"/>
      <c r="AG88" s="203"/>
      <c r="AH88" s="203"/>
      <c r="AI88" s="203"/>
      <c r="AJ88" s="203"/>
      <c r="AK88" s="203"/>
    </row>
    <row r="89" spans="30:37">
      <c r="AD89" s="203"/>
      <c r="AE89" s="203"/>
      <c r="AF89" s="203"/>
      <c r="AG89" s="203"/>
      <c r="AH89" s="203"/>
      <c r="AI89" s="203"/>
      <c r="AJ89" s="203"/>
      <c r="AK89" s="203"/>
    </row>
    <row r="90" spans="30:37">
      <c r="AD90" s="203"/>
      <c r="AE90" s="203"/>
      <c r="AF90" s="203"/>
      <c r="AG90" s="203"/>
      <c r="AH90" s="203"/>
      <c r="AI90" s="203"/>
      <c r="AJ90" s="203"/>
      <c r="AK90" s="203"/>
    </row>
    <row r="91" spans="30:37">
      <c r="AD91" s="203"/>
      <c r="AE91" s="203"/>
      <c r="AF91" s="203"/>
      <c r="AG91" s="203"/>
      <c r="AH91" s="203"/>
      <c r="AI91" s="203"/>
      <c r="AJ91" s="203"/>
      <c r="AK91" s="203"/>
    </row>
    <row r="92" spans="30:37">
      <c r="AD92" s="203"/>
      <c r="AE92" s="203"/>
      <c r="AF92" s="203"/>
      <c r="AG92" s="203"/>
      <c r="AH92" s="203"/>
      <c r="AI92" s="203"/>
      <c r="AJ92" s="203"/>
      <c r="AK92" s="203"/>
    </row>
    <row r="93" spans="30:37">
      <c r="AD93" s="203"/>
      <c r="AE93" s="203"/>
      <c r="AF93" s="203"/>
      <c r="AG93" s="203"/>
      <c r="AH93" s="203"/>
      <c r="AI93" s="203"/>
      <c r="AJ93" s="203"/>
      <c r="AK93" s="203"/>
    </row>
    <row r="94" spans="30:37">
      <c r="AD94" s="203"/>
      <c r="AE94" s="203"/>
      <c r="AF94" s="203"/>
      <c r="AG94" s="203"/>
      <c r="AH94" s="203"/>
      <c r="AI94" s="203"/>
      <c r="AJ94" s="203"/>
      <c r="AK94" s="203"/>
    </row>
    <row r="95" spans="30:37">
      <c r="AD95" s="203"/>
      <c r="AE95" s="203"/>
      <c r="AF95" s="203"/>
      <c r="AG95" s="203"/>
      <c r="AH95" s="203"/>
      <c r="AI95" s="203"/>
      <c r="AJ95" s="203"/>
      <c r="AK95" s="203"/>
    </row>
    <row r="96" spans="30:37">
      <c r="AD96" s="203"/>
      <c r="AE96" s="203"/>
      <c r="AF96" s="203"/>
      <c r="AG96" s="203"/>
      <c r="AH96" s="203"/>
      <c r="AI96" s="203"/>
      <c r="AJ96" s="203"/>
      <c r="AK96" s="203"/>
    </row>
    <row r="97" spans="30:37">
      <c r="AD97" s="203"/>
      <c r="AE97" s="203"/>
      <c r="AF97" s="203"/>
      <c r="AG97" s="203"/>
      <c r="AH97" s="203"/>
      <c r="AI97" s="203"/>
      <c r="AJ97" s="203"/>
      <c r="AK97" s="203"/>
    </row>
    <row r="98" spans="30:37">
      <c r="AD98" s="203"/>
      <c r="AE98" s="203"/>
      <c r="AF98" s="203"/>
      <c r="AG98" s="203"/>
      <c r="AH98" s="203"/>
      <c r="AI98" s="203"/>
      <c r="AJ98" s="203"/>
      <c r="AK98" s="203"/>
    </row>
    <row r="99" spans="30:37">
      <c r="AD99" s="203"/>
      <c r="AE99" s="203"/>
      <c r="AF99" s="203"/>
      <c r="AG99" s="203"/>
      <c r="AH99" s="203"/>
      <c r="AI99" s="203"/>
      <c r="AJ99" s="203"/>
      <c r="AK99" s="203"/>
    </row>
    <row r="100" spans="30:37">
      <c r="AD100" s="203"/>
      <c r="AE100" s="203"/>
      <c r="AF100" s="203"/>
      <c r="AG100" s="203"/>
      <c r="AH100" s="203"/>
      <c r="AI100" s="203"/>
      <c r="AJ100" s="203"/>
      <c r="AK100" s="203"/>
    </row>
    <row r="101" spans="30:37">
      <c r="AD101" s="203"/>
      <c r="AE101" s="203"/>
      <c r="AF101" s="203"/>
      <c r="AG101" s="203"/>
      <c r="AH101" s="203"/>
      <c r="AI101" s="203"/>
      <c r="AJ101" s="203"/>
      <c r="AK101" s="203"/>
    </row>
  </sheetData>
  <mergeCells count="168">
    <mergeCell ref="AB63:AB66"/>
    <mergeCell ref="AC63:AC66"/>
    <mergeCell ref="AB43:AB46"/>
    <mergeCell ref="AC43:AC46"/>
    <mergeCell ref="AB47:AB50"/>
    <mergeCell ref="AC47:AC50"/>
    <mergeCell ref="AB51:AB54"/>
    <mergeCell ref="AC51:AC54"/>
    <mergeCell ref="AB31:AB34"/>
    <mergeCell ref="AC31:AC34"/>
    <mergeCell ref="AB35:AB38"/>
    <mergeCell ref="AC35:AC38"/>
    <mergeCell ref="AB39:AB42"/>
    <mergeCell ref="AC39:AC42"/>
    <mergeCell ref="AB55:AB58"/>
    <mergeCell ref="AC55:AC58"/>
    <mergeCell ref="AB59:AB62"/>
    <mergeCell ref="AC59:AC62"/>
    <mergeCell ref="AB19:AB22"/>
    <mergeCell ref="AC19:AC22"/>
    <mergeCell ref="AB23:AB26"/>
    <mergeCell ref="AC23:AC26"/>
    <mergeCell ref="J7:J10"/>
    <mergeCell ref="J11:J14"/>
    <mergeCell ref="AB27:AB30"/>
    <mergeCell ref="AC27:AC30"/>
    <mergeCell ref="AB7:AB10"/>
    <mergeCell ref="AC7:AC10"/>
    <mergeCell ref="AB11:AB14"/>
    <mergeCell ref="AC11:AC14"/>
    <mergeCell ref="AB15:AB18"/>
    <mergeCell ref="AC15:AC18"/>
    <mergeCell ref="V63:V66"/>
    <mergeCell ref="W63:W66"/>
    <mergeCell ref="V47:V50"/>
    <mergeCell ref="W47:W50"/>
    <mergeCell ref="V51:V54"/>
    <mergeCell ref="W51:W54"/>
    <mergeCell ref="V55:V58"/>
    <mergeCell ref="W55:W58"/>
    <mergeCell ref="V35:V38"/>
    <mergeCell ref="W35:W38"/>
    <mergeCell ref="V39:V42"/>
    <mergeCell ref="W39:W42"/>
    <mergeCell ref="V43:V46"/>
    <mergeCell ref="W43:W46"/>
    <mergeCell ref="V59:V62"/>
    <mergeCell ref="W59:W62"/>
    <mergeCell ref="H63:H66"/>
    <mergeCell ref="I63:I66"/>
    <mergeCell ref="V7:V10"/>
    <mergeCell ref="W7:W10"/>
    <mergeCell ref="V11:V14"/>
    <mergeCell ref="W11:W14"/>
    <mergeCell ref="V15:V18"/>
    <mergeCell ref="W15:W18"/>
    <mergeCell ref="V19:V22"/>
    <mergeCell ref="W19:W22"/>
    <mergeCell ref="V23:V26"/>
    <mergeCell ref="W23:W26"/>
    <mergeCell ref="V27:V30"/>
    <mergeCell ref="W27:W30"/>
    <mergeCell ref="V31:V34"/>
    <mergeCell ref="W31:W34"/>
    <mergeCell ref="H51:H54"/>
    <mergeCell ref="I51:I54"/>
    <mergeCell ref="H55:H58"/>
    <mergeCell ref="I55:I58"/>
    <mergeCell ref="H59:H62"/>
    <mergeCell ref="I59:I62"/>
    <mergeCell ref="H39:H42"/>
    <mergeCell ref="I39:I42"/>
    <mergeCell ref="A3:A5"/>
    <mergeCell ref="B3:B5"/>
    <mergeCell ref="C3:C66"/>
    <mergeCell ref="E3:I3"/>
    <mergeCell ref="H7:H10"/>
    <mergeCell ref="I7:I10"/>
    <mergeCell ref="H11:H14"/>
    <mergeCell ref="I11:I14"/>
    <mergeCell ref="H15:H18"/>
    <mergeCell ref="I15:I18"/>
    <mergeCell ref="H19:H22"/>
    <mergeCell ref="I19:I22"/>
    <mergeCell ref="H23:H26"/>
    <mergeCell ref="I23:I26"/>
    <mergeCell ref="H43:H46"/>
    <mergeCell ref="I43:I46"/>
    <mergeCell ref="H47:H50"/>
    <mergeCell ref="I47:I50"/>
    <mergeCell ref="H27:H30"/>
    <mergeCell ref="I27:I30"/>
    <mergeCell ref="H31:H34"/>
    <mergeCell ref="I31:I34"/>
    <mergeCell ref="H35:H38"/>
    <mergeCell ref="I35:I38"/>
    <mergeCell ref="E2:I2"/>
    <mergeCell ref="S4:S5"/>
    <mergeCell ref="T4:T5"/>
    <mergeCell ref="U4:U5"/>
    <mergeCell ref="S2:W2"/>
    <mergeCell ref="H4:H5"/>
    <mergeCell ref="I4:I5"/>
    <mergeCell ref="E4:E5"/>
    <mergeCell ref="V4:V5"/>
    <mergeCell ref="W4:W5"/>
    <mergeCell ref="F4:F5"/>
    <mergeCell ref="G4:G5"/>
    <mergeCell ref="S3:W3"/>
    <mergeCell ref="AC4:AC5"/>
    <mergeCell ref="Y2:AC2"/>
    <mergeCell ref="AM3:AO3"/>
    <mergeCell ref="AM4:AM5"/>
    <mergeCell ref="AN4:AN5"/>
    <mergeCell ref="AO4:AO5"/>
    <mergeCell ref="AM2:AU2"/>
    <mergeCell ref="Y4:Y5"/>
    <mergeCell ref="Z4:Z5"/>
    <mergeCell ref="AA4:AA5"/>
    <mergeCell ref="AB4:AB5"/>
    <mergeCell ref="Y3:AC3"/>
    <mergeCell ref="BB4:BB5"/>
    <mergeCell ref="BC4:BC5"/>
    <mergeCell ref="AP3:AR3"/>
    <mergeCell ref="AS3:AU3"/>
    <mergeCell ref="AP4:AP5"/>
    <mergeCell ref="AQ4:AQ5"/>
    <mergeCell ref="AR4:AR5"/>
    <mergeCell ref="AS4:AS5"/>
    <mergeCell ref="AT4:AT5"/>
    <mergeCell ref="AU4:AU5"/>
    <mergeCell ref="BD4:BD5"/>
    <mergeCell ref="BE4:BE5"/>
    <mergeCell ref="AW2:BE2"/>
    <mergeCell ref="BG3:BI3"/>
    <mergeCell ref="BG4:BG5"/>
    <mergeCell ref="BH4:BH5"/>
    <mergeCell ref="BI4:BI5"/>
    <mergeCell ref="BG2:BO2"/>
    <mergeCell ref="AW3:AY3"/>
    <mergeCell ref="AW4:AW5"/>
    <mergeCell ref="AX4:AX5"/>
    <mergeCell ref="AY4:AY5"/>
    <mergeCell ref="AZ3:BB3"/>
    <mergeCell ref="BC3:BE3"/>
    <mergeCell ref="AZ4:AZ5"/>
    <mergeCell ref="BA4:BA5"/>
    <mergeCell ref="BJ3:BL3"/>
    <mergeCell ref="BM3:BO3"/>
    <mergeCell ref="BJ4:BJ5"/>
    <mergeCell ref="BK4:BK5"/>
    <mergeCell ref="BL4:BL5"/>
    <mergeCell ref="BM4:BM5"/>
    <mergeCell ref="BN4:BN5"/>
    <mergeCell ref="BO4:BO5"/>
    <mergeCell ref="BX4:BX5"/>
    <mergeCell ref="BY4:BY5"/>
    <mergeCell ref="BQ2:BY2"/>
    <mergeCell ref="BQ3:BS3"/>
    <mergeCell ref="BQ4:BQ5"/>
    <mergeCell ref="BR4:BR5"/>
    <mergeCell ref="BS4:BS5"/>
    <mergeCell ref="BT3:BV3"/>
    <mergeCell ref="BW3:BY3"/>
    <mergeCell ref="BT4:BT5"/>
    <mergeCell ref="BU4:BU5"/>
    <mergeCell ref="BV4:BV5"/>
    <mergeCell ref="BW4:BW5"/>
  </mergeCells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31DEA-B4CB-42C3-B0D9-2DF9EED83CD4}">
  <sheetPr>
    <tabColor rgb="FFFF0000"/>
  </sheetPr>
  <dimension ref="B1:R63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7" sqref="E7"/>
    </sheetView>
  </sheetViews>
  <sheetFormatPr defaultRowHeight="14.4"/>
  <cols>
    <col min="4" max="4" width="12.33203125" customWidth="1"/>
    <col min="5" max="5" width="12.21875" customWidth="1"/>
    <col min="6" max="6" width="12.44140625" customWidth="1"/>
    <col min="7" max="7" width="10.21875" customWidth="1"/>
    <col min="8" max="8" width="11.109375" customWidth="1"/>
    <col min="9" max="9" width="8.6640625" customWidth="1"/>
    <col min="10" max="10" width="11.77734375" customWidth="1"/>
    <col min="11" max="11" width="10.109375" customWidth="1"/>
    <col min="12" max="12" width="9.77734375" customWidth="1"/>
    <col min="13" max="13" width="11" customWidth="1"/>
    <col min="14" max="14" width="11.21875" customWidth="1"/>
    <col min="15" max="15" width="9.33203125" customWidth="1"/>
    <col min="16" max="17" width="15" customWidth="1"/>
    <col min="18" max="18" width="11.21875" customWidth="1"/>
  </cols>
  <sheetData>
    <row r="1" spans="2:18" ht="15" thickBot="1"/>
    <row r="2" spans="2:18">
      <c r="B2" s="291" t="s">
        <v>207</v>
      </c>
      <c r="C2" s="293" t="s">
        <v>208</v>
      </c>
      <c r="D2" s="295" t="s">
        <v>192</v>
      </c>
      <c r="E2" s="295" t="s">
        <v>193</v>
      </c>
      <c r="F2" s="295" t="s">
        <v>194</v>
      </c>
      <c r="G2" s="307" t="s">
        <v>195</v>
      </c>
      <c r="H2" s="307" t="s">
        <v>196</v>
      </c>
      <c r="I2" s="307" t="s">
        <v>197</v>
      </c>
      <c r="J2" s="301" t="s">
        <v>198</v>
      </c>
      <c r="K2" s="301" t="s">
        <v>199</v>
      </c>
      <c r="L2" s="301" t="s">
        <v>200</v>
      </c>
      <c r="M2" s="303" t="s">
        <v>201</v>
      </c>
      <c r="N2" s="303" t="s">
        <v>202</v>
      </c>
      <c r="O2" s="303" t="s">
        <v>203</v>
      </c>
      <c r="P2" s="305" t="s">
        <v>204</v>
      </c>
      <c r="Q2" s="305" t="s">
        <v>205</v>
      </c>
      <c r="R2" s="299" t="s">
        <v>206</v>
      </c>
    </row>
    <row r="3" spans="2:18" ht="15" thickBot="1">
      <c r="B3" s="292"/>
      <c r="C3" s="294"/>
      <c r="D3" s="296"/>
      <c r="E3" s="296"/>
      <c r="F3" s="296"/>
      <c r="G3" s="308"/>
      <c r="H3" s="308"/>
      <c r="I3" s="308"/>
      <c r="J3" s="302"/>
      <c r="K3" s="302"/>
      <c r="L3" s="302"/>
      <c r="M3" s="304"/>
      <c r="N3" s="304"/>
      <c r="O3" s="304"/>
      <c r="P3" s="306"/>
      <c r="Q3" s="306"/>
      <c r="R3" s="300"/>
    </row>
    <row r="4" spans="2:18">
      <c r="B4" s="180">
        <v>1</v>
      </c>
      <c r="C4" s="136" t="s">
        <v>190</v>
      </c>
      <c r="D4" s="60">
        <f>LESK!Y7</f>
        <v>2.6</v>
      </c>
      <c r="E4" s="60">
        <f>LESK!Y11</f>
        <v>3.9</v>
      </c>
      <c r="F4" s="60">
        <f>LESK!Y15</f>
        <v>2.2999999999999998</v>
      </c>
      <c r="G4" s="60">
        <f>LESK!Y19</f>
        <v>1.2</v>
      </c>
      <c r="H4" s="60">
        <f>LESK!Y23</f>
        <v>18.600000000000001</v>
      </c>
      <c r="I4" s="60">
        <f>LESK!Y27</f>
        <v>20.9</v>
      </c>
      <c r="J4" s="60">
        <f>LESK!Y31</f>
        <v>1.3</v>
      </c>
      <c r="K4" s="60">
        <f>LESK!Y35</f>
        <v>14</v>
      </c>
      <c r="L4" s="60">
        <f>LESK!Y39</f>
        <v>47.4</v>
      </c>
      <c r="M4" s="60">
        <f>LESK!Y43</f>
        <v>0.6</v>
      </c>
      <c r="N4" s="60">
        <f>LESK!Y47</f>
        <v>6.5</v>
      </c>
      <c r="O4" s="60">
        <f>LESK!Y51</f>
        <v>4.4000000000000004</v>
      </c>
      <c r="P4" s="60">
        <f>LESK!Y55</f>
        <v>1.3</v>
      </c>
      <c r="Q4" s="60">
        <f>LESK!Y59</f>
        <v>2.6</v>
      </c>
      <c r="R4" s="136">
        <f>LESK!Y63</f>
        <v>5.4</v>
      </c>
    </row>
    <row r="5" spans="2:18">
      <c r="B5" s="181">
        <v>2</v>
      </c>
      <c r="C5" s="39" t="s">
        <v>190</v>
      </c>
      <c r="D5" s="93">
        <f>LESK!Y8</f>
        <v>3.1</v>
      </c>
      <c r="E5" s="93">
        <f>LESK!Y12</f>
        <v>3.4</v>
      </c>
      <c r="F5" s="93">
        <f>LESK!Y16</f>
        <v>2.2999999999999998</v>
      </c>
      <c r="G5" s="93">
        <f>LESK!Y20</f>
        <v>1.3</v>
      </c>
      <c r="H5" s="93">
        <f>LESK!Y24</f>
        <v>17.399999999999999</v>
      </c>
      <c r="I5" s="93">
        <f>LESK!Y28</f>
        <v>38.200000000000003</v>
      </c>
      <c r="J5" s="93">
        <f>LESK!Y32</f>
        <v>1.1000000000000001</v>
      </c>
      <c r="K5" s="93">
        <f>LESK!Y36</f>
        <v>13.8</v>
      </c>
      <c r="L5" s="93">
        <f>LESK!Y40</f>
        <v>33.1</v>
      </c>
      <c r="M5" s="93">
        <f>LESK!Y44</f>
        <v>0.7</v>
      </c>
      <c r="N5" s="93">
        <f>LESK!Y48</f>
        <v>8.1</v>
      </c>
      <c r="O5" s="93">
        <f>LESK!Y52</f>
        <v>6.4</v>
      </c>
      <c r="P5" s="93">
        <f>LESK!Y56</f>
        <v>1.1000000000000001</v>
      </c>
      <c r="Q5" s="93">
        <f>LESK!Y60</f>
        <v>3.1</v>
      </c>
      <c r="R5" s="39">
        <f>LESK!Y64</f>
        <v>4</v>
      </c>
    </row>
    <row r="6" spans="2:18">
      <c r="B6" s="181">
        <v>3</v>
      </c>
      <c r="C6" s="39" t="s">
        <v>190</v>
      </c>
      <c r="D6" s="93">
        <f>LESK!Y9</f>
        <v>4.3</v>
      </c>
      <c r="E6" s="93">
        <f>LESK!Y13</f>
        <v>3</v>
      </c>
      <c r="F6" s="93">
        <f>LESK!Y17</f>
        <v>3.5</v>
      </c>
      <c r="G6" s="93">
        <f>LESK!Y21</f>
        <v>1.7</v>
      </c>
      <c r="H6" s="93">
        <f>LESK!Y25</f>
        <v>34.700000000000003</v>
      </c>
      <c r="I6" s="93">
        <f>LESK!Y29</f>
        <v>47.9</v>
      </c>
      <c r="J6" s="93">
        <f>LESK!Y33</f>
        <v>1.5</v>
      </c>
      <c r="K6" s="93">
        <f>LESK!Y37</f>
        <v>21</v>
      </c>
      <c r="L6" s="93">
        <f>LESK!Y41</f>
        <v>21.3</v>
      </c>
      <c r="M6" s="93">
        <f>LESK!Y45</f>
        <v>0.6</v>
      </c>
      <c r="N6" s="93">
        <f>LESK!Y49</f>
        <v>4</v>
      </c>
      <c r="O6" s="93">
        <f>LESK!Y53</f>
        <v>3</v>
      </c>
      <c r="P6" s="93">
        <f>LESK!Y57</f>
        <v>1</v>
      </c>
      <c r="Q6" s="93">
        <f>LESK!Y61</f>
        <v>3.5</v>
      </c>
      <c r="R6" s="39">
        <f>LESK!Y65</f>
        <v>7</v>
      </c>
    </row>
    <row r="7" spans="2:18">
      <c r="B7" s="181">
        <v>4</v>
      </c>
      <c r="C7" s="39" t="s">
        <v>190</v>
      </c>
      <c r="D7" s="93">
        <f>LESK!Y10</f>
        <v>4.5</v>
      </c>
      <c r="E7" s="93">
        <f>LESK!Y14</f>
        <v>4</v>
      </c>
      <c r="F7" s="93">
        <f>LESK!Y18</f>
        <v>2.9</v>
      </c>
      <c r="G7" s="93">
        <f>LESK!Y22</f>
        <v>1.5</v>
      </c>
      <c r="H7" s="93">
        <f>LESK!Y26</f>
        <v>23.9</v>
      </c>
      <c r="I7" s="93">
        <f>LESK!Y30</f>
        <v>38.6</v>
      </c>
      <c r="J7" s="93">
        <f>LESK!Y34</f>
        <v>1.7</v>
      </c>
      <c r="K7" s="93">
        <f>LESK!Y38</f>
        <v>24.3</v>
      </c>
      <c r="L7" s="93">
        <f>LESK!Y42</f>
        <v>22</v>
      </c>
      <c r="M7" s="93">
        <f>LESK!Y46</f>
        <v>0.6</v>
      </c>
      <c r="N7" s="93">
        <f>LESK!Y50</f>
        <v>2.1</v>
      </c>
      <c r="O7" s="93">
        <f>LESK!Y54</f>
        <v>5.2</v>
      </c>
      <c r="P7" s="93">
        <f>LESK!Y58</f>
        <v>1.2</v>
      </c>
      <c r="Q7" s="93">
        <f>LESK!Y62</f>
        <v>3.3</v>
      </c>
      <c r="R7" s="39">
        <f>LESK!Y66</f>
        <v>5.7</v>
      </c>
    </row>
    <row r="8" spans="2:18">
      <c r="B8" s="181">
        <v>5</v>
      </c>
      <c r="C8" s="39" t="s">
        <v>190</v>
      </c>
      <c r="D8" s="93">
        <f>LESK!Z7</f>
        <v>2.7</v>
      </c>
      <c r="E8" s="93">
        <f>LESK!Z11</f>
        <v>4</v>
      </c>
      <c r="F8" s="93">
        <f>LESK!Z15</f>
        <v>2.4</v>
      </c>
      <c r="G8" s="93">
        <f>LESK!Z19</f>
        <v>1.1000000000000001</v>
      </c>
      <c r="H8" s="93">
        <f>LESK!Z23</f>
        <v>18</v>
      </c>
      <c r="I8" s="93">
        <f>LESK!Z27</f>
        <v>27.6</v>
      </c>
      <c r="J8" s="93">
        <f>LESK!Z31</f>
        <v>1.1000000000000001</v>
      </c>
      <c r="K8" s="93">
        <f>LESK!Z35</f>
        <v>14.8</v>
      </c>
      <c r="L8" s="93">
        <f>LESK!Z39</f>
        <v>48.9</v>
      </c>
      <c r="M8" s="93">
        <f>LESK!Z43</f>
        <v>0.5</v>
      </c>
      <c r="N8" s="93">
        <f>LESK!Z47</f>
        <v>5.8</v>
      </c>
      <c r="O8" s="93">
        <f>LESK!Z51</f>
        <v>4.2</v>
      </c>
      <c r="P8" s="93">
        <f>LESK!Z55</f>
        <v>1.3</v>
      </c>
      <c r="Q8" s="93">
        <f>LESK!Z59</f>
        <v>2.2999999999999998</v>
      </c>
      <c r="R8" s="39">
        <f>LESK!Z63</f>
        <v>4</v>
      </c>
    </row>
    <row r="9" spans="2:18">
      <c r="B9" s="181">
        <v>6</v>
      </c>
      <c r="C9" s="39" t="s">
        <v>190</v>
      </c>
      <c r="D9" s="93">
        <f>LESK!Z8</f>
        <v>3.3</v>
      </c>
      <c r="E9" s="93">
        <f>LESK!Z12</f>
        <v>3.3</v>
      </c>
      <c r="F9" s="93">
        <f>LESK!Z16</f>
        <v>2.2000000000000002</v>
      </c>
      <c r="G9" s="93">
        <f>LESK!Z20</f>
        <v>1.2</v>
      </c>
      <c r="H9" s="93">
        <f>LESK!Z24</f>
        <v>16.8</v>
      </c>
      <c r="I9" s="93">
        <f>LESK!Z28</f>
        <v>39.299999999999997</v>
      </c>
      <c r="J9" s="93">
        <f>LESK!Z32</f>
        <v>1</v>
      </c>
      <c r="K9" s="93">
        <f>LESK!Z36</f>
        <v>13.9</v>
      </c>
      <c r="L9" s="93">
        <f>LESK!Z40</f>
        <v>32.200000000000003</v>
      </c>
      <c r="M9" s="93">
        <f>LESK!Z44</f>
        <v>0.5</v>
      </c>
      <c r="N9" s="93">
        <f>LESK!Z48</f>
        <v>5.6</v>
      </c>
      <c r="O9" s="93">
        <f>LESK!Z52</f>
        <v>6.5</v>
      </c>
      <c r="P9" s="93">
        <f>LESK!Z56</f>
        <v>1</v>
      </c>
      <c r="Q9" s="93">
        <f>LESK!Z60</f>
        <v>3.3</v>
      </c>
      <c r="R9" s="39">
        <f>LESK!Z64</f>
        <v>4.5999999999999996</v>
      </c>
    </row>
    <row r="10" spans="2:18">
      <c r="B10" s="181">
        <v>7</v>
      </c>
      <c r="C10" s="39" t="s">
        <v>190</v>
      </c>
      <c r="D10" s="93">
        <f>LESK!Z9</f>
        <v>3.7</v>
      </c>
      <c r="E10" s="93">
        <f>LESK!Z13</f>
        <v>3.3</v>
      </c>
      <c r="F10" s="93">
        <f>LESK!Z17</f>
        <v>3.2</v>
      </c>
      <c r="G10" s="93">
        <f>LESK!Z21</f>
        <v>1.6</v>
      </c>
      <c r="H10" s="93">
        <f>LESK!Z25</f>
        <v>38.299999999999997</v>
      </c>
      <c r="I10" s="93">
        <f>LESK!Z29</f>
        <v>50.1</v>
      </c>
      <c r="J10" s="93">
        <f>LESK!Z33</f>
        <v>1.7</v>
      </c>
      <c r="K10" s="93">
        <f>LESK!Z37</f>
        <v>18.399999999999999</v>
      </c>
      <c r="L10" s="93">
        <f>LESK!Z41</f>
        <v>25.4</v>
      </c>
      <c r="M10" s="93">
        <f>LESK!Z45</f>
        <v>0.5</v>
      </c>
      <c r="N10" s="93">
        <f>LESK!Z49</f>
        <v>3.5</v>
      </c>
      <c r="O10" s="93">
        <f>LESK!Z53</f>
        <v>2.7</v>
      </c>
      <c r="P10" s="93">
        <f>LESK!Z57</f>
        <v>1</v>
      </c>
      <c r="Q10" s="93">
        <f>LESK!Z61</f>
        <v>3.3</v>
      </c>
      <c r="R10" s="39">
        <f>LESK!Z65</f>
        <v>8.8000000000000007</v>
      </c>
    </row>
    <row r="11" spans="2:18">
      <c r="B11" s="181">
        <v>8</v>
      </c>
      <c r="C11" s="39" t="s">
        <v>190</v>
      </c>
      <c r="D11" s="93">
        <f>LESK!Z10</f>
        <v>4.5</v>
      </c>
      <c r="E11" s="93">
        <f>LESK!Z14</f>
        <v>3.4</v>
      </c>
      <c r="F11" s="93">
        <f>LESK!Z18</f>
        <v>2.8</v>
      </c>
      <c r="G11" s="93">
        <f>LESK!Z22</f>
        <v>1.5</v>
      </c>
      <c r="H11" s="93">
        <f>LESK!Z26</f>
        <v>21.9</v>
      </c>
      <c r="I11" s="93">
        <f>LESK!Z30</f>
        <v>39.799999999999997</v>
      </c>
      <c r="J11" s="93">
        <f>LESK!Z34</f>
        <v>1.9</v>
      </c>
      <c r="K11" s="93">
        <f>LESK!Z38</f>
        <v>23.6</v>
      </c>
      <c r="L11" s="93">
        <f>LESK!Z42</f>
        <v>24.2</v>
      </c>
      <c r="M11" s="93">
        <f>LESK!Z46</f>
        <v>0.4</v>
      </c>
      <c r="N11" s="93">
        <f>LESK!Z50</f>
        <v>1.9</v>
      </c>
      <c r="O11" s="93">
        <f>LESK!Z54</f>
        <v>5.4</v>
      </c>
      <c r="P11" s="93">
        <f>LESK!Z58</f>
        <v>1.2</v>
      </c>
      <c r="Q11" s="93">
        <f>LESK!Z62</f>
        <v>2.9</v>
      </c>
      <c r="R11" s="39">
        <f>LESK!Z66</f>
        <v>5.8</v>
      </c>
    </row>
    <row r="12" spans="2:18">
      <c r="B12" s="181">
        <v>9</v>
      </c>
      <c r="C12" s="39" t="s">
        <v>190</v>
      </c>
      <c r="D12" s="93">
        <f>LESK!AA7</f>
        <v>2.6</v>
      </c>
      <c r="E12" s="93">
        <f>LESK!AA11</f>
        <v>4</v>
      </c>
      <c r="F12" s="93">
        <f>LESK!AA15</f>
        <v>2.4</v>
      </c>
      <c r="G12" s="93">
        <f>LESK!AA19</f>
        <v>1.3</v>
      </c>
      <c r="H12" s="93">
        <f>LESK!AA23</f>
        <v>17.399999999999999</v>
      </c>
      <c r="I12" s="93">
        <f>LESK!AA27</f>
        <v>36.5</v>
      </c>
      <c r="J12" s="93">
        <f>LESK!AA31</f>
        <v>1.1000000000000001</v>
      </c>
      <c r="K12" s="93">
        <f>LESK!AA35</f>
        <v>14.5</v>
      </c>
      <c r="L12" s="93">
        <f>LESK!AA39</f>
        <v>49.1</v>
      </c>
      <c r="M12" s="93">
        <f>LESK!AA43</f>
        <v>0.5</v>
      </c>
      <c r="N12" s="93">
        <f>LESK!AA47</f>
        <v>5.8</v>
      </c>
      <c r="O12" s="93">
        <f>LESK!AA51</f>
        <v>4.7</v>
      </c>
      <c r="P12" s="93">
        <f>LESK!AA55</f>
        <v>1.4</v>
      </c>
      <c r="Q12" s="93">
        <f>LESK!AA59</f>
        <v>2.4</v>
      </c>
      <c r="R12" s="39">
        <f>LESK!AA63</f>
        <v>3.4</v>
      </c>
    </row>
    <row r="13" spans="2:18">
      <c r="B13" s="181">
        <v>10</v>
      </c>
      <c r="C13" s="39" t="s">
        <v>190</v>
      </c>
      <c r="D13" s="93">
        <f>LESK!AA8</f>
        <v>3.5</v>
      </c>
      <c r="E13" s="93">
        <f>LESK!AA12</f>
        <v>3.1</v>
      </c>
      <c r="F13" s="93">
        <f>LESK!AA16</f>
        <v>2.2000000000000002</v>
      </c>
      <c r="G13" s="93">
        <f>LESK!AA20</f>
        <v>1.3</v>
      </c>
      <c r="H13" s="93">
        <f>LESK!AA24</f>
        <v>17.100000000000001</v>
      </c>
      <c r="I13" s="93">
        <f>LESK!AA28</f>
        <v>38</v>
      </c>
      <c r="J13" s="93">
        <f>LESK!AA32</f>
        <v>1.1000000000000001</v>
      </c>
      <c r="K13" s="93">
        <f>LESK!AA36</f>
        <v>13.8</v>
      </c>
      <c r="L13" s="93">
        <f>LESK!AA40</f>
        <v>40.200000000000003</v>
      </c>
      <c r="M13" s="93">
        <f>LESK!AA44</f>
        <v>0.4</v>
      </c>
      <c r="N13" s="93">
        <f>LESK!AA48</f>
        <v>5</v>
      </c>
      <c r="O13" s="93">
        <f>LESK!AA52</f>
        <v>5.5</v>
      </c>
      <c r="P13" s="93">
        <f>LESK!AA56</f>
        <v>1.1000000000000001</v>
      </c>
      <c r="Q13" s="93">
        <f>LESK!AA60</f>
        <v>3.3</v>
      </c>
      <c r="R13" s="39">
        <f>LESK!AA64</f>
        <v>6.8</v>
      </c>
    </row>
    <row r="14" spans="2:18">
      <c r="B14" s="181">
        <v>11</v>
      </c>
      <c r="C14" s="39" t="s">
        <v>190</v>
      </c>
      <c r="D14" s="93">
        <f>LESK!AA9</f>
        <v>3</v>
      </c>
      <c r="E14" s="93">
        <f>LESK!AA13</f>
        <v>3.8</v>
      </c>
      <c r="F14" s="93">
        <f>LESK!AA17</f>
        <v>3</v>
      </c>
      <c r="G14" s="93">
        <f>LESK!AA21</f>
        <v>1.7</v>
      </c>
      <c r="H14" s="93">
        <f>LESK!AA25</f>
        <v>38</v>
      </c>
      <c r="I14" s="93">
        <f>LESK!AA29</f>
        <v>48.4</v>
      </c>
      <c r="J14" s="93">
        <f>LESK!AA33</f>
        <v>2</v>
      </c>
      <c r="K14" s="93">
        <f>LESK!AA37</f>
        <v>20.5</v>
      </c>
      <c r="L14" s="93">
        <f>LESK!AA41</f>
        <v>29.4</v>
      </c>
      <c r="M14" s="93">
        <f>LESK!AA45</f>
        <v>0.4</v>
      </c>
      <c r="N14" s="93">
        <f>LESK!AA49</f>
        <v>4.9000000000000004</v>
      </c>
      <c r="O14" s="93">
        <f>LESK!AA53</f>
        <v>3.6</v>
      </c>
      <c r="P14" s="93">
        <f>LESK!AA57</f>
        <v>1</v>
      </c>
      <c r="Q14" s="93">
        <f>LESK!AA61</f>
        <v>3.6</v>
      </c>
      <c r="R14" s="39">
        <f>LESK!AA65</f>
        <v>8.8000000000000007</v>
      </c>
    </row>
    <row r="15" spans="2:18" ht="15" thickBot="1">
      <c r="B15" s="182">
        <v>12</v>
      </c>
      <c r="C15" s="183" t="s">
        <v>190</v>
      </c>
      <c r="D15" s="79">
        <f>LESK!AA10</f>
        <v>4.4000000000000004</v>
      </c>
      <c r="E15" s="79">
        <f>LESK!AA14</f>
        <v>3.6</v>
      </c>
      <c r="F15" s="79">
        <f>LESK!AA18</f>
        <v>2.8</v>
      </c>
      <c r="G15" s="79">
        <f>LESK!AA22</f>
        <v>1.6</v>
      </c>
      <c r="H15" s="79">
        <f>LESK!AA26</f>
        <v>24.8</v>
      </c>
      <c r="I15" s="79">
        <f>LESK!AA30</f>
        <v>40.6</v>
      </c>
      <c r="J15" s="79">
        <f>LESK!AA34</f>
        <v>2</v>
      </c>
      <c r="K15" s="79">
        <f>LESK!AA38</f>
        <v>24</v>
      </c>
      <c r="L15" s="79">
        <f>LESK!AA42</f>
        <v>26.9</v>
      </c>
      <c r="M15" s="79">
        <f>LESK!AA46</f>
        <v>0.4</v>
      </c>
      <c r="N15" s="79">
        <f>LESK!AA50</f>
        <v>2.5</v>
      </c>
      <c r="O15" s="79">
        <f>LESK!AA54</f>
        <v>5.3</v>
      </c>
      <c r="P15" s="79">
        <f>LESK!AA58</f>
        <v>1.2</v>
      </c>
      <c r="Q15" s="79">
        <f>LESK!AA62</f>
        <v>3.1</v>
      </c>
      <c r="R15" s="183">
        <f>LESK!AA66</f>
        <v>7.3</v>
      </c>
    </row>
    <row r="16" spans="2:18">
      <c r="B16" s="180">
        <v>1</v>
      </c>
      <c r="C16" s="136" t="s">
        <v>185</v>
      </c>
      <c r="D16" s="60">
        <f>LESK!AM7</f>
        <v>2.5</v>
      </c>
      <c r="E16" s="60">
        <f>LESK!AM11</f>
        <v>3.8</v>
      </c>
      <c r="F16" s="60">
        <f>LESK!AM15</f>
        <v>2.2000000000000002</v>
      </c>
      <c r="G16" s="60">
        <f>LESK!AM19</f>
        <v>1.2</v>
      </c>
      <c r="H16" s="60">
        <f>LESK!AM23</f>
        <v>18.8</v>
      </c>
      <c r="I16" s="60">
        <f>LESK!AM27</f>
        <v>7.4</v>
      </c>
      <c r="J16" s="60">
        <f>LESK!AM31</f>
        <v>1.3</v>
      </c>
      <c r="K16" s="60">
        <f>LESK!AM35</f>
        <v>13.8</v>
      </c>
      <c r="L16" s="60">
        <f>LESK!AM39</f>
        <v>13.6</v>
      </c>
      <c r="M16" s="60">
        <f>LESK!AM43</f>
        <v>0.7</v>
      </c>
      <c r="N16" s="60">
        <f>LESK!AM47</f>
        <v>7.2</v>
      </c>
      <c r="O16" s="60">
        <f>LESK!AM51</f>
        <v>3.2</v>
      </c>
      <c r="P16" s="60">
        <f>LESK!AM55</f>
        <v>1.5</v>
      </c>
      <c r="Q16" s="60">
        <f>LESK!AM59</f>
        <v>3</v>
      </c>
      <c r="R16" s="136">
        <f>LESK!AM63</f>
        <v>3.1</v>
      </c>
    </row>
    <row r="17" spans="2:18">
      <c r="B17" s="181">
        <v>2</v>
      </c>
      <c r="C17" s="39" t="s">
        <v>185</v>
      </c>
      <c r="D17" s="93">
        <f>LESK!AM8</f>
        <v>3</v>
      </c>
      <c r="E17" s="93">
        <f>LESK!AM12</f>
        <v>3.3</v>
      </c>
      <c r="F17" s="93">
        <f>LESK!AM16</f>
        <v>2.2000000000000002</v>
      </c>
      <c r="G17" s="93">
        <f>LESK!AM20</f>
        <v>1.4</v>
      </c>
      <c r="H17" s="93">
        <f>LESK!AM24</f>
        <v>17.5</v>
      </c>
      <c r="I17" s="93">
        <f>LESK!AM28</f>
        <v>11.9</v>
      </c>
      <c r="J17" s="93">
        <f>LESK!AM32</f>
        <v>1.2</v>
      </c>
      <c r="K17" s="93">
        <f>LESK!AM36</f>
        <v>14</v>
      </c>
      <c r="L17" s="93">
        <f>LESK!AM40</f>
        <v>9.9</v>
      </c>
      <c r="M17" s="93">
        <f>LESK!AM44</f>
        <v>0.6</v>
      </c>
      <c r="N17" s="93">
        <f>LESK!AM48</f>
        <v>8.1</v>
      </c>
      <c r="O17" s="93">
        <f>LESK!AM52</f>
        <v>3.4</v>
      </c>
      <c r="P17" s="93">
        <f>LESK!AM56</f>
        <v>1.1000000000000001</v>
      </c>
      <c r="Q17" s="93">
        <f>LESK!AM60</f>
        <v>3.2</v>
      </c>
      <c r="R17" s="39">
        <f>LESK!AM64</f>
        <v>2.9</v>
      </c>
    </row>
    <row r="18" spans="2:18">
      <c r="B18" s="181">
        <v>3</v>
      </c>
      <c r="C18" s="39" t="s">
        <v>185</v>
      </c>
      <c r="D18" s="93">
        <f>LESK!AM9</f>
        <v>4.2</v>
      </c>
      <c r="E18" s="93">
        <f>LESK!AM13</f>
        <v>3</v>
      </c>
      <c r="F18" s="93">
        <f>LESK!AM17</f>
        <v>3.1</v>
      </c>
      <c r="G18" s="93">
        <f>LESK!AM21</f>
        <v>1.7</v>
      </c>
      <c r="H18" s="93">
        <f>LESK!AM25</f>
        <v>33.700000000000003</v>
      </c>
      <c r="I18" s="93">
        <f>LESK!AM29</f>
        <v>15</v>
      </c>
      <c r="J18" s="93">
        <f>LESK!AM33</f>
        <v>1.5</v>
      </c>
      <c r="K18" s="93">
        <f>LESK!AM37</f>
        <v>20.100000000000001</v>
      </c>
      <c r="L18" s="93">
        <f>LESK!AM41</f>
        <v>6.8</v>
      </c>
      <c r="M18" s="93">
        <f>LESK!AM45</f>
        <v>1.1000000000000001</v>
      </c>
      <c r="N18" s="93">
        <f>LESK!AM49</f>
        <v>3.6</v>
      </c>
      <c r="O18" s="93">
        <f>LESK!AM53</f>
        <v>2</v>
      </c>
      <c r="P18" s="93">
        <f>LESK!AM57</f>
        <v>1</v>
      </c>
      <c r="Q18" s="93">
        <f>LESK!AM61</f>
        <v>3.4</v>
      </c>
      <c r="R18" s="39">
        <f>LESK!AM65</f>
        <v>3.5</v>
      </c>
    </row>
    <row r="19" spans="2:18">
      <c r="B19" s="181">
        <v>4</v>
      </c>
      <c r="C19" s="39" t="s">
        <v>185</v>
      </c>
      <c r="D19" s="93">
        <f>LESK!AM10</f>
        <v>4.5</v>
      </c>
      <c r="E19" s="93">
        <f>LESK!AM14</f>
        <v>4</v>
      </c>
      <c r="F19" s="93">
        <f>LESK!AM18</f>
        <v>2.7</v>
      </c>
      <c r="G19" s="93">
        <f>LESK!AM22</f>
        <v>1.5</v>
      </c>
      <c r="H19" s="93">
        <f>LESK!AM26</f>
        <v>23.5</v>
      </c>
      <c r="I19" s="93">
        <f>LESK!AM30</f>
        <v>10.5</v>
      </c>
      <c r="J19" s="93">
        <f>LESK!AM34</f>
        <v>1.7</v>
      </c>
      <c r="K19" s="93">
        <f>LESK!AM38</f>
        <v>23.7</v>
      </c>
      <c r="L19" s="93">
        <f>LESK!AM42</f>
        <v>7.1</v>
      </c>
      <c r="M19" s="93">
        <f>LESK!AM46</f>
        <v>1</v>
      </c>
      <c r="N19" s="93">
        <f>LESK!AM50</f>
        <v>2.6</v>
      </c>
      <c r="O19" s="93">
        <f>LESK!AM54</f>
        <v>2.8</v>
      </c>
      <c r="P19" s="93">
        <f>LESK!AM58</f>
        <v>1.2</v>
      </c>
      <c r="Q19" s="93">
        <f>LESK!AM62</f>
        <v>3.2</v>
      </c>
      <c r="R19" s="39">
        <f>LESK!AM66</f>
        <v>2.9</v>
      </c>
    </row>
    <row r="20" spans="2:18">
      <c r="B20" s="181">
        <v>5</v>
      </c>
      <c r="C20" s="39" t="s">
        <v>185</v>
      </c>
      <c r="D20" s="93">
        <f>LESK!AN7</f>
        <v>2.7</v>
      </c>
      <c r="E20" s="93">
        <f>LESK!AN11</f>
        <v>3.8</v>
      </c>
      <c r="F20" s="93">
        <f>LESK!AN15</f>
        <v>2.2999999999999998</v>
      </c>
      <c r="G20" s="93">
        <f>LESK!AN19</f>
        <v>1.2</v>
      </c>
      <c r="H20" s="93">
        <f>LESK!AN23</f>
        <v>18.2</v>
      </c>
      <c r="I20" s="93">
        <f>LESK!AN27</f>
        <v>9</v>
      </c>
      <c r="J20" s="93">
        <f>LESK!AN31</f>
        <v>1.1000000000000001</v>
      </c>
      <c r="K20" s="93">
        <f>LESK!AN35</f>
        <v>14.5</v>
      </c>
      <c r="L20" s="93">
        <f>LESK!AN39</f>
        <v>14.2</v>
      </c>
      <c r="M20" s="93">
        <f>LESK!AN43</f>
        <v>0.5</v>
      </c>
      <c r="N20" s="93">
        <f>LESK!AN47</f>
        <v>5.5</v>
      </c>
      <c r="O20" s="93">
        <f>LESK!AN51</f>
        <v>2.2999999999999998</v>
      </c>
      <c r="P20" s="93">
        <f>LESK!AN55</f>
        <v>1.4</v>
      </c>
      <c r="Q20" s="93">
        <f>LESK!AN59</f>
        <v>2.2000000000000002</v>
      </c>
      <c r="R20" s="39">
        <f>LESK!AN63</f>
        <v>2.5</v>
      </c>
    </row>
    <row r="21" spans="2:18">
      <c r="B21" s="181">
        <v>6</v>
      </c>
      <c r="C21" s="39" t="s">
        <v>185</v>
      </c>
      <c r="D21" s="93">
        <f>LESK!AN8</f>
        <v>3.1</v>
      </c>
      <c r="E21" s="93">
        <f>LESK!AN12</f>
        <v>3.1</v>
      </c>
      <c r="F21" s="93">
        <f>LESK!AN16</f>
        <v>2.1</v>
      </c>
      <c r="G21" s="93">
        <f>LESK!AN20</f>
        <v>1.3</v>
      </c>
      <c r="H21" s="93">
        <f>LESK!AN24</f>
        <v>16.8</v>
      </c>
      <c r="I21" s="93">
        <f>LESK!AN28</f>
        <v>12.4</v>
      </c>
      <c r="J21" s="93">
        <f>LESK!AN32</f>
        <v>1.1000000000000001</v>
      </c>
      <c r="K21" s="93">
        <f>LESK!AN36</f>
        <v>13.7</v>
      </c>
      <c r="L21" s="93">
        <f>LESK!AN40</f>
        <v>9.5</v>
      </c>
      <c r="M21" s="93">
        <f>LESK!AN44</f>
        <v>0.4</v>
      </c>
      <c r="N21" s="93">
        <f>LESK!AN48</f>
        <v>5.3</v>
      </c>
      <c r="O21" s="93">
        <f>LESK!AN52</f>
        <v>3.1</v>
      </c>
      <c r="P21" s="93">
        <f>LESK!AN56</f>
        <v>1.1000000000000001</v>
      </c>
      <c r="Q21" s="93">
        <f>LESK!AN60</f>
        <v>3</v>
      </c>
      <c r="R21" s="39">
        <f>LESK!AN64</f>
        <v>2.8</v>
      </c>
    </row>
    <row r="22" spans="2:18">
      <c r="B22" s="181">
        <v>7</v>
      </c>
      <c r="C22" s="39" t="s">
        <v>185</v>
      </c>
      <c r="D22" s="93">
        <f>LESK!AN9</f>
        <v>3.7</v>
      </c>
      <c r="E22" s="93">
        <f>LESK!AN13</f>
        <v>3.3</v>
      </c>
      <c r="F22" s="93">
        <f>LESK!AN17</f>
        <v>3</v>
      </c>
      <c r="G22" s="93">
        <f>LESK!AN21</f>
        <v>1.6</v>
      </c>
      <c r="H22" s="93">
        <f>LESK!AN25</f>
        <v>37.200000000000003</v>
      </c>
      <c r="I22" s="93">
        <f>LESK!AN29</f>
        <v>15.4</v>
      </c>
      <c r="J22" s="93">
        <f>LESK!AN33</f>
        <v>1.7</v>
      </c>
      <c r="K22" s="93">
        <f>LESK!AN37</f>
        <v>17.2</v>
      </c>
      <c r="L22" s="93">
        <f>LESK!AN41</f>
        <v>7.8</v>
      </c>
      <c r="M22" s="93">
        <f>LESK!AN45</f>
        <v>0.4</v>
      </c>
      <c r="N22" s="93">
        <f>LESK!AN49</f>
        <v>3.3</v>
      </c>
      <c r="O22" s="93">
        <f>LESK!AN53</f>
        <v>1.8</v>
      </c>
      <c r="P22" s="93">
        <f>LESK!AN57</f>
        <v>1</v>
      </c>
      <c r="Q22" s="93">
        <f>LESK!AN61</f>
        <v>3.3</v>
      </c>
      <c r="R22" s="39">
        <f>LESK!AN65</f>
        <v>4</v>
      </c>
    </row>
    <row r="23" spans="2:18">
      <c r="B23" s="181">
        <v>8</v>
      </c>
      <c r="C23" s="39" t="s">
        <v>185</v>
      </c>
      <c r="D23" s="93">
        <f>LESK!AN10</f>
        <v>4.4000000000000004</v>
      </c>
      <c r="E23" s="93">
        <f>LESK!AN14</f>
        <v>3.3</v>
      </c>
      <c r="F23" s="93">
        <f>LESK!AN18</f>
        <v>2.7</v>
      </c>
      <c r="G23" s="93">
        <f>LESK!AN22</f>
        <v>1.6</v>
      </c>
      <c r="H23" s="93">
        <f>LESK!AN26</f>
        <v>21.7</v>
      </c>
      <c r="I23" s="93">
        <f>LESK!AN30</f>
        <v>10.9</v>
      </c>
      <c r="J23" s="93">
        <f>LESK!AN34</f>
        <v>2</v>
      </c>
      <c r="K23" s="93">
        <f>LESK!AN38</f>
        <v>22.2</v>
      </c>
      <c r="L23" s="93">
        <f>LESK!AN42</f>
        <v>7.4</v>
      </c>
      <c r="M23" s="93">
        <f>LESK!AN46</f>
        <v>0.5</v>
      </c>
      <c r="N23" s="93">
        <f>LESK!AN50</f>
        <v>1.8</v>
      </c>
      <c r="O23" s="93">
        <f>LESK!AN54</f>
        <v>2.8</v>
      </c>
      <c r="P23" s="93">
        <f>LESK!AN58</f>
        <v>1.1000000000000001</v>
      </c>
      <c r="Q23" s="93">
        <f>LESK!AN62</f>
        <v>3</v>
      </c>
      <c r="R23" s="39">
        <f>LESK!AN66</f>
        <v>3.1</v>
      </c>
    </row>
    <row r="24" spans="2:18">
      <c r="B24" s="181">
        <v>9</v>
      </c>
      <c r="C24" s="39" t="s">
        <v>185</v>
      </c>
      <c r="D24" s="93">
        <f>LESK!AO7</f>
        <v>2.6</v>
      </c>
      <c r="E24" s="93">
        <f>LESK!AO11</f>
        <v>3.9</v>
      </c>
      <c r="F24" s="93">
        <f>LESK!AO15</f>
        <v>2.2999999999999998</v>
      </c>
      <c r="G24" s="93">
        <f>LESK!AO19</f>
        <v>1.3</v>
      </c>
      <c r="H24" s="93">
        <f>LESK!AO23</f>
        <v>17.600000000000001</v>
      </c>
      <c r="I24" s="93">
        <f>LESK!AO27</f>
        <v>11.9</v>
      </c>
      <c r="J24" s="93">
        <f>LESK!AO31</f>
        <v>1.2</v>
      </c>
      <c r="K24" s="93">
        <f>LESK!AO35</f>
        <v>14.2</v>
      </c>
      <c r="L24" s="93">
        <f>LESK!AO39</f>
        <v>14.5</v>
      </c>
      <c r="M24" s="93">
        <f>LESK!AO43</f>
        <v>0.6</v>
      </c>
      <c r="N24" s="93">
        <f>LESK!AO47</f>
        <v>5.4</v>
      </c>
      <c r="O24" s="93">
        <f>LESK!AO51</f>
        <v>2.5</v>
      </c>
      <c r="P24" s="93">
        <f>LESK!AO55</f>
        <v>1.5</v>
      </c>
      <c r="Q24" s="93">
        <f>LESK!AO59</f>
        <v>2.2999999999999998</v>
      </c>
      <c r="R24" s="39">
        <f>LESK!AO63</f>
        <v>2.2000000000000002</v>
      </c>
    </row>
    <row r="25" spans="2:18">
      <c r="B25" s="181">
        <v>10</v>
      </c>
      <c r="C25" s="39" t="s">
        <v>185</v>
      </c>
      <c r="D25" s="93">
        <f>LESK!AO8</f>
        <v>3.3</v>
      </c>
      <c r="E25" s="93">
        <f>LESK!AO12</f>
        <v>3</v>
      </c>
      <c r="F25" s="93">
        <f>LESK!AO16</f>
        <v>2.1</v>
      </c>
      <c r="G25" s="93">
        <f>LESK!AO20</f>
        <v>1.4</v>
      </c>
      <c r="H25" s="93">
        <f>LESK!AO24</f>
        <v>17.100000000000001</v>
      </c>
      <c r="I25" s="93">
        <f>LESK!AO28</f>
        <v>12.1</v>
      </c>
      <c r="J25" s="93">
        <f>LESK!AO32</f>
        <v>1.1000000000000001</v>
      </c>
      <c r="K25" s="93">
        <f>LESK!AO36</f>
        <v>13.5</v>
      </c>
      <c r="L25" s="93">
        <f>LESK!AO40</f>
        <v>11.7</v>
      </c>
      <c r="M25" s="93">
        <f>LESK!AO44</f>
        <v>0.5</v>
      </c>
      <c r="N25" s="93">
        <f>LESK!AO48</f>
        <v>4.7</v>
      </c>
      <c r="O25" s="93">
        <f>LESK!AO52</f>
        <v>2.8</v>
      </c>
      <c r="P25" s="93">
        <f>LESK!AO56</f>
        <v>1.2</v>
      </c>
      <c r="Q25" s="93">
        <f>LESK!AO60</f>
        <v>3.1</v>
      </c>
      <c r="R25" s="39">
        <f>LESK!AO64</f>
        <v>3.6</v>
      </c>
    </row>
    <row r="26" spans="2:18">
      <c r="B26" s="181">
        <v>11</v>
      </c>
      <c r="C26" s="39" t="s">
        <v>185</v>
      </c>
      <c r="D26" s="93">
        <f>LESK!AO9</f>
        <v>3</v>
      </c>
      <c r="E26" s="93">
        <f>LESK!AO13</f>
        <v>3.8</v>
      </c>
      <c r="F26" s="93">
        <f>LESK!AO17</f>
        <v>2.8</v>
      </c>
      <c r="G26" s="93">
        <f>LESK!AO21</f>
        <v>1.7</v>
      </c>
      <c r="H26" s="93">
        <f>LESK!AO25</f>
        <v>37.200000000000003</v>
      </c>
      <c r="I26" s="93">
        <f>LESK!AO29</f>
        <v>14.9</v>
      </c>
      <c r="J26" s="93">
        <f>LESK!AO33</f>
        <v>2</v>
      </c>
      <c r="K26" s="93">
        <f>LESK!AO37</f>
        <v>19.3</v>
      </c>
      <c r="L26" s="93">
        <f>LESK!AO41</f>
        <v>9.5</v>
      </c>
      <c r="M26" s="93">
        <f>LESK!AO45</f>
        <v>0.3</v>
      </c>
      <c r="N26" s="93">
        <f>LESK!AO49</f>
        <v>4.5</v>
      </c>
      <c r="O26" s="93">
        <f>LESK!AO53</f>
        <v>2.1</v>
      </c>
      <c r="P26" s="93">
        <f>LESK!AO57</f>
        <v>1</v>
      </c>
      <c r="Q26" s="93">
        <f>LESK!AO61</f>
        <v>3.9</v>
      </c>
      <c r="R26" s="39">
        <f>LESK!AO65</f>
        <v>4.3</v>
      </c>
    </row>
    <row r="27" spans="2:18" ht="15" thickBot="1">
      <c r="B27" s="182">
        <v>12</v>
      </c>
      <c r="C27" s="183" t="s">
        <v>185</v>
      </c>
      <c r="D27" s="79">
        <f>LESK!AO10</f>
        <v>4.5</v>
      </c>
      <c r="E27" s="79">
        <f>LESK!AO14</f>
        <v>3.4</v>
      </c>
      <c r="F27" s="79">
        <f>LESK!AO18</f>
        <v>2.7</v>
      </c>
      <c r="G27" s="79">
        <f>LESK!AO22</f>
        <v>1.6</v>
      </c>
      <c r="H27" s="79">
        <f>LESK!AO26</f>
        <v>24.7</v>
      </c>
      <c r="I27" s="79">
        <f>LESK!AO30</f>
        <v>11.2</v>
      </c>
      <c r="J27" s="79">
        <f>LESK!AO34</f>
        <v>2.1</v>
      </c>
      <c r="K27" s="79">
        <f>LESK!AO38</f>
        <v>22.8</v>
      </c>
      <c r="L27" s="79">
        <f>LESK!AO42</f>
        <v>8.3000000000000007</v>
      </c>
      <c r="M27" s="79">
        <f>LESK!AO46</f>
        <v>0.4</v>
      </c>
      <c r="N27" s="79">
        <f>LESK!AO50</f>
        <v>2.2000000000000002</v>
      </c>
      <c r="O27" s="79">
        <f>LESK!AO54</f>
        <v>2.9</v>
      </c>
      <c r="P27" s="79">
        <f>LESK!AO58</f>
        <v>1.1000000000000001</v>
      </c>
      <c r="Q27" s="79">
        <f>LESK!AO62</f>
        <v>3.5</v>
      </c>
      <c r="R27" s="183">
        <f>LESK!AO66</f>
        <v>4</v>
      </c>
    </row>
    <row r="28" spans="2:18">
      <c r="B28" s="180">
        <v>1</v>
      </c>
      <c r="C28" s="136" t="s">
        <v>186</v>
      </c>
      <c r="D28" s="60">
        <f>LESK!AW7</f>
        <v>2.6</v>
      </c>
      <c r="E28" s="60">
        <f>LESK!AW11</f>
        <v>3.9</v>
      </c>
      <c r="F28" s="60">
        <f>LESK!AW15</f>
        <v>2.2999999999999998</v>
      </c>
      <c r="G28" s="60">
        <f>LESK!AW19</f>
        <v>1.3</v>
      </c>
      <c r="H28" s="60">
        <f>LESK!AW23</f>
        <v>18.5</v>
      </c>
      <c r="I28" s="60">
        <f>LESK!AW27</f>
        <v>6.3</v>
      </c>
      <c r="J28" s="60">
        <f>LESK!AW31</f>
        <v>1.3</v>
      </c>
      <c r="K28" s="60">
        <f>LESK!AW35</f>
        <v>13.3</v>
      </c>
      <c r="L28" s="60">
        <f>LESK!AW39</f>
        <v>12.2</v>
      </c>
      <c r="M28" s="60">
        <f>LESK!AW43</f>
        <v>0.5</v>
      </c>
      <c r="N28" s="60">
        <f>LESK!AW47</f>
        <v>6.4</v>
      </c>
      <c r="O28" s="60">
        <f>LESK!AW51</f>
        <v>2.6</v>
      </c>
      <c r="P28" s="60">
        <f>LESK!AW55</f>
        <v>1.5</v>
      </c>
      <c r="Q28" s="60">
        <f>LESK!AW59</f>
        <v>2.8</v>
      </c>
      <c r="R28" s="136">
        <f>LESK!AW63</f>
        <v>3</v>
      </c>
    </row>
    <row r="29" spans="2:18">
      <c r="B29" s="181">
        <v>2</v>
      </c>
      <c r="C29" s="39" t="s">
        <v>186</v>
      </c>
      <c r="D29" s="93">
        <f>LESK!AW8</f>
        <v>3</v>
      </c>
      <c r="E29" s="93">
        <f>LESK!AW12</f>
        <v>3.3</v>
      </c>
      <c r="F29" s="93">
        <f>LESK!AW16</f>
        <v>2.2999999999999998</v>
      </c>
      <c r="G29" s="93">
        <f>LESK!AW20</f>
        <v>1.5</v>
      </c>
      <c r="H29" s="93">
        <f>LESK!AW24</f>
        <v>16.899999999999999</v>
      </c>
      <c r="I29" s="93">
        <f>LESK!AW28</f>
        <v>10.4</v>
      </c>
      <c r="J29" s="93">
        <f>LESK!AW32</f>
        <v>1.2</v>
      </c>
      <c r="K29" s="93">
        <f>LESK!AW36</f>
        <v>13.9</v>
      </c>
      <c r="L29" s="93">
        <f>LESK!AW40</f>
        <v>8.8000000000000007</v>
      </c>
      <c r="M29" s="93">
        <f>LESK!AW44</f>
        <v>0.6</v>
      </c>
      <c r="N29" s="93">
        <f>LESK!AW48</f>
        <v>8.1</v>
      </c>
      <c r="O29" s="93">
        <f>LESK!AW52</f>
        <v>3.3</v>
      </c>
      <c r="P29" s="93">
        <f>LESK!AW56</f>
        <v>1.2</v>
      </c>
      <c r="Q29" s="93">
        <f>LESK!AW60</f>
        <v>3.2</v>
      </c>
      <c r="R29" s="39">
        <f>LESK!AW64</f>
        <v>2.6</v>
      </c>
    </row>
    <row r="30" spans="2:18">
      <c r="B30" s="181">
        <v>3</v>
      </c>
      <c r="C30" s="39" t="s">
        <v>186</v>
      </c>
      <c r="D30" s="93">
        <f>LESK!AW9</f>
        <v>4.2</v>
      </c>
      <c r="E30" s="93">
        <f>LESK!AW13</f>
        <v>3.1</v>
      </c>
      <c r="F30" s="93">
        <f>LESK!AW17</f>
        <v>3.2</v>
      </c>
      <c r="G30" s="93">
        <f>LESK!AW21</f>
        <v>1.9</v>
      </c>
      <c r="H30" s="93">
        <f>LESK!AW25</f>
        <v>34.299999999999997</v>
      </c>
      <c r="I30" s="93">
        <f>LESK!AW29</f>
        <v>13.2</v>
      </c>
      <c r="J30" s="93">
        <f>LESK!AW33</f>
        <v>1.6</v>
      </c>
      <c r="K30" s="93">
        <f>LESK!AW37</f>
        <v>20.6</v>
      </c>
      <c r="L30" s="93">
        <f>LESK!AW41</f>
        <v>6.1</v>
      </c>
      <c r="M30" s="93">
        <f>LESK!AW45</f>
        <v>0.9</v>
      </c>
      <c r="N30" s="93">
        <f>LESK!AW49</f>
        <v>3.6</v>
      </c>
      <c r="O30" s="93">
        <f>LESK!AW53</f>
        <v>1.8</v>
      </c>
      <c r="P30" s="93">
        <f>LESK!AW57</f>
        <v>1.1000000000000001</v>
      </c>
      <c r="Q30" s="93">
        <f>LESK!AW61</f>
        <v>3.5</v>
      </c>
      <c r="R30" s="39">
        <f>LESK!AW65</f>
        <v>3.2</v>
      </c>
    </row>
    <row r="31" spans="2:18">
      <c r="B31" s="181">
        <v>4</v>
      </c>
      <c r="C31" s="39" t="s">
        <v>186</v>
      </c>
      <c r="D31" s="93">
        <f>LESK!AW10</f>
        <v>4.3</v>
      </c>
      <c r="E31" s="93">
        <f>LESK!AW14</f>
        <v>4.0999999999999996</v>
      </c>
      <c r="F31" s="93">
        <f>LESK!AW18</f>
        <v>2.7</v>
      </c>
      <c r="G31" s="93">
        <f>LESK!AW22</f>
        <v>1.5</v>
      </c>
      <c r="H31" s="93">
        <f>LESK!AW26</f>
        <v>23.8</v>
      </c>
      <c r="I31" s="93">
        <f>LESK!AW30</f>
        <v>9.6</v>
      </c>
      <c r="J31" s="93">
        <f>LESK!AW34</f>
        <v>1.8</v>
      </c>
      <c r="K31" s="93">
        <f>LESK!AW38</f>
        <v>23.9</v>
      </c>
      <c r="L31" s="93">
        <f>LESK!AW42</f>
        <v>6.5</v>
      </c>
      <c r="M31" s="93">
        <f>LESK!AW46</f>
        <v>0.8</v>
      </c>
      <c r="N31" s="93">
        <f>LESK!AW50</f>
        <v>2.8</v>
      </c>
      <c r="O31" s="93">
        <f>LESK!AW54</f>
        <v>2.6</v>
      </c>
      <c r="P31" s="93">
        <f>LESK!AW58</f>
        <v>1.1000000000000001</v>
      </c>
      <c r="Q31" s="93">
        <f>LESK!AW62</f>
        <v>3.2</v>
      </c>
      <c r="R31" s="39">
        <f>LESK!AW66</f>
        <v>2.8</v>
      </c>
    </row>
    <row r="32" spans="2:18">
      <c r="B32" s="181">
        <v>5</v>
      </c>
      <c r="C32" s="39" t="s">
        <v>186</v>
      </c>
      <c r="D32" s="93">
        <f>LESK!AX7</f>
        <v>2.8</v>
      </c>
      <c r="E32" s="93">
        <f>LESK!AX11</f>
        <v>4</v>
      </c>
      <c r="F32" s="93">
        <f>LESK!AX15</f>
        <v>2.2999999999999998</v>
      </c>
      <c r="G32" s="93">
        <f>LESK!AX19</f>
        <v>1.2</v>
      </c>
      <c r="H32" s="93">
        <f>LESK!AX23</f>
        <v>17.5</v>
      </c>
      <c r="I32" s="93">
        <f>LESK!AX27</f>
        <v>8.1999999999999993</v>
      </c>
      <c r="J32" s="93">
        <f>LESK!AX31</f>
        <v>1.2</v>
      </c>
      <c r="K32" s="93">
        <f>LESK!AX35</f>
        <v>14.6</v>
      </c>
      <c r="L32" s="93">
        <f>LESK!AX39</f>
        <v>12.6</v>
      </c>
      <c r="M32" s="93">
        <f>LESK!AX43</f>
        <v>0.5</v>
      </c>
      <c r="N32" s="93">
        <f>LESK!AX47</f>
        <v>5.6</v>
      </c>
      <c r="O32" s="93">
        <f>LESK!AX51</f>
        <v>2.2000000000000002</v>
      </c>
      <c r="P32" s="93">
        <f>LESK!AX55</f>
        <v>1.4</v>
      </c>
      <c r="Q32" s="93">
        <f>LESK!AX59</f>
        <v>2.4</v>
      </c>
      <c r="R32" s="39">
        <f>LESK!AX63</f>
        <v>2.4</v>
      </c>
    </row>
    <row r="33" spans="2:18">
      <c r="B33" s="181">
        <v>6</v>
      </c>
      <c r="C33" s="39" t="s">
        <v>186</v>
      </c>
      <c r="D33" s="93">
        <f>LESK!AX8</f>
        <v>3.2</v>
      </c>
      <c r="E33" s="93">
        <f>LESK!AX12</f>
        <v>3.2</v>
      </c>
      <c r="F33" s="93">
        <f>LESK!AX16</f>
        <v>2.2000000000000002</v>
      </c>
      <c r="G33" s="93">
        <f>LESK!AX20</f>
        <v>1.4</v>
      </c>
      <c r="H33" s="93">
        <f>LESK!AX24</f>
        <v>16.7</v>
      </c>
      <c r="I33" s="93">
        <f>LESK!AX28</f>
        <v>11.2</v>
      </c>
      <c r="J33" s="93">
        <f>LESK!AX32</f>
        <v>1.1000000000000001</v>
      </c>
      <c r="K33" s="93">
        <f>LESK!AX36</f>
        <v>13.9</v>
      </c>
      <c r="L33" s="93">
        <f>LESK!AX40</f>
        <v>8.6999999999999993</v>
      </c>
      <c r="M33" s="93">
        <f>LESK!AX44</f>
        <v>0.5</v>
      </c>
      <c r="N33" s="93">
        <f>LESK!AX48</f>
        <v>5.2</v>
      </c>
      <c r="O33" s="93">
        <f>LESK!AX52</f>
        <v>2.8</v>
      </c>
      <c r="P33" s="93">
        <f>LESK!AX56</f>
        <v>1.2</v>
      </c>
      <c r="Q33" s="93">
        <f>LESK!AX60</f>
        <v>3.2</v>
      </c>
      <c r="R33" s="39">
        <f>LESK!AX64</f>
        <v>2.8</v>
      </c>
    </row>
    <row r="34" spans="2:18">
      <c r="B34" s="181">
        <v>7</v>
      </c>
      <c r="C34" s="39" t="s">
        <v>186</v>
      </c>
      <c r="D34" s="93">
        <f>LESK!AX9</f>
        <v>3.6</v>
      </c>
      <c r="E34" s="93">
        <f>LESK!AX13</f>
        <v>3.4</v>
      </c>
      <c r="F34" s="93">
        <f>LESK!AX17</f>
        <v>3</v>
      </c>
      <c r="G34" s="93">
        <f>LESK!AX21</f>
        <v>1.7</v>
      </c>
      <c r="H34" s="93">
        <f>LESK!AX25</f>
        <v>38.5</v>
      </c>
      <c r="I34" s="93">
        <f>LESK!AX29</f>
        <v>14.1</v>
      </c>
      <c r="J34" s="93">
        <f>LESK!AX33</f>
        <v>1.7</v>
      </c>
      <c r="K34" s="93">
        <f>LESK!AX37</f>
        <v>16.899999999999999</v>
      </c>
      <c r="L34" s="93">
        <f>LESK!AX41</f>
        <v>7.1</v>
      </c>
      <c r="M34" s="93">
        <f>LESK!AX45</f>
        <v>0.5</v>
      </c>
      <c r="N34" s="93">
        <f>LESK!AX49</f>
        <v>3.4</v>
      </c>
      <c r="O34" s="93">
        <f>LESK!AX53</f>
        <v>1.7</v>
      </c>
      <c r="P34" s="93">
        <f>LESK!AX57</f>
        <v>1.1000000000000001</v>
      </c>
      <c r="Q34" s="93">
        <f>LESK!AX61</f>
        <v>3.5</v>
      </c>
      <c r="R34" s="39">
        <f>LESK!AX65</f>
        <v>3.6</v>
      </c>
    </row>
    <row r="35" spans="2:18">
      <c r="B35" s="181">
        <v>8</v>
      </c>
      <c r="C35" s="39" t="s">
        <v>186</v>
      </c>
      <c r="D35" s="93">
        <f>LESK!AX10</f>
        <v>4.4000000000000004</v>
      </c>
      <c r="E35" s="93">
        <f>LESK!AX14</f>
        <v>3.4</v>
      </c>
      <c r="F35" s="93">
        <f>LESK!AX18</f>
        <v>2.7</v>
      </c>
      <c r="G35" s="93">
        <f>LESK!AX22</f>
        <v>1.6</v>
      </c>
      <c r="H35" s="93">
        <f>LESK!AX26</f>
        <v>21.8</v>
      </c>
      <c r="I35" s="93">
        <f>LESK!AX30</f>
        <v>10</v>
      </c>
      <c r="J35" s="93">
        <f>LESK!AX34</f>
        <v>2</v>
      </c>
      <c r="K35" s="93">
        <f>LESK!AX38</f>
        <v>22.5</v>
      </c>
      <c r="L35" s="93">
        <f>LESK!AX42</f>
        <v>6.8</v>
      </c>
      <c r="M35" s="93">
        <f>LESK!AX46</f>
        <v>0.5</v>
      </c>
      <c r="N35" s="93">
        <f>LESK!AX50</f>
        <v>1.9</v>
      </c>
      <c r="O35" s="93">
        <f>LESK!AX54</f>
        <v>2.6</v>
      </c>
      <c r="P35" s="93">
        <f>LESK!AX58</f>
        <v>1.2</v>
      </c>
      <c r="Q35" s="93">
        <f>LESK!AX62</f>
        <v>3.1</v>
      </c>
      <c r="R35" s="39">
        <f>LESK!AX66</f>
        <v>3</v>
      </c>
    </row>
    <row r="36" spans="2:18">
      <c r="B36" s="181">
        <v>9</v>
      </c>
      <c r="C36" s="39" t="s">
        <v>186</v>
      </c>
      <c r="D36" s="93">
        <f>LESK!AY7</f>
        <v>2.8</v>
      </c>
      <c r="E36" s="93">
        <f>LESK!AY11</f>
        <v>3.9</v>
      </c>
      <c r="F36" s="93">
        <f>LESK!AY15</f>
        <v>2.4</v>
      </c>
      <c r="G36" s="93">
        <f>LESK!AY19</f>
        <v>1.4</v>
      </c>
      <c r="H36" s="93">
        <f>LESK!AY23</f>
        <v>17.399999999999999</v>
      </c>
      <c r="I36" s="93">
        <f>LESK!AY27</f>
        <v>10.8</v>
      </c>
      <c r="J36" s="93">
        <f>LESK!AY31</f>
        <v>1.1000000000000001</v>
      </c>
      <c r="K36" s="93">
        <f>LESK!AY35</f>
        <v>14.3</v>
      </c>
      <c r="L36" s="93">
        <f>LESK!AY39</f>
        <v>12.9</v>
      </c>
      <c r="M36" s="93">
        <f>LESK!AY43</f>
        <v>0.6</v>
      </c>
      <c r="N36" s="93">
        <f>LESK!AY47</f>
        <v>5.5</v>
      </c>
      <c r="O36" s="93">
        <f>LESK!AY51</f>
        <v>2.4</v>
      </c>
      <c r="P36" s="93">
        <f>LESK!AY55</f>
        <v>1.5</v>
      </c>
      <c r="Q36" s="93">
        <f>LESK!AY59</f>
        <v>2.5</v>
      </c>
      <c r="R36" s="39">
        <f>LESK!AY63</f>
        <v>2.2000000000000002</v>
      </c>
    </row>
    <row r="37" spans="2:18">
      <c r="B37" s="181">
        <v>10</v>
      </c>
      <c r="C37" s="39" t="s">
        <v>186</v>
      </c>
      <c r="D37" s="93">
        <f>LESK!AY8</f>
        <v>3.5</v>
      </c>
      <c r="E37" s="93">
        <f>LESK!AY12</f>
        <v>3.1</v>
      </c>
      <c r="F37" s="93">
        <f>LESK!AY16</f>
        <v>2.2000000000000002</v>
      </c>
      <c r="G37" s="93">
        <f>LESK!AY20</f>
        <v>1.5</v>
      </c>
      <c r="H37" s="93">
        <f>LESK!AY24</f>
        <v>17.2</v>
      </c>
      <c r="I37" s="93">
        <f>LESK!AY28</f>
        <v>10.9</v>
      </c>
      <c r="J37" s="93">
        <f>LESK!AY32</f>
        <v>1.2</v>
      </c>
      <c r="K37" s="93">
        <f>LESK!AY36</f>
        <v>13.5</v>
      </c>
      <c r="L37" s="93">
        <f>LESK!AY40</f>
        <v>10.7</v>
      </c>
      <c r="M37" s="93">
        <f>LESK!AY44</f>
        <v>0.5</v>
      </c>
      <c r="N37" s="93">
        <f>LESK!AY48</f>
        <v>4.7</v>
      </c>
      <c r="O37" s="93">
        <f>LESK!AY52</f>
        <v>2.6</v>
      </c>
      <c r="P37" s="93">
        <f>LESK!AY56</f>
        <v>1.3</v>
      </c>
      <c r="Q37" s="93">
        <f>LESK!AY60</f>
        <v>3.3</v>
      </c>
      <c r="R37" s="39">
        <f>LESK!AY64</f>
        <v>3.4</v>
      </c>
    </row>
    <row r="38" spans="2:18">
      <c r="B38" s="181">
        <v>11</v>
      </c>
      <c r="C38" s="39" t="s">
        <v>186</v>
      </c>
      <c r="D38" s="93">
        <f>LESK!AY9</f>
        <v>3</v>
      </c>
      <c r="E38" s="93">
        <f>LESK!AY13</f>
        <v>3.9</v>
      </c>
      <c r="F38" s="93">
        <f>LESK!AY17</f>
        <v>2.9</v>
      </c>
      <c r="G38" s="93">
        <f>LESK!AY21</f>
        <v>1.8</v>
      </c>
      <c r="H38" s="93">
        <f>LESK!AY25</f>
        <v>38</v>
      </c>
      <c r="I38" s="93">
        <f>LESK!AY29</f>
        <v>13.9</v>
      </c>
      <c r="J38" s="93">
        <f>LESK!AY33</f>
        <v>2</v>
      </c>
      <c r="K38" s="93">
        <f>LESK!AY37</f>
        <v>19.7</v>
      </c>
      <c r="L38" s="93">
        <f>LESK!AY41</f>
        <v>8.5</v>
      </c>
      <c r="M38" s="93">
        <f>LESK!AY45</f>
        <v>0.3</v>
      </c>
      <c r="N38" s="93">
        <f>LESK!AY49</f>
        <v>4.0999999999999996</v>
      </c>
      <c r="O38" s="93">
        <f>LESK!AY53</f>
        <v>2</v>
      </c>
      <c r="P38" s="93">
        <f>LESK!AY57</f>
        <v>1.1000000000000001</v>
      </c>
      <c r="Q38" s="93">
        <f>LESK!AY61</f>
        <v>3.9</v>
      </c>
      <c r="R38" s="39">
        <f>LESK!AY65</f>
        <v>3.9</v>
      </c>
    </row>
    <row r="39" spans="2:18" ht="15" thickBot="1">
      <c r="B39" s="182">
        <v>12</v>
      </c>
      <c r="C39" s="183" t="s">
        <v>186</v>
      </c>
      <c r="D39" s="79">
        <f>LESK!AY10</f>
        <v>4.4000000000000004</v>
      </c>
      <c r="E39" s="79">
        <f>LESK!AY14</f>
        <v>3.6</v>
      </c>
      <c r="F39" s="79">
        <f>LESK!AY18</f>
        <v>2.8</v>
      </c>
      <c r="G39" s="79">
        <f>LESK!AY22</f>
        <v>1.6</v>
      </c>
      <c r="H39" s="79">
        <f>LESK!AY26</f>
        <v>25.3</v>
      </c>
      <c r="I39" s="79">
        <f>LESK!AY30</f>
        <v>10.199999999999999</v>
      </c>
      <c r="J39" s="79">
        <f>LESK!AY34</f>
        <v>2.1</v>
      </c>
      <c r="K39" s="79">
        <f>LESK!AY38</f>
        <v>22.9</v>
      </c>
      <c r="L39" s="79">
        <f>LESK!AY42</f>
        <v>7.7</v>
      </c>
      <c r="M39" s="79">
        <f>LESK!AY46</f>
        <v>0.5</v>
      </c>
      <c r="N39" s="79">
        <f>LESK!AY50</f>
        <v>2.2999999999999998</v>
      </c>
      <c r="O39" s="79">
        <f>LESK!AY54</f>
        <v>2.9</v>
      </c>
      <c r="P39" s="79">
        <f>LESK!AY58</f>
        <v>1.2</v>
      </c>
      <c r="Q39" s="79">
        <f>LESK!AY62</f>
        <v>3.3</v>
      </c>
      <c r="R39" s="183">
        <f>LESK!AY66</f>
        <v>3.2</v>
      </c>
    </row>
    <row r="40" spans="2:18">
      <c r="B40" s="180">
        <v>1</v>
      </c>
      <c r="C40" s="136" t="s">
        <v>187</v>
      </c>
      <c r="D40" s="60">
        <f>LESK!BG7</f>
        <v>2.7</v>
      </c>
      <c r="E40" s="60">
        <f>LESK!BG11</f>
        <v>4</v>
      </c>
      <c r="F40" s="60">
        <f>LESK!BG15</f>
        <v>2.5</v>
      </c>
      <c r="G40" s="60">
        <f>LESK!BG19</f>
        <v>1.3</v>
      </c>
      <c r="H40" s="60">
        <f>LESK!BG23</f>
        <v>18.8</v>
      </c>
      <c r="I40" s="60">
        <f>LESK!BG27</f>
        <v>6</v>
      </c>
      <c r="J40" s="60">
        <f>LESK!BG31</f>
        <v>1.3</v>
      </c>
      <c r="K40" s="60">
        <f>LESK!BG35</f>
        <v>14</v>
      </c>
      <c r="L40" s="60">
        <f>LESK!BG39</f>
        <v>10.8</v>
      </c>
      <c r="M40" s="60">
        <f>LESK!BG43</f>
        <v>0.6</v>
      </c>
      <c r="N40" s="60">
        <f>LESK!BG47</f>
        <v>7.1</v>
      </c>
      <c r="O40" s="60">
        <f>LESK!BG51</f>
        <v>2.6</v>
      </c>
      <c r="P40" s="60">
        <f>LESK!BG55</f>
        <v>1.6</v>
      </c>
      <c r="Q40" s="60">
        <f>LESK!BG59</f>
        <v>2.7</v>
      </c>
      <c r="R40" s="136">
        <f>LESK!BG63</f>
        <v>2.8</v>
      </c>
    </row>
    <row r="41" spans="2:18">
      <c r="B41" s="181">
        <v>2</v>
      </c>
      <c r="C41" s="39" t="s">
        <v>187</v>
      </c>
      <c r="D41" s="93">
        <f>LESK!BG8</f>
        <v>3.2</v>
      </c>
      <c r="E41" s="93">
        <f>LESK!BG12</f>
        <v>3.3</v>
      </c>
      <c r="F41" s="93">
        <f>LESK!BG16</f>
        <v>2.4</v>
      </c>
      <c r="G41" s="93">
        <f>LESK!BG20</f>
        <v>1.6</v>
      </c>
      <c r="H41" s="93">
        <f>LESK!BG24</f>
        <v>17.3</v>
      </c>
      <c r="I41" s="93">
        <f>LESK!BG28</f>
        <v>9.5</v>
      </c>
      <c r="J41" s="93">
        <f>LESK!BG32</f>
        <v>1.2</v>
      </c>
      <c r="K41" s="93">
        <f>LESK!BG36</f>
        <v>14.4</v>
      </c>
      <c r="L41" s="93">
        <f>LESK!BG40</f>
        <v>7.9</v>
      </c>
      <c r="M41" s="93">
        <f>LESK!BG44</f>
        <v>0.6</v>
      </c>
      <c r="N41" s="93">
        <f>LESK!BG48</f>
        <v>9.1</v>
      </c>
      <c r="O41" s="93">
        <f>LESK!BG52</f>
        <v>3</v>
      </c>
      <c r="P41" s="93">
        <f>LESK!BG56</f>
        <v>1.3</v>
      </c>
      <c r="Q41" s="93">
        <f>LESK!BG60</f>
        <v>3.4</v>
      </c>
      <c r="R41" s="39">
        <f>LESK!BG64</f>
        <v>2.6</v>
      </c>
    </row>
    <row r="42" spans="2:18">
      <c r="B42" s="181">
        <v>3</v>
      </c>
      <c r="C42" s="39" t="s">
        <v>187</v>
      </c>
      <c r="D42" s="93">
        <f>LESK!BG9</f>
        <v>4.2</v>
      </c>
      <c r="E42" s="93">
        <f>LESK!BG13</f>
        <v>3.2</v>
      </c>
      <c r="F42" s="93">
        <f>LESK!BG17</f>
        <v>3.3</v>
      </c>
      <c r="G42" s="93">
        <f>LESK!BG21</f>
        <v>2</v>
      </c>
      <c r="H42" s="93">
        <f>LESK!BG25</f>
        <v>36</v>
      </c>
      <c r="I42" s="93">
        <f>LESK!BG29</f>
        <v>12.6</v>
      </c>
      <c r="J42" s="93">
        <f>LESK!BG33</f>
        <v>1.6</v>
      </c>
      <c r="K42" s="93">
        <f>LESK!BG37</f>
        <v>20.3</v>
      </c>
      <c r="L42" s="93">
        <f>LESK!BG41</f>
        <v>5.5</v>
      </c>
      <c r="M42" s="93">
        <f>LESK!BG45</f>
        <v>1</v>
      </c>
      <c r="N42" s="93">
        <f>LESK!BG49</f>
        <v>4.2</v>
      </c>
      <c r="O42" s="93">
        <f>LESK!BG53</f>
        <v>1.7</v>
      </c>
      <c r="P42" s="93">
        <f>LESK!BG57</f>
        <v>1.1000000000000001</v>
      </c>
      <c r="Q42" s="93">
        <f>LESK!BG61</f>
        <v>3.9</v>
      </c>
      <c r="R42" s="39">
        <f>LESK!BG65</f>
        <v>3.2</v>
      </c>
    </row>
    <row r="43" spans="2:18">
      <c r="B43" s="181">
        <v>4</v>
      </c>
      <c r="C43" s="39" t="s">
        <v>187</v>
      </c>
      <c r="D43" s="93">
        <f>LESK!BG10</f>
        <v>4.3</v>
      </c>
      <c r="E43" s="93">
        <f>LESK!BG14</f>
        <v>4.0999999999999996</v>
      </c>
      <c r="F43" s="93">
        <f>LESK!BG18</f>
        <v>2.6</v>
      </c>
      <c r="G43" s="93">
        <f>LESK!BG22</f>
        <v>1.7</v>
      </c>
      <c r="H43" s="93">
        <f>LESK!BG26</f>
        <v>24.5</v>
      </c>
      <c r="I43" s="93">
        <f>LESK!BG30</f>
        <v>8.8000000000000007</v>
      </c>
      <c r="J43" s="93">
        <f>LESK!BG34</f>
        <v>1.8</v>
      </c>
      <c r="K43" s="93">
        <f>LESK!BG38</f>
        <v>24.1</v>
      </c>
      <c r="L43" s="93">
        <f>LESK!BG42</f>
        <v>5.8</v>
      </c>
      <c r="M43" s="93">
        <f>LESK!BG46</f>
        <v>0.8</v>
      </c>
      <c r="N43" s="93">
        <f>LESK!BG50</f>
        <v>3.2</v>
      </c>
      <c r="O43" s="93">
        <f>LESK!BG54</f>
        <v>2.4</v>
      </c>
      <c r="P43" s="93">
        <f>LESK!BG58</f>
        <v>1.2</v>
      </c>
      <c r="Q43" s="93">
        <f>LESK!BG62</f>
        <v>3.5</v>
      </c>
      <c r="R43" s="39">
        <f>LESK!BG66</f>
        <v>2.8</v>
      </c>
    </row>
    <row r="44" spans="2:18">
      <c r="B44" s="181">
        <v>5</v>
      </c>
      <c r="C44" s="39" t="s">
        <v>187</v>
      </c>
      <c r="D44" s="93">
        <f>LESK!BH7</f>
        <v>2.9</v>
      </c>
      <c r="E44" s="93">
        <f>LESK!BH11</f>
        <v>4</v>
      </c>
      <c r="F44" s="93">
        <f>LESK!BH15</f>
        <v>2.5</v>
      </c>
      <c r="G44" s="93">
        <f>LESK!BH19</f>
        <v>1.3</v>
      </c>
      <c r="H44" s="93">
        <f>LESK!BH23</f>
        <v>18</v>
      </c>
      <c r="I44" s="93">
        <f>LESK!BH27</f>
        <v>7.3</v>
      </c>
      <c r="J44" s="93">
        <f>LESK!BH31</f>
        <v>1.2</v>
      </c>
      <c r="K44" s="93">
        <f>LESK!BH35</f>
        <v>14.8</v>
      </c>
      <c r="L44" s="93">
        <f>LESK!BH39</f>
        <v>11.1</v>
      </c>
      <c r="M44" s="93">
        <f>LESK!BH43</f>
        <v>0.5</v>
      </c>
      <c r="N44" s="93">
        <f>LESK!BH47</f>
        <v>5.5</v>
      </c>
      <c r="O44" s="93">
        <f>LESK!BH51</f>
        <v>2</v>
      </c>
      <c r="P44" s="93">
        <f>LESK!BH55</f>
        <v>1.5</v>
      </c>
      <c r="Q44" s="93">
        <f>LESK!BH59</f>
        <v>2.6</v>
      </c>
      <c r="R44" s="39">
        <f>LESK!BH63</f>
        <v>2.4</v>
      </c>
    </row>
    <row r="45" spans="2:18">
      <c r="B45" s="181">
        <v>6</v>
      </c>
      <c r="C45" s="39" t="s">
        <v>187</v>
      </c>
      <c r="D45" s="93">
        <f>LESK!BH8</f>
        <v>3.4</v>
      </c>
      <c r="E45" s="93">
        <f>LESK!BH12</f>
        <v>3.2</v>
      </c>
      <c r="F45" s="93">
        <f>LESK!BH16</f>
        <v>2.2999999999999998</v>
      </c>
      <c r="G45" s="93">
        <f>LESK!BH20</f>
        <v>1.5</v>
      </c>
      <c r="H45" s="93">
        <f>LESK!BH24</f>
        <v>16.8</v>
      </c>
      <c r="I45" s="93">
        <f>LESK!BH28</f>
        <v>10</v>
      </c>
      <c r="J45" s="93">
        <f>LESK!BH32</f>
        <v>1.2</v>
      </c>
      <c r="K45" s="93">
        <f>LESK!BH36</f>
        <v>13.9</v>
      </c>
      <c r="L45" s="93">
        <f>LESK!BH40</f>
        <v>7.6</v>
      </c>
      <c r="M45" s="93">
        <f>LESK!BH44</f>
        <v>0.5</v>
      </c>
      <c r="N45" s="93">
        <f>LESK!BH48</f>
        <v>5.4</v>
      </c>
      <c r="O45" s="93">
        <f>LESK!BH52</f>
        <v>2.6</v>
      </c>
      <c r="P45" s="93">
        <f>LESK!BH56</f>
        <v>1.2</v>
      </c>
      <c r="Q45" s="93">
        <f>LESK!BH60</f>
        <v>3.5</v>
      </c>
      <c r="R45" s="39">
        <f>LESK!BH64</f>
        <v>2.8</v>
      </c>
    </row>
    <row r="46" spans="2:18">
      <c r="B46" s="181">
        <v>7</v>
      </c>
      <c r="C46" s="39" t="s">
        <v>187</v>
      </c>
      <c r="D46" s="93">
        <f>LESK!BH9</f>
        <v>3.7</v>
      </c>
      <c r="E46" s="93">
        <f>LESK!BH13</f>
        <v>3.4</v>
      </c>
      <c r="F46" s="93">
        <f>LESK!BH17</f>
        <v>3.1</v>
      </c>
      <c r="G46" s="93">
        <f>LESK!BH21</f>
        <v>1.8</v>
      </c>
      <c r="H46" s="93">
        <f>LESK!BH25</f>
        <v>39.200000000000003</v>
      </c>
      <c r="I46" s="93">
        <f>LESK!BH29</f>
        <v>12.9</v>
      </c>
      <c r="J46" s="93">
        <f>LESK!BH33</f>
        <v>1.7</v>
      </c>
      <c r="K46" s="93">
        <f>LESK!BH37</f>
        <v>17.2</v>
      </c>
      <c r="L46" s="93">
        <f>LESK!BH41</f>
        <v>6.3</v>
      </c>
      <c r="M46" s="93">
        <f>LESK!BH45</f>
        <v>0.5</v>
      </c>
      <c r="N46" s="93">
        <f>LESK!BH49</f>
        <v>3.4</v>
      </c>
      <c r="O46" s="93">
        <f>LESK!BH53</f>
        <v>1.7</v>
      </c>
      <c r="P46" s="93">
        <f>LESK!BH57</f>
        <v>1.2</v>
      </c>
      <c r="Q46" s="93">
        <f>LESK!BH61</f>
        <v>3.8</v>
      </c>
      <c r="R46" s="39">
        <f>LESK!BH65</f>
        <v>3.6</v>
      </c>
    </row>
    <row r="47" spans="2:18">
      <c r="B47" s="181">
        <v>8</v>
      </c>
      <c r="C47" s="39" t="s">
        <v>187</v>
      </c>
      <c r="D47" s="93">
        <f>LESK!BH10</f>
        <v>4.3</v>
      </c>
      <c r="E47" s="93">
        <f>LESK!BH14</f>
        <v>3.4</v>
      </c>
      <c r="F47" s="93">
        <f>LESK!BH18</f>
        <v>2.5</v>
      </c>
      <c r="G47" s="93">
        <f>LESK!BH22</f>
        <v>1.7</v>
      </c>
      <c r="H47" s="93">
        <f>LESK!BH26</f>
        <v>22.2</v>
      </c>
      <c r="I47" s="93">
        <f>LESK!BH30</f>
        <v>9</v>
      </c>
      <c r="J47" s="93">
        <f>LESK!BH34</f>
        <v>2</v>
      </c>
      <c r="K47" s="93">
        <f>LESK!BH38</f>
        <v>22.6</v>
      </c>
      <c r="L47" s="93">
        <f>LESK!BH42</f>
        <v>5.9</v>
      </c>
      <c r="M47" s="93">
        <f>LESK!BH46</f>
        <v>0.6</v>
      </c>
      <c r="N47" s="93">
        <f>LESK!BH50</f>
        <v>2</v>
      </c>
      <c r="O47" s="93">
        <f>LESK!BH54</f>
        <v>2.4</v>
      </c>
      <c r="P47" s="93">
        <f>LESK!BH58</f>
        <v>1.2</v>
      </c>
      <c r="Q47" s="93">
        <f>LESK!BH62</f>
        <v>3.4</v>
      </c>
      <c r="R47" s="39">
        <f>LESK!BH66</f>
        <v>2.9</v>
      </c>
    </row>
    <row r="48" spans="2:18">
      <c r="B48" s="181">
        <v>9</v>
      </c>
      <c r="C48" s="39" t="s">
        <v>187</v>
      </c>
      <c r="D48" s="93">
        <f>LESK!BI7</f>
        <v>2.9</v>
      </c>
      <c r="E48" s="93">
        <f>LESK!BI11</f>
        <v>4</v>
      </c>
      <c r="F48" s="93">
        <f>LESK!BI15</f>
        <v>2.6</v>
      </c>
      <c r="G48" s="93">
        <f>LESK!BI19</f>
        <v>1.5</v>
      </c>
      <c r="H48" s="93">
        <f>LESK!BI23</f>
        <v>17.7</v>
      </c>
      <c r="I48" s="93">
        <f>LESK!BI27</f>
        <v>9.6999999999999993</v>
      </c>
      <c r="J48" s="93">
        <f>LESK!BI31</f>
        <v>1.2</v>
      </c>
      <c r="K48" s="93">
        <f>LESK!BI35</f>
        <v>14.4</v>
      </c>
      <c r="L48" s="93">
        <f>LESK!BI39</f>
        <v>11.5</v>
      </c>
      <c r="M48" s="93">
        <f>LESK!BI43</f>
        <v>0.7</v>
      </c>
      <c r="N48" s="93">
        <f>LESK!BI47</f>
        <v>5.8</v>
      </c>
      <c r="O48" s="93">
        <f>LESK!BI51</f>
        <v>2.2000000000000002</v>
      </c>
      <c r="P48" s="93">
        <f>LESK!BI55</f>
        <v>1.6</v>
      </c>
      <c r="Q48" s="93">
        <f>LESK!BI59</f>
        <v>2.9</v>
      </c>
      <c r="R48" s="39">
        <f>LESK!BI63</f>
        <v>2.2000000000000002</v>
      </c>
    </row>
    <row r="49" spans="2:18">
      <c r="B49" s="181">
        <v>10</v>
      </c>
      <c r="C49" s="39" t="s">
        <v>187</v>
      </c>
      <c r="D49" s="93">
        <f>LESK!BI8</f>
        <v>3.5</v>
      </c>
      <c r="E49" s="93">
        <f>LESK!BI12</f>
        <v>3.1</v>
      </c>
      <c r="F49" s="93">
        <f>LESK!BI16</f>
        <v>2.4</v>
      </c>
      <c r="G49" s="93">
        <f>LESK!BI20</f>
        <v>1.5</v>
      </c>
      <c r="H49" s="93">
        <f>LESK!BI24</f>
        <v>17.2</v>
      </c>
      <c r="I49" s="93">
        <f>LESK!BI28</f>
        <v>9.9</v>
      </c>
      <c r="J49" s="93">
        <f>LESK!BI32</f>
        <v>1.2</v>
      </c>
      <c r="K49" s="93">
        <f>LESK!BI36</f>
        <v>13.6</v>
      </c>
      <c r="L49" s="93">
        <f>LESK!BI40</f>
        <v>9.3000000000000007</v>
      </c>
      <c r="M49" s="93">
        <f>LESK!BI44</f>
        <v>0.5</v>
      </c>
      <c r="N49" s="93">
        <f>LESK!BI48</f>
        <v>4.9000000000000004</v>
      </c>
      <c r="O49" s="93">
        <f>LESK!BI52</f>
        <v>2.4</v>
      </c>
      <c r="P49" s="93">
        <f>LESK!BI56</f>
        <v>1.3</v>
      </c>
      <c r="Q49" s="93">
        <f>LESK!BI60</f>
        <v>3.9</v>
      </c>
      <c r="R49" s="39">
        <f>LESK!BI64</f>
        <v>3.5</v>
      </c>
    </row>
    <row r="50" spans="2:18">
      <c r="B50" s="181">
        <v>11</v>
      </c>
      <c r="C50" s="39" t="s">
        <v>187</v>
      </c>
      <c r="D50" s="93">
        <f>LESK!BI9</f>
        <v>3.1</v>
      </c>
      <c r="E50" s="93">
        <f>LESK!BI13</f>
        <v>4</v>
      </c>
      <c r="F50" s="93">
        <f>LESK!BI17</f>
        <v>2.7</v>
      </c>
      <c r="G50" s="93">
        <f>LESK!BI21</f>
        <v>1.9</v>
      </c>
      <c r="H50" s="93">
        <f>LESK!BI25</f>
        <v>38.6</v>
      </c>
      <c r="I50" s="93">
        <f>LESK!BI29</f>
        <v>12.7</v>
      </c>
      <c r="J50" s="93">
        <f>LESK!BI33</f>
        <v>2</v>
      </c>
      <c r="K50" s="93">
        <f>LESK!BI37</f>
        <v>19.899999999999999</v>
      </c>
      <c r="L50" s="93">
        <f>LESK!BI41</f>
        <v>7.7</v>
      </c>
      <c r="M50" s="93">
        <f>LESK!BI45</f>
        <v>0.4</v>
      </c>
      <c r="N50" s="93">
        <f>LESK!BI49</f>
        <v>4.8</v>
      </c>
      <c r="O50" s="93">
        <f>LESK!BI53</f>
        <v>2</v>
      </c>
      <c r="P50" s="93">
        <f>LESK!BI57</f>
        <v>1.1000000000000001</v>
      </c>
      <c r="Q50" s="93">
        <f>LESK!BI61</f>
        <v>4.4000000000000004</v>
      </c>
      <c r="R50" s="39">
        <f>LESK!BI65</f>
        <v>4</v>
      </c>
    </row>
    <row r="51" spans="2:18" ht="15" thickBot="1">
      <c r="B51" s="182">
        <v>12</v>
      </c>
      <c r="C51" s="183" t="s">
        <v>187</v>
      </c>
      <c r="D51" s="79">
        <f>LESK!BI10</f>
        <v>4.3</v>
      </c>
      <c r="E51" s="79">
        <f>LESK!BI14</f>
        <v>3.6</v>
      </c>
      <c r="F51" s="79">
        <f>LESK!BI18</f>
        <v>2.7</v>
      </c>
      <c r="G51" s="79">
        <f>LESK!BI22</f>
        <v>1.8</v>
      </c>
      <c r="H51" s="79">
        <f>LESK!BI26</f>
        <v>25.5</v>
      </c>
      <c r="I51" s="79">
        <f>LESK!BI30</f>
        <v>9.1</v>
      </c>
      <c r="J51" s="79">
        <f>LESK!BI34</f>
        <v>2.1</v>
      </c>
      <c r="K51" s="79">
        <f>LESK!BI38</f>
        <v>23.1</v>
      </c>
      <c r="L51" s="79">
        <f>LESK!BI42</f>
        <v>6.9</v>
      </c>
      <c r="M51" s="79">
        <f>LESK!BI46</f>
        <v>0.5</v>
      </c>
      <c r="N51" s="79">
        <f>LESK!BI50</f>
        <v>2.1</v>
      </c>
      <c r="O51" s="79">
        <f>LESK!BI54</f>
        <v>2.5</v>
      </c>
      <c r="P51" s="79">
        <f>LESK!BI58</f>
        <v>1.2</v>
      </c>
      <c r="Q51" s="79">
        <f>LESK!BI62</f>
        <v>3.8</v>
      </c>
      <c r="R51" s="183">
        <f>LESK!BI66</f>
        <v>3.6</v>
      </c>
    </row>
    <row r="52" spans="2:18">
      <c r="B52" s="180">
        <v>1</v>
      </c>
      <c r="C52" s="136" t="s">
        <v>188</v>
      </c>
      <c r="D52" s="60">
        <f>LESK!BQ7</f>
        <v>2.9</v>
      </c>
      <c r="E52" s="60">
        <f>LESK!BQ11</f>
        <v>4.2</v>
      </c>
      <c r="F52" s="60">
        <f>LESK!BQ15</f>
        <v>2.7</v>
      </c>
      <c r="G52" s="60">
        <f>LESK!BQ19</f>
        <v>1.4</v>
      </c>
      <c r="H52" s="60">
        <f>LESK!BQ23</f>
        <v>18.5</v>
      </c>
      <c r="I52" s="60">
        <f>LESK!BQ27</f>
        <v>5.6</v>
      </c>
      <c r="J52" s="60">
        <f>LESK!BQ31</f>
        <v>1.4</v>
      </c>
      <c r="K52" s="60">
        <f>LESK!BQ35</f>
        <v>13.8</v>
      </c>
      <c r="L52" s="60">
        <f>LESK!BQ39</f>
        <v>9.8000000000000007</v>
      </c>
      <c r="M52" s="60">
        <f>LESK!BQ43</f>
        <v>0.5</v>
      </c>
      <c r="N52" s="60">
        <f>LESK!BQ47</f>
        <v>6.5</v>
      </c>
      <c r="O52" s="60">
        <f>LESK!BQ51</f>
        <v>2.2999999999999998</v>
      </c>
      <c r="P52" s="60">
        <f>LESK!BQ55</f>
        <v>1.5</v>
      </c>
      <c r="Q52" s="60">
        <f>LESK!BQ59</f>
        <v>2.7</v>
      </c>
      <c r="R52" s="136">
        <f>LESK!BQ63</f>
        <v>2.6</v>
      </c>
    </row>
    <row r="53" spans="2:18">
      <c r="B53" s="181">
        <v>2</v>
      </c>
      <c r="C53" s="39" t="s">
        <v>188</v>
      </c>
      <c r="D53" s="93">
        <f>LESK!BQ8</f>
        <v>3.4</v>
      </c>
      <c r="E53" s="93">
        <f>LESK!BQ12</f>
        <v>3.4</v>
      </c>
      <c r="F53" s="93">
        <f>LESK!BQ16</f>
        <v>2.7</v>
      </c>
      <c r="G53" s="93">
        <f>LESK!BQ20</f>
        <v>1.6</v>
      </c>
      <c r="H53" s="93">
        <f>LESK!BQ24</f>
        <v>16.7</v>
      </c>
      <c r="I53" s="93">
        <f>LESK!BQ28</f>
        <v>8.6999999999999993</v>
      </c>
      <c r="J53" s="93">
        <f>LESK!BQ32</f>
        <v>1.2</v>
      </c>
      <c r="K53" s="93">
        <f>LESK!BQ36</f>
        <v>13.7</v>
      </c>
      <c r="L53" s="93">
        <f>LESK!BQ40</f>
        <v>7.3</v>
      </c>
      <c r="M53" s="93">
        <f>LESK!BQ44</f>
        <v>0.5</v>
      </c>
      <c r="N53" s="93">
        <f>LESK!BQ48</f>
        <v>7.9</v>
      </c>
      <c r="O53" s="93">
        <f>LESK!BQ52</f>
        <v>2.5</v>
      </c>
      <c r="P53" s="93">
        <f>LESK!BQ56</f>
        <v>1.2</v>
      </c>
      <c r="Q53" s="93">
        <f>LESK!BQ60</f>
        <v>3.2</v>
      </c>
      <c r="R53" s="39">
        <f>LESK!BQ64</f>
        <v>2.2999999999999998</v>
      </c>
    </row>
    <row r="54" spans="2:18">
      <c r="B54" s="181">
        <v>3</v>
      </c>
      <c r="C54" s="39" t="s">
        <v>188</v>
      </c>
      <c r="D54" s="93">
        <f>LESK!BQ9</f>
        <v>4.2</v>
      </c>
      <c r="E54" s="93">
        <f>LESK!BQ13</f>
        <v>3.4</v>
      </c>
      <c r="F54" s="93">
        <f>LESK!BQ17</f>
        <v>3.3</v>
      </c>
      <c r="G54" s="93">
        <f>LESK!BQ21</f>
        <v>2.1</v>
      </c>
      <c r="H54" s="93">
        <f>LESK!BQ25</f>
        <v>34</v>
      </c>
      <c r="I54" s="93">
        <f>LESK!BQ29</f>
        <v>11.7</v>
      </c>
      <c r="J54" s="93">
        <f>LESK!BQ33</f>
        <v>1.6</v>
      </c>
      <c r="K54" s="93">
        <f>LESK!BQ37</f>
        <v>20</v>
      </c>
      <c r="L54" s="93">
        <f>LESK!BQ41</f>
        <v>5.0999999999999996</v>
      </c>
      <c r="M54" s="93">
        <f>LESK!BQ45</f>
        <v>0.6</v>
      </c>
      <c r="N54" s="93">
        <f>LESK!BQ49</f>
        <v>3.5</v>
      </c>
      <c r="O54" s="93">
        <f>LESK!BQ53</f>
        <v>1.6</v>
      </c>
      <c r="P54" s="93">
        <f>LESK!BQ57</f>
        <v>1.1000000000000001</v>
      </c>
      <c r="Q54" s="93">
        <f>LESK!BQ61</f>
        <v>3.7</v>
      </c>
      <c r="R54" s="39">
        <f>LESK!BQ65</f>
        <v>2.9</v>
      </c>
    </row>
    <row r="55" spans="2:18">
      <c r="B55" s="181">
        <v>4</v>
      </c>
      <c r="C55" s="39" t="s">
        <v>188</v>
      </c>
      <c r="D55" s="93">
        <f>LESK!BQ10</f>
        <v>4.3</v>
      </c>
      <c r="E55" s="93">
        <f>LESK!BQ14</f>
        <v>4.4000000000000004</v>
      </c>
      <c r="F55" s="93">
        <f>LESK!BQ18</f>
        <v>2.7</v>
      </c>
      <c r="G55" s="93">
        <f>LESK!BQ22</f>
        <v>1.8</v>
      </c>
      <c r="H55" s="93">
        <f>LESK!BQ26</f>
        <v>24.5</v>
      </c>
      <c r="I55" s="93">
        <f>LESK!BQ30</f>
        <v>8.1</v>
      </c>
      <c r="J55" s="93">
        <f>LESK!BQ34</f>
        <v>1.8</v>
      </c>
      <c r="K55" s="93">
        <f>LESK!BQ38</f>
        <v>23.5</v>
      </c>
      <c r="L55" s="93">
        <f>LESK!BQ42</f>
        <v>5.3</v>
      </c>
      <c r="M55" s="93">
        <f>LESK!BQ46</f>
        <v>0.7</v>
      </c>
      <c r="N55" s="93">
        <f>LESK!BQ50</f>
        <v>2.2000000000000002</v>
      </c>
      <c r="O55" s="93">
        <f>LESK!BQ54</f>
        <v>2.2000000000000002</v>
      </c>
      <c r="P55" s="93">
        <f>LESK!BQ58</f>
        <v>1.3</v>
      </c>
      <c r="Q55" s="93">
        <f>LESK!BQ62</f>
        <v>3.5</v>
      </c>
      <c r="R55" s="39">
        <f>LESK!BQ66</f>
        <v>2.5</v>
      </c>
    </row>
    <row r="56" spans="2:18">
      <c r="B56" s="181">
        <v>5</v>
      </c>
      <c r="C56" s="39" t="s">
        <v>188</v>
      </c>
      <c r="D56" s="93">
        <f>LESK!BR7</f>
        <v>3.1</v>
      </c>
      <c r="E56" s="93">
        <f>LESK!BR11</f>
        <v>4.2</v>
      </c>
      <c r="F56" s="93">
        <f>LESK!BR15</f>
        <v>2.7</v>
      </c>
      <c r="G56" s="93">
        <f>LESK!BR19</f>
        <v>1.4</v>
      </c>
      <c r="H56" s="93">
        <f>LESK!BR23</f>
        <v>17.8</v>
      </c>
      <c r="I56" s="93">
        <f>LESK!BR27</f>
        <v>7</v>
      </c>
      <c r="J56" s="93">
        <f>LESK!BR31</f>
        <v>1.2</v>
      </c>
      <c r="K56" s="93">
        <f>LESK!BR35</f>
        <v>14.7</v>
      </c>
      <c r="L56" s="93">
        <f>LESK!BR39</f>
        <v>10.1</v>
      </c>
      <c r="M56" s="93">
        <f>LESK!BR43</f>
        <v>0.5</v>
      </c>
      <c r="N56" s="93">
        <f>LESK!BR47</f>
        <v>5.5</v>
      </c>
      <c r="O56" s="93">
        <f>LESK!BR51</f>
        <v>2</v>
      </c>
      <c r="P56" s="93">
        <f>LESK!BR55</f>
        <v>1.5</v>
      </c>
      <c r="Q56" s="93">
        <f>LESK!BR59</f>
        <v>2.6</v>
      </c>
      <c r="R56" s="39">
        <f>LESK!BR63</f>
        <v>2.2999999999999998</v>
      </c>
    </row>
    <row r="57" spans="2:18">
      <c r="B57" s="181">
        <v>6</v>
      </c>
      <c r="C57" s="39" t="s">
        <v>188</v>
      </c>
      <c r="D57" s="93">
        <f>LESK!BR8</f>
        <v>3.6</v>
      </c>
      <c r="E57" s="93">
        <f>LESK!BR12</f>
        <v>3.4</v>
      </c>
      <c r="F57" s="93">
        <f>LESK!BR16</f>
        <v>2.6</v>
      </c>
      <c r="G57" s="93">
        <f>LESK!BR20</f>
        <v>1.5</v>
      </c>
      <c r="H57" s="93">
        <f>LESK!BR24</f>
        <v>16.100000000000001</v>
      </c>
      <c r="I57" s="93">
        <f>LESK!BR28</f>
        <v>9.1999999999999993</v>
      </c>
      <c r="J57" s="93">
        <f>LESK!BR32</f>
        <v>1.2</v>
      </c>
      <c r="K57" s="93">
        <f>LESK!BR36</f>
        <v>13.7</v>
      </c>
      <c r="L57" s="93">
        <f>LESK!BR40</f>
        <v>6.9</v>
      </c>
      <c r="M57" s="93">
        <f>LESK!BR44</f>
        <v>0.5</v>
      </c>
      <c r="N57" s="93">
        <f>LESK!BR48</f>
        <v>5.3</v>
      </c>
      <c r="O57" s="93">
        <f>LESK!BR52</f>
        <v>2.4</v>
      </c>
      <c r="P57" s="93">
        <f>LESK!BR56</f>
        <v>1.3</v>
      </c>
      <c r="Q57" s="93">
        <f>LESK!BR60</f>
        <v>3.3</v>
      </c>
      <c r="R57" s="39">
        <f>LESK!BR64</f>
        <v>2.5</v>
      </c>
    </row>
    <row r="58" spans="2:18">
      <c r="B58" s="181">
        <v>7</v>
      </c>
      <c r="C58" s="39" t="s">
        <v>188</v>
      </c>
      <c r="D58" s="93">
        <f>LESK!BR9</f>
        <v>3.7</v>
      </c>
      <c r="E58" s="93">
        <f>LESK!BR13</f>
        <v>3.6</v>
      </c>
      <c r="F58" s="93">
        <f>LESK!BR17</f>
        <v>3.1</v>
      </c>
      <c r="G58" s="93">
        <f>LESK!BR21</f>
        <v>1.9</v>
      </c>
      <c r="H58" s="93">
        <f>LESK!BR25</f>
        <v>38.9</v>
      </c>
      <c r="I58" s="93">
        <f>LESK!BR29</f>
        <v>12.2</v>
      </c>
      <c r="J58" s="93">
        <f>LESK!BR33</f>
        <v>1.8</v>
      </c>
      <c r="K58" s="93">
        <f>LESK!BR37</f>
        <v>16.8</v>
      </c>
      <c r="L58" s="93">
        <f>LESK!BR41</f>
        <v>5.8</v>
      </c>
      <c r="M58" s="93">
        <f>LESK!BR45</f>
        <v>0.4</v>
      </c>
      <c r="N58" s="93">
        <f>LESK!BR49</f>
        <v>3.6</v>
      </c>
      <c r="O58" s="93">
        <f>LESK!BR53</f>
        <v>1.6</v>
      </c>
      <c r="P58" s="93">
        <f>LESK!BR57</f>
        <v>1.1000000000000001</v>
      </c>
      <c r="Q58" s="93">
        <f>LESK!BR61</f>
        <v>3.7</v>
      </c>
      <c r="R58" s="39">
        <f>LESK!BR65</f>
        <v>3.2</v>
      </c>
    </row>
    <row r="59" spans="2:18">
      <c r="B59" s="181">
        <v>8</v>
      </c>
      <c r="C59" s="39" t="s">
        <v>188</v>
      </c>
      <c r="D59" s="93">
        <f>LESK!BR10</f>
        <v>4.3</v>
      </c>
      <c r="E59" s="93">
        <f>LESK!BR14</f>
        <v>3.7</v>
      </c>
      <c r="F59" s="93">
        <f>LESK!BR18</f>
        <v>2.6</v>
      </c>
      <c r="G59" s="93">
        <f>LESK!BR22</f>
        <v>1.8</v>
      </c>
      <c r="H59" s="93">
        <f>LESK!BR26</f>
        <v>22</v>
      </c>
      <c r="I59" s="93">
        <f>LESK!BR30</f>
        <v>8.3000000000000007</v>
      </c>
      <c r="J59" s="93">
        <f>LESK!BR34</f>
        <v>2.1</v>
      </c>
      <c r="K59" s="93">
        <f>LESK!BR38</f>
        <v>21.8</v>
      </c>
      <c r="L59" s="93">
        <f>LESK!BR42</f>
        <v>5.5</v>
      </c>
      <c r="M59" s="93">
        <f>LESK!BR46</f>
        <v>0.5</v>
      </c>
      <c r="N59" s="93">
        <f>LESK!BR50</f>
        <v>2</v>
      </c>
      <c r="O59" s="93">
        <f>LESK!BR54</f>
        <v>2.2000000000000002</v>
      </c>
      <c r="P59" s="93">
        <f>LESK!BR58</f>
        <v>1.3</v>
      </c>
      <c r="Q59" s="93">
        <f>LESK!BR62</f>
        <v>3.3</v>
      </c>
      <c r="R59" s="39">
        <f>LESK!BR66</f>
        <v>2.6</v>
      </c>
    </row>
    <row r="60" spans="2:18">
      <c r="B60" s="181">
        <v>9</v>
      </c>
      <c r="C60" s="39" t="s">
        <v>188</v>
      </c>
      <c r="D60" s="93">
        <f>LESK!BS7</f>
        <v>3.1</v>
      </c>
      <c r="E60" s="93">
        <f>LESK!BS11</f>
        <v>4.0999999999999996</v>
      </c>
      <c r="F60" s="93">
        <f>LESK!BS15</f>
        <v>2.7</v>
      </c>
      <c r="G60" s="93">
        <f>LESK!BS19</f>
        <v>1.6</v>
      </c>
      <c r="H60" s="93">
        <f>LESK!BS23</f>
        <v>17.399999999999999</v>
      </c>
      <c r="I60" s="93">
        <f>LESK!BS27</f>
        <v>8.9</v>
      </c>
      <c r="J60" s="93">
        <f>LESK!BS31</f>
        <v>1.3</v>
      </c>
      <c r="K60" s="93">
        <f>LESK!BS35</f>
        <v>14.3</v>
      </c>
      <c r="L60" s="93">
        <f>LESK!BS39</f>
        <v>10.3</v>
      </c>
      <c r="M60" s="93">
        <f>LESK!BS43</f>
        <v>0.7</v>
      </c>
      <c r="N60" s="93">
        <f>LESK!BS47</f>
        <v>6.7</v>
      </c>
      <c r="O60" s="93">
        <f>LESK!BS51</f>
        <v>2.1</v>
      </c>
      <c r="P60" s="93">
        <f>LESK!BS55</f>
        <v>1.6</v>
      </c>
      <c r="Q60" s="93">
        <f>LESK!BS59</f>
        <v>3</v>
      </c>
      <c r="R60" s="39">
        <f>LESK!BS63</f>
        <v>2</v>
      </c>
    </row>
    <row r="61" spans="2:18">
      <c r="B61" s="181">
        <v>10</v>
      </c>
      <c r="C61" s="39" t="s">
        <v>188</v>
      </c>
      <c r="D61" s="93">
        <f>LESK!BS8</f>
        <v>3.8</v>
      </c>
      <c r="E61" s="93">
        <f>LESK!BS12</f>
        <v>3.2</v>
      </c>
      <c r="F61" s="93">
        <f>LESK!BS16</f>
        <v>2.6</v>
      </c>
      <c r="G61" s="93">
        <f>LESK!BS20</f>
        <v>1.6</v>
      </c>
      <c r="H61" s="93">
        <f>LESK!BS24</f>
        <v>16.100000000000001</v>
      </c>
      <c r="I61" s="93">
        <f>LESK!BS28</f>
        <v>9.1</v>
      </c>
      <c r="J61" s="93">
        <f>LESK!BS32</f>
        <v>1.3</v>
      </c>
      <c r="K61" s="93">
        <f>LESK!BS36</f>
        <v>13.5</v>
      </c>
      <c r="L61" s="93">
        <f>LESK!BS40</f>
        <v>8.6</v>
      </c>
      <c r="M61" s="93">
        <f>LESK!BS44</f>
        <v>0.5</v>
      </c>
      <c r="N61" s="93">
        <f>LESK!BS48</f>
        <v>4.9000000000000004</v>
      </c>
      <c r="O61" s="93">
        <f>LESK!BS52</f>
        <v>2.2000000000000002</v>
      </c>
      <c r="P61" s="93">
        <f>LESK!BS56</f>
        <v>1.4</v>
      </c>
      <c r="Q61" s="93">
        <f>LESK!BS60</f>
        <v>3.6</v>
      </c>
      <c r="R61" s="39">
        <f>LESK!BS64</f>
        <v>3.2</v>
      </c>
    </row>
    <row r="62" spans="2:18">
      <c r="B62" s="181">
        <v>11</v>
      </c>
      <c r="C62" s="39" t="s">
        <v>188</v>
      </c>
      <c r="D62" s="93">
        <f>LESK!BS9</f>
        <v>3.1</v>
      </c>
      <c r="E62" s="93">
        <f>LESK!BS13</f>
        <v>4.0999999999999996</v>
      </c>
      <c r="F62" s="93">
        <f>LESK!BS17</f>
        <v>2.9</v>
      </c>
      <c r="G62" s="93">
        <f>LESK!BS21</f>
        <v>2</v>
      </c>
      <c r="H62" s="93">
        <f>LESK!BS25</f>
        <v>38</v>
      </c>
      <c r="I62" s="93">
        <f>LESK!BS29</f>
        <v>11.8</v>
      </c>
      <c r="J62" s="93">
        <f>LESK!BS33</f>
        <v>2</v>
      </c>
      <c r="K62" s="93">
        <f>LESK!BS37</f>
        <v>19.3</v>
      </c>
      <c r="L62" s="93">
        <f>LESK!BS41</f>
        <v>7</v>
      </c>
      <c r="M62" s="93">
        <f>LESK!BS45</f>
        <v>0.4</v>
      </c>
      <c r="N62" s="93">
        <f>LESK!BS49</f>
        <v>4.4000000000000004</v>
      </c>
      <c r="O62" s="93">
        <f>LESK!BS53</f>
        <v>1.9</v>
      </c>
      <c r="P62" s="93">
        <f>LESK!BS57</f>
        <v>1.1000000000000001</v>
      </c>
      <c r="Q62" s="93">
        <f>LESK!BS61</f>
        <v>4.2</v>
      </c>
      <c r="R62" s="39">
        <f>LESK!BS65</f>
        <v>3.4</v>
      </c>
    </row>
    <row r="63" spans="2:18" ht="15" thickBot="1">
      <c r="B63" s="182">
        <v>12</v>
      </c>
      <c r="C63" s="183" t="s">
        <v>188</v>
      </c>
      <c r="D63" s="79">
        <f>LESK!BS10</f>
        <v>4.3</v>
      </c>
      <c r="E63" s="79">
        <f>LESK!BS14</f>
        <v>3.8</v>
      </c>
      <c r="F63" s="79">
        <f>LESK!BS18</f>
        <v>2.8</v>
      </c>
      <c r="G63" s="79">
        <f>LESK!BS22</f>
        <v>1.9</v>
      </c>
      <c r="H63" s="79">
        <f>LESK!BS26</f>
        <v>25.1</v>
      </c>
      <c r="I63" s="79">
        <f>LESK!BS30</f>
        <v>8.4</v>
      </c>
      <c r="J63" s="79">
        <f>LESK!BS34</f>
        <v>2.2000000000000002</v>
      </c>
      <c r="K63" s="79">
        <f>LESK!BS38</f>
        <v>22.6</v>
      </c>
      <c r="L63" s="79">
        <f>LESK!BS42</f>
        <v>6.3</v>
      </c>
      <c r="M63" s="79">
        <f>LESK!BS46</f>
        <v>0.5</v>
      </c>
      <c r="N63" s="79">
        <f>LESK!BS50</f>
        <v>2.4</v>
      </c>
      <c r="O63" s="79">
        <f>LESK!BS54</f>
        <v>2.2000000000000002</v>
      </c>
      <c r="P63" s="79">
        <f>LESK!BS58</f>
        <v>1.2</v>
      </c>
      <c r="Q63" s="79">
        <f>LESK!BS62</f>
        <v>3.6</v>
      </c>
      <c r="R63" s="183">
        <f>LESK!BS66</f>
        <v>3</v>
      </c>
    </row>
  </sheetData>
  <mergeCells count="17">
    <mergeCell ref="P2:P3"/>
    <mergeCell ref="Q2:Q3"/>
    <mergeCell ref="R2:R3"/>
    <mergeCell ref="J2:J3"/>
    <mergeCell ref="K2:K3"/>
    <mergeCell ref="L2:L3"/>
    <mergeCell ref="M2:M3"/>
    <mergeCell ref="N2:N3"/>
    <mergeCell ref="O2:O3"/>
    <mergeCell ref="I2:I3"/>
    <mergeCell ref="B2:B3"/>
    <mergeCell ref="C2:C3"/>
    <mergeCell ref="D2:D3"/>
    <mergeCell ref="E2:E3"/>
    <mergeCell ref="F2:F3"/>
    <mergeCell ref="G2:G3"/>
    <mergeCell ref="H2:H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D3E13-5884-4117-8EE4-4FC38762A7D3}">
  <dimension ref="A1:GL69"/>
  <sheetViews>
    <sheetView workbookViewId="0">
      <pane xSplit="3" ySplit="5" topLeftCell="FD48" activePane="bottomRight" state="frozen"/>
      <selection pane="topRight" activeCell="D1" sqref="D1"/>
      <selection pane="bottomLeft" activeCell="A6" sqref="A6"/>
      <selection pane="bottomRight" activeCell="FL3" sqref="FL3:FT3"/>
    </sheetView>
  </sheetViews>
  <sheetFormatPr defaultRowHeight="14.4"/>
  <cols>
    <col min="3" max="3" width="25.88671875" customWidth="1"/>
    <col min="4" max="4" width="2.88671875" style="17" customWidth="1"/>
    <col min="14" max="14" width="9.44140625" style="73" hidden="1" customWidth="1"/>
    <col min="15" max="16" width="0" style="73" hidden="1" customWidth="1"/>
    <col min="26" max="26" width="10.88671875" style="54" customWidth="1"/>
    <col min="27" max="27" width="8.33203125" style="54" customWidth="1"/>
    <col min="28" max="30" width="10.21875" style="54" customWidth="1"/>
    <col min="31" max="31" width="16.109375" style="54" customWidth="1"/>
    <col min="32" max="34" width="10.21875" style="54" customWidth="1"/>
    <col min="35" max="35" width="19.21875" style="54" customWidth="1"/>
    <col min="36" max="43" width="10.21875" style="54" customWidth="1"/>
    <col min="44" max="44" width="1.88671875" style="57" customWidth="1"/>
    <col min="45" max="45" width="18.44140625" style="73" hidden="1" customWidth="1"/>
    <col min="46" max="46" width="1.5546875" style="56" customWidth="1"/>
    <col min="56" max="58" width="0" style="73" hidden="1" customWidth="1"/>
    <col min="68" max="71" width="8.88671875" style="54"/>
    <col min="72" max="72" width="3.109375" style="56" customWidth="1"/>
    <col min="73" max="73" width="15.6640625" style="73" hidden="1" customWidth="1"/>
    <col min="74" max="74" width="2.77734375" style="56" customWidth="1"/>
    <col min="84" max="86" width="0" style="73" hidden="1" customWidth="1"/>
    <col min="87" max="87" width="8.88671875" style="38"/>
    <col min="88" max="94" width="8.88671875" style="93"/>
    <col min="95" max="95" width="8.88671875" style="39"/>
    <col min="99" max="99" width="2.88671875" style="56" customWidth="1"/>
    <col min="100" max="100" width="15.77734375" style="73" hidden="1" customWidth="1"/>
    <col min="101" max="101" width="2.109375" style="56" customWidth="1"/>
    <col min="102" max="110" width="8.88671875" customWidth="1"/>
    <col min="111" max="113" width="8.88671875" style="73" hidden="1" customWidth="1"/>
    <col min="114" max="114" width="8.88671875" style="38"/>
    <col min="115" max="121" width="8.88671875" style="93"/>
    <col min="122" max="122" width="8.88671875" style="39"/>
    <col min="126" max="126" width="1.88671875" style="56" customWidth="1"/>
    <col min="127" max="127" width="16.44140625" style="73" hidden="1" customWidth="1"/>
    <col min="128" max="128" width="2" style="56" customWidth="1"/>
    <col min="138" max="140" width="0" style="73" hidden="1" customWidth="1"/>
    <col min="141" max="141" width="8.88671875" style="38"/>
    <col min="142" max="148" width="8.88671875" style="93"/>
    <col min="149" max="149" width="8.88671875" style="39"/>
    <col min="153" max="153" width="2.109375" style="56" customWidth="1"/>
    <col min="154" max="154" width="15.88671875" style="73" hidden="1" customWidth="1"/>
    <col min="155" max="155" width="1.88671875" style="56" customWidth="1"/>
    <col min="165" max="167" width="0" style="73" hidden="1" customWidth="1"/>
    <col min="180" max="180" width="1.77734375" style="56" customWidth="1"/>
    <col min="181" max="181" width="16.109375" style="73" hidden="1" customWidth="1"/>
    <col min="182" max="182" width="1.88671875" style="56" customWidth="1"/>
    <col min="192" max="194" width="0" style="73" hidden="1" customWidth="1"/>
  </cols>
  <sheetData>
    <row r="1" spans="1:194">
      <c r="D1" s="54"/>
      <c r="CI1" s="88"/>
      <c r="CJ1" s="60"/>
      <c r="CK1" s="60"/>
      <c r="CL1" s="60"/>
      <c r="CM1" s="60"/>
      <c r="CN1" s="60"/>
      <c r="CO1" s="60"/>
      <c r="CP1" s="60"/>
      <c r="CQ1" s="136"/>
      <c r="DJ1" s="88"/>
      <c r="DK1" s="60"/>
      <c r="DL1" s="60"/>
      <c r="DM1" s="60"/>
      <c r="DN1" s="60"/>
      <c r="DO1" s="60"/>
      <c r="DP1" s="60"/>
      <c r="DQ1" s="60"/>
      <c r="DR1" s="136"/>
      <c r="EK1" s="88"/>
      <c r="EL1" s="60"/>
      <c r="EM1" s="60"/>
      <c r="EN1" s="60"/>
      <c r="EO1" s="60"/>
      <c r="EP1" s="60"/>
      <c r="EQ1" s="60"/>
      <c r="ER1" s="60"/>
      <c r="ES1" s="136"/>
    </row>
    <row r="2" spans="1:194" ht="22.2" customHeight="1" thickBot="1">
      <c r="C2" s="53"/>
      <c r="D2" s="54"/>
      <c r="FP2" s="235">
        <f>AVERAGE(FL7:FL18,FO7:FO18,FR7:FR18)</f>
        <v>-3.1449999999999991</v>
      </c>
    </row>
    <row r="3" spans="1:194" ht="15" thickBot="1">
      <c r="B3" s="254" t="s">
        <v>9</v>
      </c>
      <c r="C3" s="254" t="s">
        <v>10</v>
      </c>
      <c r="D3" s="54"/>
      <c r="E3" s="273" t="s">
        <v>147</v>
      </c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8" t="s">
        <v>165</v>
      </c>
      <c r="R3" s="279"/>
      <c r="S3" s="279"/>
      <c r="T3" s="279"/>
      <c r="U3" s="279"/>
      <c r="V3" s="279"/>
      <c r="W3" s="279"/>
      <c r="X3" s="279"/>
      <c r="Y3" s="279"/>
      <c r="Z3" s="194"/>
      <c r="AA3" s="194"/>
      <c r="AB3" s="194"/>
      <c r="AC3" s="282" t="s">
        <v>302</v>
      </c>
      <c r="AD3" s="224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58"/>
      <c r="AS3" s="74"/>
      <c r="AT3" s="59"/>
      <c r="AU3" s="264" t="s">
        <v>148</v>
      </c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9" t="s">
        <v>179</v>
      </c>
      <c r="BH3" s="270"/>
      <c r="BI3" s="270"/>
      <c r="BJ3" s="270"/>
      <c r="BK3" s="270"/>
      <c r="BL3" s="270"/>
      <c r="BM3" s="270"/>
      <c r="BN3" s="270"/>
      <c r="BO3" s="270"/>
      <c r="BP3" s="157"/>
      <c r="BQ3" s="157"/>
      <c r="BR3" s="157"/>
      <c r="BS3" s="280" t="s">
        <v>302</v>
      </c>
      <c r="BT3" s="59"/>
      <c r="BU3" s="74"/>
      <c r="BV3" s="59"/>
      <c r="BW3" s="264" t="s">
        <v>152</v>
      </c>
      <c r="BX3" s="264"/>
      <c r="BY3" s="264"/>
      <c r="BZ3" s="264"/>
      <c r="CA3" s="264"/>
      <c r="CB3" s="264"/>
      <c r="CC3" s="264"/>
      <c r="CD3" s="264"/>
      <c r="CE3" s="264"/>
      <c r="CF3" s="264"/>
      <c r="CG3" s="264"/>
      <c r="CH3" s="264"/>
      <c r="CI3" s="286" t="s">
        <v>180</v>
      </c>
      <c r="CJ3" s="287"/>
      <c r="CK3" s="287"/>
      <c r="CL3" s="287"/>
      <c r="CM3" s="287"/>
      <c r="CN3" s="287"/>
      <c r="CO3" s="287"/>
      <c r="CP3" s="287"/>
      <c r="CQ3" s="287"/>
      <c r="CR3" s="287"/>
      <c r="CS3" s="287"/>
      <c r="CT3" s="287"/>
      <c r="CU3" s="59"/>
      <c r="CV3" s="74"/>
      <c r="CW3" s="59"/>
      <c r="CX3" s="264" t="s">
        <v>153</v>
      </c>
      <c r="CY3" s="264"/>
      <c r="CZ3" s="264"/>
      <c r="DA3" s="264"/>
      <c r="DB3" s="264"/>
      <c r="DC3" s="264"/>
      <c r="DD3" s="264"/>
      <c r="DE3" s="264"/>
      <c r="DF3" s="264"/>
      <c r="DG3" s="264"/>
      <c r="DH3" s="264"/>
      <c r="DI3" s="264"/>
      <c r="DJ3" s="269" t="s">
        <v>181</v>
      </c>
      <c r="DK3" s="270"/>
      <c r="DL3" s="270"/>
      <c r="DM3" s="270"/>
      <c r="DN3" s="270"/>
      <c r="DO3" s="270"/>
      <c r="DP3" s="270"/>
      <c r="DQ3" s="270"/>
      <c r="DR3" s="270"/>
      <c r="DS3" s="145"/>
      <c r="DT3" s="145"/>
      <c r="DU3" s="145"/>
      <c r="DV3" s="59"/>
      <c r="DW3" s="74"/>
      <c r="DX3" s="59"/>
      <c r="DY3" s="264" t="s">
        <v>154</v>
      </c>
      <c r="DZ3" s="264"/>
      <c r="EA3" s="264"/>
      <c r="EB3" s="264"/>
      <c r="EC3" s="264"/>
      <c r="ED3" s="264"/>
      <c r="EE3" s="264"/>
      <c r="EF3" s="264"/>
      <c r="EG3" s="264"/>
      <c r="EH3" s="264"/>
      <c r="EI3" s="264"/>
      <c r="EJ3" s="264"/>
      <c r="EK3" s="269" t="s">
        <v>182</v>
      </c>
      <c r="EL3" s="270"/>
      <c r="EM3" s="270"/>
      <c r="EN3" s="270"/>
      <c r="EO3" s="270"/>
      <c r="EP3" s="270"/>
      <c r="EQ3" s="270"/>
      <c r="ER3" s="270"/>
      <c r="ES3" s="270"/>
      <c r="ET3" s="145"/>
      <c r="EU3" s="145"/>
      <c r="EV3" s="145"/>
      <c r="EW3" s="59"/>
      <c r="EX3" s="74"/>
      <c r="EY3" s="59"/>
      <c r="EZ3" s="264" t="s">
        <v>155</v>
      </c>
      <c r="FA3" s="264"/>
      <c r="FB3" s="264"/>
      <c r="FC3" s="264"/>
      <c r="FD3" s="264"/>
      <c r="FE3" s="264"/>
      <c r="FF3" s="264"/>
      <c r="FG3" s="264"/>
      <c r="FH3" s="264"/>
      <c r="FI3" s="264"/>
      <c r="FJ3" s="264"/>
      <c r="FK3" s="264"/>
      <c r="FL3" s="269" t="s">
        <v>183</v>
      </c>
      <c r="FM3" s="270"/>
      <c r="FN3" s="270"/>
      <c r="FO3" s="270"/>
      <c r="FP3" s="270"/>
      <c r="FQ3" s="270"/>
      <c r="FR3" s="270"/>
      <c r="FS3" s="270"/>
      <c r="FT3" s="270"/>
      <c r="FU3" s="145"/>
      <c r="FV3" s="145"/>
      <c r="FW3" s="145"/>
      <c r="FX3" s="59"/>
      <c r="FY3" s="81"/>
      <c r="FZ3" s="59"/>
      <c r="GA3" s="264" t="s">
        <v>156</v>
      </c>
      <c r="GB3" s="264"/>
      <c r="GC3" s="264"/>
      <c r="GD3" s="264"/>
      <c r="GE3" s="264"/>
      <c r="GF3" s="264"/>
      <c r="GG3" s="264"/>
      <c r="GH3" s="264"/>
      <c r="GI3" s="264"/>
      <c r="GJ3" s="264"/>
      <c r="GK3" s="264"/>
      <c r="GL3" s="267"/>
    </row>
    <row r="4" spans="1:194">
      <c r="B4" s="256"/>
      <c r="C4" s="256"/>
      <c r="D4" s="54"/>
      <c r="E4" s="271" t="s">
        <v>15</v>
      </c>
      <c r="F4" s="266"/>
      <c r="G4" s="266"/>
      <c r="H4" s="266" t="s">
        <v>16</v>
      </c>
      <c r="I4" s="266"/>
      <c r="J4" s="266"/>
      <c r="K4" s="266" t="s">
        <v>17</v>
      </c>
      <c r="L4" s="266"/>
      <c r="M4" s="266"/>
      <c r="N4" s="265" t="s">
        <v>146</v>
      </c>
      <c r="O4" s="265"/>
      <c r="P4" s="265"/>
      <c r="Q4" s="271" t="s">
        <v>159</v>
      </c>
      <c r="R4" s="266"/>
      <c r="S4" s="266"/>
      <c r="T4" s="266" t="s">
        <v>160</v>
      </c>
      <c r="U4" s="266"/>
      <c r="V4" s="266"/>
      <c r="W4" s="266" t="s">
        <v>161</v>
      </c>
      <c r="X4" s="266"/>
      <c r="Y4" s="266"/>
      <c r="Z4" s="195" t="s">
        <v>15</v>
      </c>
      <c r="AA4" s="196" t="s">
        <v>18</v>
      </c>
      <c r="AB4" s="196" t="s">
        <v>17</v>
      </c>
      <c r="AC4" s="283"/>
      <c r="AD4" s="225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61"/>
      <c r="AS4" s="75" t="s">
        <v>149</v>
      </c>
      <c r="AT4" s="62"/>
      <c r="AU4" s="275" t="s">
        <v>15</v>
      </c>
      <c r="AV4" s="276"/>
      <c r="AW4" s="277"/>
      <c r="AX4" s="266" t="s">
        <v>16</v>
      </c>
      <c r="AY4" s="266"/>
      <c r="AZ4" s="266"/>
      <c r="BA4" s="266" t="s">
        <v>17</v>
      </c>
      <c r="BB4" s="266"/>
      <c r="BC4" s="266"/>
      <c r="BD4" s="265" t="s">
        <v>146</v>
      </c>
      <c r="BE4" s="265"/>
      <c r="BF4" s="265"/>
      <c r="BG4" s="271" t="s">
        <v>159</v>
      </c>
      <c r="BH4" s="266"/>
      <c r="BI4" s="266"/>
      <c r="BJ4" s="266" t="s">
        <v>160</v>
      </c>
      <c r="BK4" s="266"/>
      <c r="BL4" s="266"/>
      <c r="BM4" s="266" t="s">
        <v>161</v>
      </c>
      <c r="BN4" s="266"/>
      <c r="BO4" s="275"/>
      <c r="BP4" s="158" t="s">
        <v>15</v>
      </c>
      <c r="BQ4" s="158" t="s">
        <v>18</v>
      </c>
      <c r="BR4" s="158" t="s">
        <v>17</v>
      </c>
      <c r="BS4" s="280"/>
      <c r="BT4" s="62"/>
      <c r="BU4" s="75" t="s">
        <v>151</v>
      </c>
      <c r="BV4" s="62"/>
      <c r="BW4" s="266" t="s">
        <v>15</v>
      </c>
      <c r="BX4" s="266"/>
      <c r="BY4" s="266"/>
      <c r="BZ4" s="266" t="s">
        <v>16</v>
      </c>
      <c r="CA4" s="266"/>
      <c r="CB4" s="266"/>
      <c r="CC4" s="266" t="s">
        <v>17</v>
      </c>
      <c r="CD4" s="266"/>
      <c r="CE4" s="266"/>
      <c r="CF4" s="265" t="s">
        <v>146</v>
      </c>
      <c r="CG4" s="265"/>
      <c r="CH4" s="265"/>
      <c r="CI4" s="271" t="s">
        <v>159</v>
      </c>
      <c r="CJ4" s="266"/>
      <c r="CK4" s="266"/>
      <c r="CL4" s="266" t="s">
        <v>160</v>
      </c>
      <c r="CM4" s="266"/>
      <c r="CN4" s="266"/>
      <c r="CO4" s="266" t="s">
        <v>161</v>
      </c>
      <c r="CP4" s="266"/>
      <c r="CQ4" s="275"/>
      <c r="CR4" s="158" t="s">
        <v>15</v>
      </c>
      <c r="CS4" s="158" t="s">
        <v>18</v>
      </c>
      <c r="CT4" s="158" t="s">
        <v>17</v>
      </c>
      <c r="CU4" s="62"/>
      <c r="CV4" s="80" t="s">
        <v>151</v>
      </c>
      <c r="CW4" s="62"/>
      <c r="CX4" s="266" t="s">
        <v>15</v>
      </c>
      <c r="CY4" s="266"/>
      <c r="CZ4" s="266"/>
      <c r="DA4" s="266" t="s">
        <v>16</v>
      </c>
      <c r="DB4" s="266"/>
      <c r="DC4" s="266"/>
      <c r="DD4" s="266" t="s">
        <v>17</v>
      </c>
      <c r="DE4" s="266"/>
      <c r="DF4" s="266"/>
      <c r="DG4" s="265" t="s">
        <v>146</v>
      </c>
      <c r="DH4" s="265"/>
      <c r="DI4" s="265"/>
      <c r="DJ4" s="271" t="s">
        <v>159</v>
      </c>
      <c r="DK4" s="266"/>
      <c r="DL4" s="266"/>
      <c r="DM4" s="266" t="s">
        <v>160</v>
      </c>
      <c r="DN4" s="266"/>
      <c r="DO4" s="266"/>
      <c r="DP4" s="266" t="s">
        <v>161</v>
      </c>
      <c r="DQ4" s="266"/>
      <c r="DR4" s="285"/>
      <c r="DS4" s="158" t="s">
        <v>15</v>
      </c>
      <c r="DT4" s="158" t="s">
        <v>18</v>
      </c>
      <c r="DU4" s="158" t="s">
        <v>17</v>
      </c>
      <c r="DV4" s="62"/>
      <c r="DW4" s="75" t="s">
        <v>151</v>
      </c>
      <c r="DX4" s="62"/>
      <c r="DY4" s="266" t="s">
        <v>15</v>
      </c>
      <c r="DZ4" s="266"/>
      <c r="EA4" s="266"/>
      <c r="EB4" s="266" t="s">
        <v>16</v>
      </c>
      <c r="EC4" s="266"/>
      <c r="ED4" s="266"/>
      <c r="EE4" s="266" t="s">
        <v>17</v>
      </c>
      <c r="EF4" s="266"/>
      <c r="EG4" s="266"/>
      <c r="EH4" s="265" t="s">
        <v>146</v>
      </c>
      <c r="EI4" s="265"/>
      <c r="EJ4" s="265"/>
      <c r="EK4" s="271" t="s">
        <v>159</v>
      </c>
      <c r="EL4" s="266"/>
      <c r="EM4" s="266"/>
      <c r="EN4" s="266" t="s">
        <v>160</v>
      </c>
      <c r="EO4" s="266"/>
      <c r="EP4" s="266"/>
      <c r="EQ4" s="266" t="s">
        <v>161</v>
      </c>
      <c r="ER4" s="266"/>
      <c r="ES4" s="285"/>
      <c r="ET4" s="158" t="s">
        <v>15</v>
      </c>
      <c r="EU4" s="158" t="s">
        <v>18</v>
      </c>
      <c r="EV4" s="158" t="s">
        <v>17</v>
      </c>
      <c r="EW4" s="62"/>
      <c r="EX4" s="75" t="s">
        <v>151</v>
      </c>
      <c r="EY4" s="62"/>
      <c r="EZ4" s="266" t="s">
        <v>15</v>
      </c>
      <c r="FA4" s="266"/>
      <c r="FB4" s="266"/>
      <c r="FC4" s="266" t="s">
        <v>16</v>
      </c>
      <c r="FD4" s="266"/>
      <c r="FE4" s="266"/>
      <c r="FF4" s="266" t="s">
        <v>17</v>
      </c>
      <c r="FG4" s="266"/>
      <c r="FH4" s="266"/>
      <c r="FI4" s="265" t="s">
        <v>146</v>
      </c>
      <c r="FJ4" s="265"/>
      <c r="FK4" s="265"/>
      <c r="FL4" s="271" t="s">
        <v>159</v>
      </c>
      <c r="FM4" s="266"/>
      <c r="FN4" s="266"/>
      <c r="FO4" s="266" t="s">
        <v>160</v>
      </c>
      <c r="FP4" s="266"/>
      <c r="FQ4" s="266"/>
      <c r="FR4" s="266" t="s">
        <v>161</v>
      </c>
      <c r="FS4" s="266"/>
      <c r="FT4" s="285"/>
      <c r="FU4" s="158" t="s">
        <v>15</v>
      </c>
      <c r="FV4" s="158" t="s">
        <v>18</v>
      </c>
      <c r="FW4" s="158" t="s">
        <v>17</v>
      </c>
      <c r="FX4" s="62"/>
      <c r="FY4" s="75" t="s">
        <v>151</v>
      </c>
      <c r="FZ4" s="62"/>
      <c r="GA4" s="266" t="s">
        <v>15</v>
      </c>
      <c r="GB4" s="266"/>
      <c r="GC4" s="266"/>
      <c r="GD4" s="266" t="s">
        <v>16</v>
      </c>
      <c r="GE4" s="266"/>
      <c r="GF4" s="266"/>
      <c r="GG4" s="266" t="s">
        <v>17</v>
      </c>
      <c r="GH4" s="266"/>
      <c r="GI4" s="266"/>
      <c r="GJ4" s="265" t="s">
        <v>146</v>
      </c>
      <c r="GK4" s="265"/>
      <c r="GL4" s="268"/>
    </row>
    <row r="5" spans="1:194" ht="15" thickBot="1">
      <c r="B5" s="255"/>
      <c r="C5" s="255"/>
      <c r="D5" s="54"/>
      <c r="E5" s="48" t="s">
        <v>20</v>
      </c>
      <c r="F5" s="49" t="s">
        <v>21</v>
      </c>
      <c r="G5" s="49" t="s">
        <v>22</v>
      </c>
      <c r="H5" s="49" t="s">
        <v>20</v>
      </c>
      <c r="I5" s="49" t="s">
        <v>21</v>
      </c>
      <c r="J5" s="49" t="s">
        <v>22</v>
      </c>
      <c r="K5" s="49" t="s">
        <v>20</v>
      </c>
      <c r="L5" s="49" t="s">
        <v>21</v>
      </c>
      <c r="M5" s="49" t="s">
        <v>22</v>
      </c>
      <c r="N5" s="76" t="s">
        <v>20</v>
      </c>
      <c r="O5" s="76" t="s">
        <v>21</v>
      </c>
      <c r="P5" s="76" t="s">
        <v>22</v>
      </c>
      <c r="Q5" s="63" t="s">
        <v>162</v>
      </c>
      <c r="R5" s="63" t="s">
        <v>163</v>
      </c>
      <c r="S5" s="63" t="s">
        <v>164</v>
      </c>
      <c r="T5" s="63" t="s">
        <v>162</v>
      </c>
      <c r="U5" s="63" t="s">
        <v>163</v>
      </c>
      <c r="V5" s="63" t="s">
        <v>164</v>
      </c>
      <c r="W5" s="63" t="s">
        <v>162</v>
      </c>
      <c r="X5" s="63" t="s">
        <v>163</v>
      </c>
      <c r="Y5" s="63" t="s">
        <v>164</v>
      </c>
      <c r="Z5" s="161" t="s">
        <v>189</v>
      </c>
      <c r="AA5" s="161" t="s">
        <v>189</v>
      </c>
      <c r="AB5" s="161" t="s">
        <v>189</v>
      </c>
      <c r="AC5" s="283"/>
      <c r="AD5" s="225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64"/>
      <c r="AS5" s="76" t="s">
        <v>150</v>
      </c>
      <c r="AT5" s="65"/>
      <c r="AU5" s="49" t="s">
        <v>20</v>
      </c>
      <c r="AV5" s="49" t="s">
        <v>21</v>
      </c>
      <c r="AW5" s="49" t="s">
        <v>22</v>
      </c>
      <c r="AX5" s="49" t="s">
        <v>20</v>
      </c>
      <c r="AY5" s="49" t="s">
        <v>21</v>
      </c>
      <c r="AZ5" s="49" t="s">
        <v>22</v>
      </c>
      <c r="BA5" s="49" t="s">
        <v>20</v>
      </c>
      <c r="BB5" s="49" t="s">
        <v>21</v>
      </c>
      <c r="BC5" s="49" t="s">
        <v>22</v>
      </c>
      <c r="BD5" s="76" t="s">
        <v>20</v>
      </c>
      <c r="BE5" s="76" t="s">
        <v>21</v>
      </c>
      <c r="BF5" s="76" t="s">
        <v>22</v>
      </c>
      <c r="BG5" s="63" t="s">
        <v>162</v>
      </c>
      <c r="BH5" s="63" t="s">
        <v>163</v>
      </c>
      <c r="BI5" s="63" t="s">
        <v>164</v>
      </c>
      <c r="BJ5" s="63" t="s">
        <v>162</v>
      </c>
      <c r="BK5" s="63" t="s">
        <v>163</v>
      </c>
      <c r="BL5" s="63" t="s">
        <v>164</v>
      </c>
      <c r="BM5" s="63" t="s">
        <v>162</v>
      </c>
      <c r="BN5" s="63" t="s">
        <v>163</v>
      </c>
      <c r="BO5" s="154" t="s">
        <v>164</v>
      </c>
      <c r="BP5" s="159" t="s">
        <v>189</v>
      </c>
      <c r="BQ5" s="159" t="s">
        <v>189</v>
      </c>
      <c r="BR5" s="159" t="s">
        <v>189</v>
      </c>
      <c r="BS5" s="280"/>
      <c r="BT5" s="65"/>
      <c r="BU5" s="76" t="s">
        <v>150</v>
      </c>
      <c r="BV5" s="65"/>
      <c r="BW5" s="49" t="s">
        <v>20</v>
      </c>
      <c r="BX5" s="49" t="s">
        <v>21</v>
      </c>
      <c r="BY5" s="49" t="s">
        <v>22</v>
      </c>
      <c r="BZ5" s="49" t="s">
        <v>20</v>
      </c>
      <c r="CA5" s="49" t="s">
        <v>21</v>
      </c>
      <c r="CB5" s="49" t="s">
        <v>22</v>
      </c>
      <c r="CC5" s="49" t="s">
        <v>20</v>
      </c>
      <c r="CD5" s="49" t="s">
        <v>21</v>
      </c>
      <c r="CE5" s="49" t="s">
        <v>22</v>
      </c>
      <c r="CF5" s="76" t="s">
        <v>20</v>
      </c>
      <c r="CG5" s="76" t="s">
        <v>21</v>
      </c>
      <c r="CH5" s="129" t="s">
        <v>22</v>
      </c>
      <c r="CI5" s="137" t="s">
        <v>162</v>
      </c>
      <c r="CJ5" s="63" t="s">
        <v>163</v>
      </c>
      <c r="CK5" s="63" t="s">
        <v>164</v>
      </c>
      <c r="CL5" s="63" t="s">
        <v>162</v>
      </c>
      <c r="CM5" s="63" t="s">
        <v>163</v>
      </c>
      <c r="CN5" s="63" t="s">
        <v>164</v>
      </c>
      <c r="CO5" s="63" t="s">
        <v>162</v>
      </c>
      <c r="CP5" s="63" t="s">
        <v>163</v>
      </c>
      <c r="CQ5" s="154" t="s">
        <v>164</v>
      </c>
      <c r="CR5" s="159" t="s">
        <v>189</v>
      </c>
      <c r="CS5" s="159" t="s">
        <v>189</v>
      </c>
      <c r="CT5" s="159" t="s">
        <v>189</v>
      </c>
      <c r="CU5" s="65"/>
      <c r="CV5" s="76" t="s">
        <v>150</v>
      </c>
      <c r="CW5" s="65"/>
      <c r="CX5" s="49" t="s">
        <v>20</v>
      </c>
      <c r="CY5" s="49" t="s">
        <v>21</v>
      </c>
      <c r="CZ5" s="49" t="s">
        <v>22</v>
      </c>
      <c r="DA5" s="49" t="s">
        <v>20</v>
      </c>
      <c r="DB5" s="49" t="s">
        <v>21</v>
      </c>
      <c r="DC5" s="49" t="s">
        <v>22</v>
      </c>
      <c r="DD5" s="49" t="s">
        <v>20</v>
      </c>
      <c r="DE5" s="49" t="s">
        <v>21</v>
      </c>
      <c r="DF5" s="49" t="s">
        <v>22</v>
      </c>
      <c r="DG5" s="76" t="s">
        <v>20</v>
      </c>
      <c r="DH5" s="76" t="s">
        <v>21</v>
      </c>
      <c r="DI5" s="129" t="s">
        <v>22</v>
      </c>
      <c r="DJ5" s="137" t="s">
        <v>162</v>
      </c>
      <c r="DK5" s="63" t="s">
        <v>163</v>
      </c>
      <c r="DL5" s="63" t="s">
        <v>164</v>
      </c>
      <c r="DM5" s="63" t="s">
        <v>162</v>
      </c>
      <c r="DN5" s="63" t="s">
        <v>163</v>
      </c>
      <c r="DO5" s="63" t="s">
        <v>164</v>
      </c>
      <c r="DP5" s="63" t="s">
        <v>162</v>
      </c>
      <c r="DQ5" s="63" t="s">
        <v>163</v>
      </c>
      <c r="DR5" s="154" t="s">
        <v>164</v>
      </c>
      <c r="DS5" s="159" t="s">
        <v>189</v>
      </c>
      <c r="DT5" s="159" t="s">
        <v>189</v>
      </c>
      <c r="DU5" s="159" t="s">
        <v>189</v>
      </c>
      <c r="DV5" s="65"/>
      <c r="DW5" s="76" t="s">
        <v>150</v>
      </c>
      <c r="DX5" s="65"/>
      <c r="DY5" s="49" t="s">
        <v>20</v>
      </c>
      <c r="DZ5" s="49" t="s">
        <v>21</v>
      </c>
      <c r="EA5" s="49" t="s">
        <v>22</v>
      </c>
      <c r="EB5" s="49" t="s">
        <v>20</v>
      </c>
      <c r="EC5" s="49" t="s">
        <v>21</v>
      </c>
      <c r="ED5" s="49" t="s">
        <v>22</v>
      </c>
      <c r="EE5" s="49" t="s">
        <v>20</v>
      </c>
      <c r="EF5" s="49" t="s">
        <v>21</v>
      </c>
      <c r="EG5" s="49" t="s">
        <v>22</v>
      </c>
      <c r="EH5" s="76" t="s">
        <v>20</v>
      </c>
      <c r="EI5" s="76" t="s">
        <v>21</v>
      </c>
      <c r="EJ5" s="129" t="s">
        <v>22</v>
      </c>
      <c r="EK5" s="137" t="s">
        <v>162</v>
      </c>
      <c r="EL5" s="63" t="s">
        <v>163</v>
      </c>
      <c r="EM5" s="63" t="s">
        <v>164</v>
      </c>
      <c r="EN5" s="63" t="s">
        <v>162</v>
      </c>
      <c r="EO5" s="63" t="s">
        <v>163</v>
      </c>
      <c r="EP5" s="63" t="s">
        <v>164</v>
      </c>
      <c r="EQ5" s="63" t="s">
        <v>162</v>
      </c>
      <c r="ER5" s="63" t="s">
        <v>163</v>
      </c>
      <c r="ES5" s="154" t="s">
        <v>164</v>
      </c>
      <c r="ET5" s="159" t="s">
        <v>189</v>
      </c>
      <c r="EU5" s="159" t="s">
        <v>189</v>
      </c>
      <c r="EV5" s="159" t="s">
        <v>189</v>
      </c>
      <c r="EW5" s="65"/>
      <c r="EX5" s="76" t="s">
        <v>150</v>
      </c>
      <c r="EY5" s="65"/>
      <c r="EZ5" s="49" t="s">
        <v>20</v>
      </c>
      <c r="FA5" s="49" t="s">
        <v>21</v>
      </c>
      <c r="FB5" s="49" t="s">
        <v>22</v>
      </c>
      <c r="FC5" s="49" t="s">
        <v>20</v>
      </c>
      <c r="FD5" s="49" t="s">
        <v>21</v>
      </c>
      <c r="FE5" s="49" t="s">
        <v>22</v>
      </c>
      <c r="FF5" s="49" t="s">
        <v>20</v>
      </c>
      <c r="FG5" s="49" t="s">
        <v>21</v>
      </c>
      <c r="FH5" s="49" t="s">
        <v>22</v>
      </c>
      <c r="FI5" s="76" t="s">
        <v>20</v>
      </c>
      <c r="FJ5" s="76" t="s">
        <v>21</v>
      </c>
      <c r="FK5" s="76" t="s">
        <v>22</v>
      </c>
      <c r="FL5" s="137" t="s">
        <v>162</v>
      </c>
      <c r="FM5" s="63" t="s">
        <v>163</v>
      </c>
      <c r="FN5" s="63" t="s">
        <v>164</v>
      </c>
      <c r="FO5" s="63" t="s">
        <v>162</v>
      </c>
      <c r="FP5" s="63" t="s">
        <v>163</v>
      </c>
      <c r="FQ5" s="63" t="s">
        <v>164</v>
      </c>
      <c r="FR5" s="63" t="s">
        <v>162</v>
      </c>
      <c r="FS5" s="63" t="s">
        <v>163</v>
      </c>
      <c r="FT5" s="154" t="s">
        <v>164</v>
      </c>
      <c r="FU5" s="159" t="s">
        <v>189</v>
      </c>
      <c r="FV5" s="159" t="s">
        <v>189</v>
      </c>
      <c r="FW5" s="159" t="s">
        <v>189</v>
      </c>
      <c r="FX5" s="65"/>
      <c r="FY5" s="76" t="s">
        <v>150</v>
      </c>
      <c r="FZ5" s="65"/>
      <c r="GA5" s="49" t="s">
        <v>20</v>
      </c>
      <c r="GB5" s="49" t="s">
        <v>21</v>
      </c>
      <c r="GC5" s="49" t="s">
        <v>22</v>
      </c>
      <c r="GD5" s="49" t="s">
        <v>20</v>
      </c>
      <c r="GE5" s="49" t="s">
        <v>21</v>
      </c>
      <c r="GF5" s="49" t="s">
        <v>22</v>
      </c>
      <c r="GG5" s="49" t="s">
        <v>20</v>
      </c>
      <c r="GH5" s="49" t="s">
        <v>21</v>
      </c>
      <c r="GI5" s="49" t="s">
        <v>22</v>
      </c>
      <c r="GJ5" s="76" t="s">
        <v>20</v>
      </c>
      <c r="GK5" s="76" t="s">
        <v>21</v>
      </c>
      <c r="GL5" s="128" t="s">
        <v>22</v>
      </c>
    </row>
    <row r="6" spans="1:194" s="17" customFormat="1" ht="15" thickBot="1">
      <c r="A6" s="54"/>
      <c r="B6" s="55"/>
      <c r="C6" s="55"/>
      <c r="E6" s="82"/>
      <c r="F6" s="82"/>
      <c r="G6" s="82"/>
      <c r="H6" s="82"/>
      <c r="I6" s="82"/>
      <c r="J6" s="82"/>
      <c r="K6" s="82"/>
      <c r="L6" s="82"/>
      <c r="M6" s="82"/>
      <c r="N6" s="83"/>
      <c r="O6" s="83"/>
      <c r="P6" s="83"/>
      <c r="Q6" s="69"/>
      <c r="R6" s="69"/>
      <c r="S6" s="69"/>
      <c r="T6" s="69"/>
      <c r="U6" s="69"/>
      <c r="V6" s="69"/>
      <c r="W6" s="69"/>
      <c r="X6" s="69"/>
      <c r="Y6" s="69"/>
      <c r="Z6" s="197"/>
      <c r="AA6" s="197"/>
      <c r="AB6" s="197"/>
      <c r="AC6" s="284"/>
      <c r="AD6" s="225" t="s">
        <v>302</v>
      </c>
      <c r="AE6" s="234"/>
      <c r="AF6" s="234"/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4"/>
      <c r="AR6" s="57"/>
      <c r="AS6" s="83"/>
      <c r="AT6" s="56"/>
      <c r="AU6" s="82"/>
      <c r="AV6" s="82"/>
      <c r="AW6" s="82"/>
      <c r="AX6" s="82"/>
      <c r="AY6" s="82"/>
      <c r="AZ6" s="82"/>
      <c r="BA6" s="82"/>
      <c r="BB6" s="82"/>
      <c r="BC6" s="82"/>
      <c r="BD6" s="83"/>
      <c r="BE6" s="83"/>
      <c r="BF6" s="83"/>
      <c r="BG6" s="69"/>
      <c r="BH6" s="69"/>
      <c r="BI6" s="69"/>
      <c r="BJ6" s="69"/>
      <c r="BK6" s="69"/>
      <c r="BL6" s="69"/>
      <c r="BM6" s="69"/>
      <c r="BN6" s="69"/>
      <c r="BO6" s="69"/>
      <c r="BP6" s="161"/>
      <c r="BQ6" s="161"/>
      <c r="BR6" s="161"/>
      <c r="BS6" s="281"/>
      <c r="BT6" s="56"/>
      <c r="BU6" s="83"/>
      <c r="BV6" s="56"/>
      <c r="BW6" s="82"/>
      <c r="BX6" s="82"/>
      <c r="BY6" s="82"/>
      <c r="BZ6" s="82"/>
      <c r="CA6" s="82"/>
      <c r="CB6" s="82"/>
      <c r="CC6" s="82"/>
      <c r="CD6" s="82"/>
      <c r="CE6" s="82"/>
      <c r="CF6" s="83"/>
      <c r="CG6" s="83"/>
      <c r="CH6" s="130"/>
      <c r="CI6" s="138"/>
      <c r="CJ6" s="69"/>
      <c r="CK6" s="69"/>
      <c r="CL6" s="69"/>
      <c r="CM6" s="69"/>
      <c r="CN6" s="69"/>
      <c r="CO6" s="69"/>
      <c r="CP6" s="69"/>
      <c r="CQ6" s="69"/>
      <c r="CR6" s="161"/>
      <c r="CS6" s="161"/>
      <c r="CT6" s="161"/>
      <c r="CU6" s="56"/>
      <c r="CV6" s="83"/>
      <c r="CW6" s="56"/>
      <c r="CX6" s="82"/>
      <c r="CY6" s="82"/>
      <c r="CZ6" s="82"/>
      <c r="DA6" s="82"/>
      <c r="DB6" s="82"/>
      <c r="DC6" s="82"/>
      <c r="DD6" s="82"/>
      <c r="DE6" s="82"/>
      <c r="DF6" s="82"/>
      <c r="DG6" s="83"/>
      <c r="DH6" s="83"/>
      <c r="DI6" s="130"/>
      <c r="DJ6" s="138"/>
      <c r="DK6" s="69"/>
      <c r="DL6" s="69"/>
      <c r="DM6" s="69"/>
      <c r="DN6" s="69"/>
      <c r="DO6" s="69"/>
      <c r="DP6" s="69"/>
      <c r="DQ6" s="69"/>
      <c r="DR6" s="69"/>
      <c r="DS6" s="161"/>
      <c r="DT6" s="161"/>
      <c r="DU6" s="161"/>
      <c r="DV6" s="56"/>
      <c r="DW6" s="83"/>
      <c r="DX6" s="56"/>
      <c r="DY6" s="82"/>
      <c r="DZ6" s="82"/>
      <c r="EA6" s="82"/>
      <c r="EB6" s="82"/>
      <c r="EC6" s="82"/>
      <c r="ED6" s="82"/>
      <c r="EE6" s="82"/>
      <c r="EF6" s="82"/>
      <c r="EG6" s="82"/>
      <c r="EH6" s="83"/>
      <c r="EI6" s="83"/>
      <c r="EJ6" s="130"/>
      <c r="EK6" s="138"/>
      <c r="EL6" s="69"/>
      <c r="EM6" s="69"/>
      <c r="EN6" s="69"/>
      <c r="EO6" s="69"/>
      <c r="EP6" s="69"/>
      <c r="EQ6" s="69"/>
      <c r="ER6" s="69"/>
      <c r="ES6" s="69"/>
      <c r="ET6" s="161"/>
      <c r="EU6" s="161"/>
      <c r="EV6" s="161"/>
      <c r="EW6" s="56"/>
      <c r="EX6" s="83"/>
      <c r="EY6" s="56"/>
      <c r="EZ6" s="82"/>
      <c r="FA6" s="82"/>
      <c r="FB6" s="82"/>
      <c r="FC6" s="82"/>
      <c r="FD6" s="82"/>
      <c r="FE6" s="82"/>
      <c r="FF6" s="82"/>
      <c r="FG6" s="82"/>
      <c r="FH6" s="82"/>
      <c r="FI6" s="83"/>
      <c r="FJ6" s="83"/>
      <c r="FK6" s="83"/>
      <c r="FL6" s="138"/>
      <c r="FM6" s="69"/>
      <c r="FN6" s="69"/>
      <c r="FO6" s="69"/>
      <c r="FP6" s="69"/>
      <c r="FQ6" s="69"/>
      <c r="FR6" s="69"/>
      <c r="FS6" s="69"/>
      <c r="FT6" s="69"/>
      <c r="FU6" s="161"/>
      <c r="FV6" s="161"/>
      <c r="FW6" s="161"/>
      <c r="FX6" s="56"/>
      <c r="FY6" s="83"/>
      <c r="FZ6" s="56"/>
      <c r="GA6" s="82"/>
      <c r="GB6" s="82"/>
      <c r="GC6" s="82"/>
      <c r="GD6" s="82"/>
      <c r="GE6" s="82"/>
      <c r="GF6" s="82"/>
      <c r="GG6" s="82"/>
      <c r="GH6" s="82"/>
      <c r="GI6" s="82"/>
      <c r="GJ6" s="83"/>
      <c r="GK6" s="83"/>
      <c r="GL6" s="83"/>
    </row>
    <row r="7" spans="1:194" s="60" customFormat="1">
      <c r="A7" s="88"/>
      <c r="B7" s="89" t="s">
        <v>25</v>
      </c>
      <c r="C7" s="19" t="s">
        <v>26</v>
      </c>
      <c r="D7" s="12"/>
      <c r="E7" s="21">
        <v>65.86</v>
      </c>
      <c r="F7" s="21">
        <v>7.51</v>
      </c>
      <c r="G7" s="21">
        <v>21.32</v>
      </c>
      <c r="H7" s="21">
        <v>64.64</v>
      </c>
      <c r="I7" s="21">
        <v>7.44</v>
      </c>
      <c r="J7" s="21">
        <v>21.39</v>
      </c>
      <c r="K7" s="21">
        <v>65.569999999999993</v>
      </c>
      <c r="L7" s="21">
        <v>7.17</v>
      </c>
      <c r="M7" s="21">
        <v>21.41</v>
      </c>
      <c r="N7" s="91">
        <f>AVERAGE(E7,H7,K7)</f>
        <v>65.356666666666669</v>
      </c>
      <c r="O7" s="91">
        <f>AVERAGE(F7,I7,L7)</f>
        <v>7.3733333333333322</v>
      </c>
      <c r="P7" s="91">
        <f>AVERAGE(G7,J7,M7)</f>
        <v>21.373333333333335</v>
      </c>
      <c r="Q7" s="90">
        <f t="shared" ref="Q7:Q38" si="0">AU7-E7</f>
        <v>0</v>
      </c>
      <c r="R7" s="90">
        <f t="shared" ref="R7:R38" si="1">AV7-F7</f>
        <v>0</v>
      </c>
      <c r="S7" s="90">
        <f t="shared" ref="S7:S38" si="2">AW7-G7</f>
        <v>0</v>
      </c>
      <c r="T7" s="90">
        <f t="shared" ref="T7:T38" si="3">AX7-H7</f>
        <v>0</v>
      </c>
      <c r="U7" s="90">
        <f t="shared" ref="U7:U38" si="4">AY7-I7</f>
        <v>0</v>
      </c>
      <c r="V7" s="90">
        <f t="shared" ref="V7:V38" si="5">AZ7-J7</f>
        <v>0</v>
      </c>
      <c r="W7" s="90">
        <f t="shared" ref="W7:W38" si="6">BA7-K7</f>
        <v>0</v>
      </c>
      <c r="X7" s="90">
        <f t="shared" ref="X7:X38" si="7">BB7-L7</f>
        <v>0</v>
      </c>
      <c r="Y7" s="90">
        <f t="shared" ref="Y7:Y38" si="8">BC7-M7</f>
        <v>0</v>
      </c>
      <c r="Z7" s="162">
        <f>SQRT(Q7^2+R7^2+S7^2)</f>
        <v>0</v>
      </c>
      <c r="AA7" s="162">
        <f>SQRT((T7^2)+(U7^2)+(V7^2))</f>
        <v>0</v>
      </c>
      <c r="AB7" s="162">
        <f>SQRT((W7^2)+(X7^2)+(Y7^2))</f>
        <v>0</v>
      </c>
      <c r="AC7" s="288">
        <f>AVERAGE(Z7:AB10)</f>
        <v>0</v>
      </c>
      <c r="AD7" s="289">
        <f>AVERAGE(Z7:AB18)</f>
        <v>0</v>
      </c>
      <c r="AE7" s="219"/>
      <c r="AF7" s="219" t="s">
        <v>289</v>
      </c>
      <c r="AG7" s="219" t="s">
        <v>294</v>
      </c>
      <c r="AH7" s="219" t="s">
        <v>298</v>
      </c>
      <c r="AI7" s="219" t="s">
        <v>290</v>
      </c>
      <c r="AJ7" s="219" t="s">
        <v>295</v>
      </c>
      <c r="AK7" s="219" t="s">
        <v>299</v>
      </c>
      <c r="AL7" s="219" t="s">
        <v>291</v>
      </c>
      <c r="AM7" s="219" t="s">
        <v>296</v>
      </c>
      <c r="AN7" s="219" t="s">
        <v>300</v>
      </c>
      <c r="AO7" s="219" t="s">
        <v>292</v>
      </c>
      <c r="AP7" s="219" t="s">
        <v>297</v>
      </c>
      <c r="AQ7" s="219" t="s">
        <v>301</v>
      </c>
      <c r="AR7" s="58"/>
      <c r="AS7" s="91">
        <f t="shared" ref="AS7:AS38" si="9">SQRT((BD7-N7)^2+(BE7-O7)^2+(BF7-P7)^2)</f>
        <v>0</v>
      </c>
      <c r="AT7" s="59"/>
      <c r="AU7" s="92">
        <v>65.86</v>
      </c>
      <c r="AV7" s="92">
        <v>7.51</v>
      </c>
      <c r="AW7" s="92">
        <v>21.32</v>
      </c>
      <c r="AX7" s="92">
        <v>64.64</v>
      </c>
      <c r="AY7" s="92">
        <v>7.44</v>
      </c>
      <c r="AZ7" s="92">
        <v>21.39</v>
      </c>
      <c r="BA7" s="92">
        <v>65.569999999999993</v>
      </c>
      <c r="BB7" s="92">
        <v>7.17</v>
      </c>
      <c r="BC7" s="92">
        <v>21.41</v>
      </c>
      <c r="BD7" s="91">
        <f>AVERAGE(AU7,AX7,BA7)</f>
        <v>65.356666666666669</v>
      </c>
      <c r="BE7" s="91">
        <f>AVERAGE(AV7,AY7,BB7)</f>
        <v>7.3733333333333322</v>
      </c>
      <c r="BF7" s="91">
        <f>AVERAGE(AW7,AZ7,BC7)</f>
        <v>21.373333333333335</v>
      </c>
      <c r="BG7" s="90">
        <f t="shared" ref="BG7:BG38" si="10">BW7-AU7</f>
        <v>0</v>
      </c>
      <c r="BH7" s="90">
        <f t="shared" ref="BH7:BH38" si="11">BX7-AV7</f>
        <v>0</v>
      </c>
      <c r="BI7" s="90">
        <f t="shared" ref="BI7:BI38" si="12">BY7-AW7</f>
        <v>0</v>
      </c>
      <c r="BJ7" s="90">
        <f t="shared" ref="BJ7:BJ38" si="13">BZ7-AX7</f>
        <v>0</v>
      </c>
      <c r="BK7" s="90">
        <f t="shared" ref="BK7:BK38" si="14">CA7-AY7</f>
        <v>0</v>
      </c>
      <c r="BL7" s="90">
        <f t="shared" ref="BL7:BL38" si="15">CB7-AZ7</f>
        <v>0</v>
      </c>
      <c r="BM7" s="90">
        <f t="shared" ref="BM7:BM38" si="16">CC7-BA7</f>
        <v>0</v>
      </c>
      <c r="BN7" s="90">
        <f t="shared" ref="BN7:BN38" si="17">CD7-BB7</f>
        <v>0</v>
      </c>
      <c r="BO7" s="90">
        <f t="shared" ref="BO7:BO38" si="18">CE7-BC7</f>
        <v>0</v>
      </c>
      <c r="BP7" s="162">
        <f>SQRT(BG7^2+BH7^2+BI7^2)</f>
        <v>0</v>
      </c>
      <c r="BQ7" s="162">
        <f>SQRT((BJ7^2)+(BK7^2)+(BL7^2))</f>
        <v>0</v>
      </c>
      <c r="BR7" s="162">
        <f>SQRT((BM7^2)+(BN7^2)+(BO7^2))</f>
        <v>0</v>
      </c>
      <c r="BS7" s="288">
        <f>AVERAGE(BP7:BR10)</f>
        <v>0</v>
      </c>
      <c r="BT7" s="59"/>
      <c r="BU7" s="74"/>
      <c r="BV7" s="59"/>
      <c r="BW7" s="92">
        <v>65.86</v>
      </c>
      <c r="BX7" s="92">
        <v>7.51</v>
      </c>
      <c r="BY7" s="92">
        <v>21.32</v>
      </c>
      <c r="BZ7" s="92">
        <v>64.64</v>
      </c>
      <c r="CA7" s="92">
        <v>7.44</v>
      </c>
      <c r="CB7" s="92">
        <v>21.39</v>
      </c>
      <c r="CC7" s="92">
        <v>65.569999999999993</v>
      </c>
      <c r="CD7" s="92">
        <v>7.17</v>
      </c>
      <c r="CE7" s="92">
        <v>21.41</v>
      </c>
      <c r="CF7" s="91">
        <f>AVERAGE(BW7,BZ7,CC7)</f>
        <v>65.356666666666669</v>
      </c>
      <c r="CG7" s="91">
        <f>AVERAGE(BX7,CA7,CD7)</f>
        <v>7.3733333333333322</v>
      </c>
      <c r="CH7" s="131">
        <f>AVERAGE(BY7,CB7,CE7)</f>
        <v>21.373333333333335</v>
      </c>
      <c r="CI7" s="139">
        <f t="shared" ref="CI7:CI38" si="19">CX7-BW7</f>
        <v>-3.7000000000000028</v>
      </c>
      <c r="CJ7" s="90">
        <f t="shared" ref="CJ7:CJ38" si="20">CY7-BX7</f>
        <v>0.29000000000000004</v>
      </c>
      <c r="CK7" s="90">
        <f t="shared" ref="CK7:CK38" si="21">CZ7-BY7</f>
        <v>3.8900000000000006</v>
      </c>
      <c r="CL7" s="90">
        <f t="shared" ref="CL7:CL38" si="22">DA7-BZ7</f>
        <v>-2.6300000000000026</v>
      </c>
      <c r="CM7" s="90">
        <f t="shared" ref="CM7:CM38" si="23">DB7-CA7</f>
        <v>0.22999999999999954</v>
      </c>
      <c r="CN7" s="90">
        <f t="shared" ref="CN7:CN38" si="24">DC7-CB7</f>
        <v>3.7699999999999996</v>
      </c>
      <c r="CO7" s="90">
        <f t="shared" ref="CO7:CO38" si="25">DD7-CC7</f>
        <v>-3.0999999999999943</v>
      </c>
      <c r="CP7" s="90">
        <f t="shared" ref="CP7:CP38" si="26">DE7-CD7</f>
        <v>0.33999999999999986</v>
      </c>
      <c r="CQ7" s="90">
        <f t="shared" ref="CQ7:CQ38" si="27">DF7-CE7</f>
        <v>3.6799999999999997</v>
      </c>
      <c r="CR7" s="162">
        <f>SQRT((CI7^2)+(CJ7^2)+(CK7^2))</f>
        <v>5.3764486419940836</v>
      </c>
      <c r="CS7" s="162">
        <f>SQRT((CL7^2)+(CM7^2)+(CN7^2))</f>
        <v>4.6024667299177739</v>
      </c>
      <c r="CT7" s="162">
        <f>SQRT((CO7^2)+(CP7^2)+(CQ7^2))</f>
        <v>4.8236915324261727</v>
      </c>
      <c r="CU7" s="59"/>
      <c r="CV7" s="91">
        <f t="shared" ref="CV7:CV38" si="28">SQRT((DG7-CF7)^2+(DH7-CG7)^2+(DI7-CH7)^2)</f>
        <v>4.9245428439828052</v>
      </c>
      <c r="CW7" s="59"/>
      <c r="CX7" s="21">
        <v>62.16</v>
      </c>
      <c r="CY7" s="21">
        <v>7.8</v>
      </c>
      <c r="CZ7" s="21">
        <v>25.21</v>
      </c>
      <c r="DA7" s="21">
        <v>62.01</v>
      </c>
      <c r="DB7" s="21">
        <v>7.67</v>
      </c>
      <c r="DC7" s="21">
        <v>25.16</v>
      </c>
      <c r="DD7" s="21">
        <v>62.47</v>
      </c>
      <c r="DE7" s="21">
        <v>7.51</v>
      </c>
      <c r="DF7" s="21">
        <v>25.09</v>
      </c>
      <c r="DG7" s="91">
        <f>AVERAGE(CX7,DA7,DD7)</f>
        <v>62.213333333333331</v>
      </c>
      <c r="DH7" s="91">
        <f>AVERAGE(CY7,DB7,DE7)</f>
        <v>7.6599999999999993</v>
      </c>
      <c r="DI7" s="131">
        <f>AVERAGE(CZ7,DC7,DF7)</f>
        <v>25.153333333333336</v>
      </c>
      <c r="DJ7" s="90">
        <f t="shared" ref="DJ7:DJ38" si="29">DY7-BW7</f>
        <v>-2.9799999999999969</v>
      </c>
      <c r="DK7" s="90">
        <f t="shared" ref="DK7:DK38" si="30">DZ7-BX7</f>
        <v>0.91999999999999993</v>
      </c>
      <c r="DL7" s="90">
        <f t="shared" ref="DL7:DL38" si="31">EA7-BY7</f>
        <v>5.379999999999999</v>
      </c>
      <c r="DM7" s="90">
        <f t="shared" ref="DM7:DM38" si="32">EB7-BZ7</f>
        <v>-2.1700000000000017</v>
      </c>
      <c r="DN7" s="90">
        <f t="shared" ref="DN7:DN38" si="33">EC7-CA7</f>
        <v>0.83999999999999897</v>
      </c>
      <c r="DO7" s="90">
        <f t="shared" ref="DO7:DO38" si="34">ED7-CB7</f>
        <v>5.3299999999999983</v>
      </c>
      <c r="DP7" s="90">
        <f t="shared" ref="DP7:DP38" si="35">EE7-CC7</f>
        <v>-2.529999999999994</v>
      </c>
      <c r="DQ7" s="90">
        <f t="shared" ref="DQ7:DQ38" si="36">EF7-CD7</f>
        <v>0.92999999999999972</v>
      </c>
      <c r="DR7" s="90">
        <f t="shared" ref="DR7:DR38" si="37">EG7-CE7</f>
        <v>5.2399999999999984</v>
      </c>
      <c r="DS7" s="162">
        <f>SQRT((DJ7^2)+(DK7^2)+(DL7^2))</f>
        <v>6.2186172096375225</v>
      </c>
      <c r="DT7" s="162">
        <f>SQRT((DM7^2)+(DN7^2)+(DO7^2))</f>
        <v>5.8157888544891296</v>
      </c>
      <c r="DU7" s="162">
        <f>SQRT((DP7^2)+(DQ7^2)+(DR7^2))</f>
        <v>5.892656446798842</v>
      </c>
      <c r="DV7" s="59"/>
      <c r="DW7" s="91">
        <f t="shared" ref="DW7:DW38" si="38">SQRT((EH7-DG7)^2+(EI7-DH7)^2+(EJ7-DI7)^2)</f>
        <v>1.7532034172400544</v>
      </c>
      <c r="DX7" s="59"/>
      <c r="DY7" s="21">
        <v>62.88</v>
      </c>
      <c r="DZ7" s="21">
        <v>8.43</v>
      </c>
      <c r="EA7" s="21">
        <v>26.7</v>
      </c>
      <c r="EB7" s="21">
        <v>62.47</v>
      </c>
      <c r="EC7" s="21">
        <v>8.2799999999999994</v>
      </c>
      <c r="ED7" s="21">
        <v>26.72</v>
      </c>
      <c r="EE7" s="21">
        <v>63.04</v>
      </c>
      <c r="EF7" s="21">
        <v>8.1</v>
      </c>
      <c r="EG7" s="21">
        <v>26.65</v>
      </c>
      <c r="EH7" s="91">
        <f>AVERAGE(DY7,EB7,EE7)</f>
        <v>62.79666666666666</v>
      </c>
      <c r="EI7" s="91">
        <f>AVERAGE(DZ7,EC7,EF7)</f>
        <v>8.2700000000000014</v>
      </c>
      <c r="EJ7" s="131">
        <f>AVERAGE(EA7,ED7,EG7)</f>
        <v>26.689999999999998</v>
      </c>
      <c r="EK7" s="70">
        <f>EZ7-BW7</f>
        <v>-2.6599999999999966</v>
      </c>
      <c r="EL7" s="70">
        <f t="shared" ref="EL7:ES7" si="39">FA7-BX7</f>
        <v>1.2000000000000011</v>
      </c>
      <c r="EM7" s="70">
        <f t="shared" si="39"/>
        <v>5.120000000000001</v>
      </c>
      <c r="EN7" s="70">
        <f t="shared" si="39"/>
        <v>-1.3800000000000026</v>
      </c>
      <c r="EO7" s="70">
        <f t="shared" si="39"/>
        <v>1.2000000000000002</v>
      </c>
      <c r="EP7" s="70">
        <f t="shared" si="39"/>
        <v>5.3900000000000006</v>
      </c>
      <c r="EQ7" s="70">
        <f t="shared" si="39"/>
        <v>-1.5599999999999881</v>
      </c>
      <c r="ER7" s="70">
        <f t="shared" si="39"/>
        <v>1.1899999999999995</v>
      </c>
      <c r="ES7" s="70">
        <f t="shared" si="39"/>
        <v>5.2100000000000009</v>
      </c>
      <c r="ET7" s="162">
        <f>SQRT((EK7^2)+(EL7^2)+(EM7^2))</f>
        <v>5.8932164392630275</v>
      </c>
      <c r="EU7" s="162">
        <f>SQRT((EN7^2)+(EO7^2)+(EP7^2))</f>
        <v>5.691792336338354</v>
      </c>
      <c r="EV7" s="162">
        <f>SQRT((EQ7^2)+(ER7^2)+(ES7^2))</f>
        <v>5.5672075585521306</v>
      </c>
      <c r="EW7" s="59"/>
      <c r="EX7" s="91">
        <f t="shared" ref="EX7:EX38" si="40">SQRT((FI7-EH7)^2+(FJ7-EI7)^2+(FK7-EJ7)^2)</f>
        <v>0.75933450394994573</v>
      </c>
      <c r="EY7" s="59"/>
      <c r="EZ7" s="21">
        <v>63.2</v>
      </c>
      <c r="FA7" s="21">
        <v>8.7100000000000009</v>
      </c>
      <c r="FB7" s="21">
        <v>26.44</v>
      </c>
      <c r="FC7" s="21">
        <v>63.26</v>
      </c>
      <c r="FD7" s="21">
        <v>8.64</v>
      </c>
      <c r="FE7" s="21">
        <v>26.78</v>
      </c>
      <c r="FF7" s="21">
        <v>64.010000000000005</v>
      </c>
      <c r="FG7" s="21">
        <v>8.36</v>
      </c>
      <c r="FH7" s="21">
        <v>26.62</v>
      </c>
      <c r="FI7" s="91">
        <f>AVERAGE(EZ7,FC7,FF7)</f>
        <v>63.490000000000009</v>
      </c>
      <c r="FJ7" s="91">
        <f>AVERAGE(FA7,FD7,FG7)</f>
        <v>8.57</v>
      </c>
      <c r="FK7" s="91">
        <f>AVERAGE(FB7,FE7,FH7)</f>
        <v>26.613333333333333</v>
      </c>
      <c r="FL7" s="90">
        <f t="shared" ref="FL7:FL38" si="41">GA7-BW7</f>
        <v>-1.3199999999999932</v>
      </c>
      <c r="FM7" s="90">
        <f t="shared" ref="FM7:FM38" si="42">GB7-BX7</f>
        <v>1.5400000000000009</v>
      </c>
      <c r="FN7" s="90">
        <f t="shared" ref="FN7:FN38" si="43">GC7-BY7</f>
        <v>5.18</v>
      </c>
      <c r="FO7" s="90">
        <f t="shared" ref="FO7:FO38" si="44">GD7-BZ7</f>
        <v>-7.000000000000739E-2</v>
      </c>
      <c r="FP7" s="90">
        <f t="shared" ref="FP7:FP38" si="45">GE7-CA7</f>
        <v>1.4699999999999998</v>
      </c>
      <c r="FQ7" s="90">
        <f t="shared" ref="FQ7:FQ38" si="46">GF7-CB7</f>
        <v>5.3900000000000006</v>
      </c>
      <c r="FR7" s="90">
        <f t="shared" ref="FR7:FR38" si="47">GG7-CC7</f>
        <v>-0.48999999999999488</v>
      </c>
      <c r="FS7" s="90">
        <f t="shared" ref="FS7:FS38" si="48">GH7-CD7</f>
        <v>1.4900000000000002</v>
      </c>
      <c r="FT7" s="90">
        <f t="shared" ref="FT7:FT38" si="49">GI7-CE7</f>
        <v>5.4199999999999982</v>
      </c>
      <c r="FU7" s="162">
        <f>SQRT((FL7^2)+(FM7^2)+(FN7^2))</f>
        <v>5.562948858294491</v>
      </c>
      <c r="FV7" s="162">
        <f>SQRT((FO7^2)+(FP7^2)+(FQ7^2))</f>
        <v>5.5872980947860666</v>
      </c>
      <c r="FW7" s="162">
        <f>SQRT((FR7^2)+(FS7^2)+(FT7^2))</f>
        <v>5.6423931093109756</v>
      </c>
      <c r="FX7" s="59"/>
      <c r="FY7" s="91">
        <f t="shared" ref="FY7:FY38" si="50">SQRT((GJ7-FI7)^2+(GK7-FJ7)^2+(GL7-FK7)^2)</f>
        <v>1.2797308744853733</v>
      </c>
      <c r="FZ7" s="59"/>
      <c r="GA7" s="21">
        <v>64.540000000000006</v>
      </c>
      <c r="GB7" s="21">
        <v>9.0500000000000007</v>
      </c>
      <c r="GC7" s="21">
        <v>26.5</v>
      </c>
      <c r="GD7" s="21">
        <v>64.569999999999993</v>
      </c>
      <c r="GE7" s="21">
        <v>8.91</v>
      </c>
      <c r="GF7" s="21">
        <v>26.78</v>
      </c>
      <c r="GG7" s="21">
        <v>65.08</v>
      </c>
      <c r="GH7" s="21">
        <v>8.66</v>
      </c>
      <c r="GI7" s="21">
        <v>26.83</v>
      </c>
      <c r="GJ7" s="91">
        <f>AVERAGE(GA7,GD7,GG7)</f>
        <v>64.73</v>
      </c>
      <c r="GK7" s="91">
        <f>AVERAGE(GB7,GE7,GH7)</f>
        <v>8.8733333333333331</v>
      </c>
      <c r="GL7" s="91">
        <f>AVERAGE(GC7,GF7,GI7)</f>
        <v>26.703333333333333</v>
      </c>
    </row>
    <row r="8" spans="1:194" s="93" customFormat="1">
      <c r="A8" s="38"/>
      <c r="B8" s="24" t="s">
        <v>27</v>
      </c>
      <c r="C8" s="25" t="s">
        <v>28</v>
      </c>
      <c r="D8" s="69"/>
      <c r="E8" s="27">
        <v>66.900000000000006</v>
      </c>
      <c r="F8" s="27">
        <v>6.55</v>
      </c>
      <c r="G8" s="27">
        <v>21.14</v>
      </c>
      <c r="H8" s="27">
        <v>66.09</v>
      </c>
      <c r="I8" s="27">
        <v>6.49</v>
      </c>
      <c r="J8" s="27">
        <v>21.12</v>
      </c>
      <c r="K8" s="27">
        <v>66.010000000000005</v>
      </c>
      <c r="L8" s="27">
        <v>6.39</v>
      </c>
      <c r="M8" s="27">
        <v>20.89</v>
      </c>
      <c r="N8" s="78">
        <f t="shared" ref="N8:N66" si="51">AVERAGE(E8,H8,K8)</f>
        <v>66.333333333333329</v>
      </c>
      <c r="O8" s="78">
        <f t="shared" ref="O8:O66" si="52">AVERAGE(F8,I8,L8)</f>
        <v>6.4766666666666666</v>
      </c>
      <c r="P8" s="78">
        <f t="shared" ref="P8:P66" si="53">AVERAGE(G8,J8,M8)</f>
        <v>21.05</v>
      </c>
      <c r="Q8" s="70">
        <f t="shared" si="0"/>
        <v>0</v>
      </c>
      <c r="R8" s="70">
        <f t="shared" si="1"/>
        <v>0</v>
      </c>
      <c r="S8" s="70">
        <f t="shared" si="2"/>
        <v>0</v>
      </c>
      <c r="T8" s="70">
        <f t="shared" si="3"/>
        <v>0</v>
      </c>
      <c r="U8" s="70">
        <f t="shared" si="4"/>
        <v>0</v>
      </c>
      <c r="V8" s="70">
        <f t="shared" si="5"/>
        <v>0</v>
      </c>
      <c r="W8" s="70">
        <f t="shared" si="6"/>
        <v>0</v>
      </c>
      <c r="X8" s="70">
        <f t="shared" si="7"/>
        <v>0</v>
      </c>
      <c r="Y8" s="70">
        <f t="shared" si="8"/>
        <v>0</v>
      </c>
      <c r="Z8" s="160">
        <f>SQRT(Q8^2+R8^2+S8^2)</f>
        <v>0</v>
      </c>
      <c r="AA8" s="160">
        <f t="shared" ref="AA8:AA66" si="54">SQRT((T8^2)+(U8^2)+(V8^2))</f>
        <v>0</v>
      </c>
      <c r="AB8" s="160">
        <f t="shared" ref="AB8:AB66" si="55">SQRT((W8^2)+(X8^2)+(Y8^2))</f>
        <v>0</v>
      </c>
      <c r="AC8" s="289"/>
      <c r="AD8" s="289"/>
      <c r="AE8" s="219" t="s">
        <v>306</v>
      </c>
      <c r="AF8" s="220">
        <f>AC19</f>
        <v>20.392427504252023</v>
      </c>
      <c r="AG8" s="230">
        <f>AC23</f>
        <v>17.81587760200906</v>
      </c>
      <c r="AH8" s="230">
        <f>AC27</f>
        <v>16.924181636729063</v>
      </c>
      <c r="AI8" s="220">
        <f>AC31</f>
        <v>27.256441176523794</v>
      </c>
      <c r="AJ8" s="230">
        <f>AC35</f>
        <v>27.634152156740182</v>
      </c>
      <c r="AK8" s="230">
        <f>AC39</f>
        <v>22.927387723125801</v>
      </c>
      <c r="AL8" s="220">
        <f>AC43</f>
        <v>41.625639569974602</v>
      </c>
      <c r="AM8" s="230">
        <f>AC47</f>
        <v>38.156757899863877</v>
      </c>
      <c r="AN8" s="230">
        <f>AC51</f>
        <v>36.946901293364014</v>
      </c>
      <c r="AO8" s="220">
        <f>AC55</f>
        <v>26.414797499905365</v>
      </c>
      <c r="AP8" s="230">
        <f>AC59</f>
        <v>22.130830530771664</v>
      </c>
      <c r="AQ8" s="230">
        <f>AC63</f>
        <v>20.264865216058741</v>
      </c>
      <c r="AR8" s="61"/>
      <c r="AS8" s="78">
        <f t="shared" si="9"/>
        <v>0</v>
      </c>
      <c r="AT8" s="62"/>
      <c r="AU8" s="66">
        <v>66.900000000000006</v>
      </c>
      <c r="AV8" s="66">
        <v>6.55</v>
      </c>
      <c r="AW8" s="66">
        <v>21.14</v>
      </c>
      <c r="AX8" s="66">
        <v>66.09</v>
      </c>
      <c r="AY8" s="66">
        <v>6.49</v>
      </c>
      <c r="AZ8" s="66">
        <v>21.12</v>
      </c>
      <c r="BA8" s="66">
        <v>66.010000000000005</v>
      </c>
      <c r="BB8" s="66">
        <v>6.39</v>
      </c>
      <c r="BC8" s="66">
        <v>20.89</v>
      </c>
      <c r="BD8" s="78">
        <f t="shared" ref="BD8:BD18" si="56">AVERAGE(AU8,AX8,BA8)</f>
        <v>66.333333333333329</v>
      </c>
      <c r="BE8" s="78">
        <f t="shared" ref="BE8:BE18" si="57">AVERAGE(AV8,AY8,BB8)</f>
        <v>6.4766666666666666</v>
      </c>
      <c r="BF8" s="78">
        <f t="shared" ref="BF8:BF39" si="58">AVERAGE(AW8,AZ8,BC8)</f>
        <v>21.05</v>
      </c>
      <c r="BG8" s="70">
        <f t="shared" si="10"/>
        <v>0</v>
      </c>
      <c r="BH8" s="70">
        <f t="shared" si="11"/>
        <v>0</v>
      </c>
      <c r="BI8" s="70">
        <f t="shared" si="12"/>
        <v>0</v>
      </c>
      <c r="BJ8" s="70">
        <f t="shared" si="13"/>
        <v>0</v>
      </c>
      <c r="BK8" s="70">
        <f t="shared" si="14"/>
        <v>0</v>
      </c>
      <c r="BL8" s="70">
        <f t="shared" si="15"/>
        <v>0</v>
      </c>
      <c r="BM8" s="70">
        <f t="shared" si="16"/>
        <v>0</v>
      </c>
      <c r="BN8" s="70">
        <f t="shared" si="17"/>
        <v>0</v>
      </c>
      <c r="BO8" s="70">
        <f t="shared" si="18"/>
        <v>0</v>
      </c>
      <c r="BP8" s="160">
        <f>SQRT(BG8^2+BH8^2+BI8^2)</f>
        <v>0</v>
      </c>
      <c r="BQ8" s="160">
        <f t="shared" ref="BQ8:BQ66" si="59">SQRT((BJ8^2)+(BK8^2)+(BL8^2))</f>
        <v>0</v>
      </c>
      <c r="BR8" s="160">
        <f t="shared" ref="BR8:BR66" si="60">SQRT((BM8^2)+(BN8^2)+(BO8^2))</f>
        <v>0</v>
      </c>
      <c r="BS8" s="289"/>
      <c r="BT8" s="62"/>
      <c r="BU8" s="75"/>
      <c r="BV8" s="62"/>
      <c r="BW8" s="66">
        <v>66.900000000000006</v>
      </c>
      <c r="BX8" s="66">
        <v>6.55</v>
      </c>
      <c r="BY8" s="66">
        <v>21.14</v>
      </c>
      <c r="BZ8" s="66">
        <v>66.09</v>
      </c>
      <c r="CA8" s="66">
        <v>6.49</v>
      </c>
      <c r="CB8" s="66">
        <v>21.12</v>
      </c>
      <c r="CC8" s="66">
        <v>66.010000000000005</v>
      </c>
      <c r="CD8" s="66">
        <v>6.39</v>
      </c>
      <c r="CE8" s="66">
        <v>20.89</v>
      </c>
      <c r="CF8" s="78">
        <f t="shared" ref="CF8:CF18" si="61">AVERAGE(BW8,BZ8,CC8)</f>
        <v>66.333333333333329</v>
      </c>
      <c r="CG8" s="78">
        <f t="shared" ref="CG8:CG18" si="62">AVERAGE(BX8,CA8,CD8)</f>
        <v>6.4766666666666666</v>
      </c>
      <c r="CH8" s="132">
        <f t="shared" ref="CH8:CH18" si="63">AVERAGE(BY8,CB8,CE8)</f>
        <v>21.05</v>
      </c>
      <c r="CI8" s="141">
        <f t="shared" si="19"/>
        <v>-4.0000000000000071</v>
      </c>
      <c r="CJ8" s="70">
        <f t="shared" si="20"/>
        <v>0.60000000000000053</v>
      </c>
      <c r="CK8" s="70">
        <f t="shared" si="21"/>
        <v>3.9600000000000009</v>
      </c>
      <c r="CL8" s="70">
        <f t="shared" si="22"/>
        <v>-3.8200000000000003</v>
      </c>
      <c r="CM8" s="70">
        <f t="shared" si="23"/>
        <v>0.62000000000000011</v>
      </c>
      <c r="CN8" s="70">
        <f t="shared" si="24"/>
        <v>3.75</v>
      </c>
      <c r="CO8" s="70">
        <f t="shared" si="25"/>
        <v>-3.7700000000000031</v>
      </c>
      <c r="CP8" s="70">
        <f t="shared" si="26"/>
        <v>0.58000000000000007</v>
      </c>
      <c r="CQ8" s="70">
        <f t="shared" si="27"/>
        <v>3.509999999999998</v>
      </c>
      <c r="CR8" s="160">
        <f t="shared" ref="CR8:CR25" si="64">SQRT((CI8^2)+(CJ8^2)+(CK8^2))</f>
        <v>5.6605300105202216</v>
      </c>
      <c r="CS8" s="160">
        <f t="shared" ref="CS8:CS20" si="65">SQRT((CL8^2)+(CM8^2)+(CN8^2))</f>
        <v>5.3888124851399315</v>
      </c>
      <c r="CT8" s="160">
        <f t="shared" ref="CT8:CT16" si="66">SQRT((CO8^2)+(CP8^2)+(CQ8^2))</f>
        <v>5.1835701982321032</v>
      </c>
      <c r="CU8" s="62"/>
      <c r="CV8" s="78">
        <f t="shared" si="28"/>
        <v>5.4104477120146379</v>
      </c>
      <c r="CW8" s="62"/>
      <c r="CX8" s="27">
        <v>62.9</v>
      </c>
      <c r="CY8" s="27">
        <v>7.15</v>
      </c>
      <c r="CZ8" s="27">
        <v>25.1</v>
      </c>
      <c r="DA8" s="27">
        <v>62.27</v>
      </c>
      <c r="DB8" s="27">
        <v>7.11</v>
      </c>
      <c r="DC8" s="27">
        <v>24.87</v>
      </c>
      <c r="DD8" s="27">
        <v>62.24</v>
      </c>
      <c r="DE8" s="27">
        <v>6.97</v>
      </c>
      <c r="DF8" s="27">
        <v>24.4</v>
      </c>
      <c r="DG8" s="78">
        <f t="shared" ref="DG8:DG66" si="67">AVERAGE(CX8,DA8,DD8)</f>
        <v>62.47</v>
      </c>
      <c r="DH8" s="78">
        <f t="shared" ref="DH8:DH66" si="68">AVERAGE(CY8,DB8,DE8)</f>
        <v>7.0766666666666671</v>
      </c>
      <c r="DI8" s="132">
        <f t="shared" ref="DI8:DI66" si="69">AVERAGE(CZ8,DC8,DF8)</f>
        <v>24.790000000000003</v>
      </c>
      <c r="DJ8" s="70">
        <f t="shared" si="29"/>
        <v>-4.3400000000000034</v>
      </c>
      <c r="DK8" s="70">
        <f t="shared" si="30"/>
        <v>1.4699999999999998</v>
      </c>
      <c r="DL8" s="70">
        <f t="shared" si="31"/>
        <v>5.6099999999999994</v>
      </c>
      <c r="DM8" s="70">
        <f t="shared" si="32"/>
        <v>-3.8000000000000043</v>
      </c>
      <c r="DN8" s="70">
        <f t="shared" si="33"/>
        <v>1.3999999999999995</v>
      </c>
      <c r="DO8" s="70">
        <f t="shared" si="34"/>
        <v>5.16</v>
      </c>
      <c r="DP8" s="70">
        <f t="shared" si="35"/>
        <v>-3.6400000000000077</v>
      </c>
      <c r="DQ8" s="70">
        <f t="shared" si="36"/>
        <v>1.3000000000000007</v>
      </c>
      <c r="DR8" s="70">
        <f t="shared" si="37"/>
        <v>4.8599999999999994</v>
      </c>
      <c r="DS8" s="160">
        <f t="shared" ref="DS8:DS66" si="70">SQRT((DJ8^2)+(DK8^2)+(DL8^2))</f>
        <v>7.2435212431523954</v>
      </c>
      <c r="DT8" s="160">
        <f t="shared" ref="DT8:DT13" si="71">SQRT((DM8^2)+(DN8^2)+(DO8^2))</f>
        <v>6.5593902155612023</v>
      </c>
      <c r="DU8" s="160">
        <f t="shared" ref="DU8:DU16" si="72">SQRT((DP8^2)+(DQ8^2)+(DR8^2))</f>
        <v>6.2096054625072643</v>
      </c>
      <c r="DV8" s="62"/>
      <c r="DW8" s="78">
        <f t="shared" si="38"/>
        <v>1.6700332664683981</v>
      </c>
      <c r="DX8" s="62"/>
      <c r="DY8" s="27">
        <v>62.56</v>
      </c>
      <c r="DZ8" s="27">
        <v>8.02</v>
      </c>
      <c r="EA8" s="27">
        <v>26.75</v>
      </c>
      <c r="EB8" s="27">
        <v>62.29</v>
      </c>
      <c r="EC8" s="27">
        <v>7.89</v>
      </c>
      <c r="ED8" s="27">
        <v>26.28</v>
      </c>
      <c r="EE8" s="27">
        <v>62.37</v>
      </c>
      <c r="EF8" s="27">
        <v>7.69</v>
      </c>
      <c r="EG8" s="27">
        <v>25.75</v>
      </c>
      <c r="EH8" s="78">
        <f t="shared" ref="EH8:EH66" si="73">AVERAGE(DY8,EB8,EE8)</f>
        <v>62.406666666666666</v>
      </c>
      <c r="EI8" s="78">
        <f t="shared" ref="EI8:EI66" si="74">AVERAGE(DZ8,EC8,EF8)</f>
        <v>7.8666666666666671</v>
      </c>
      <c r="EJ8" s="132">
        <f t="shared" ref="EJ8:EJ66" si="75">AVERAGE(EA8,ED8,EG8)</f>
        <v>26.26</v>
      </c>
      <c r="EK8" s="70">
        <f t="shared" ref="EK8:EK66" si="76">EZ8-BW8</f>
        <v>-4.210000000000008</v>
      </c>
      <c r="EL8" s="70">
        <f t="shared" ref="EL8:EL66" si="77">FA8-BX8</f>
        <v>2.13</v>
      </c>
      <c r="EM8" s="70">
        <f t="shared" ref="EM8:EM66" si="78">FB8-BY8</f>
        <v>5.6899999999999977</v>
      </c>
      <c r="EN8" s="70">
        <f t="shared" ref="EN8:EN66" si="79">FC8-BZ8</f>
        <v>-3.6600000000000037</v>
      </c>
      <c r="EO8" s="70">
        <f t="shared" ref="EO8:EO66" si="80">FD8-CA8</f>
        <v>1.9800000000000004</v>
      </c>
      <c r="EP8" s="70">
        <f t="shared" ref="EP8:EP66" si="81">FE8-CB8</f>
        <v>5.2199999999999989</v>
      </c>
      <c r="EQ8" s="70">
        <f t="shared" ref="EQ8:EQ66" si="82">FF8-CC8</f>
        <v>-3.3100000000000023</v>
      </c>
      <c r="ER8" s="70">
        <f t="shared" ref="ER8:ER66" si="83">FG8-CD8</f>
        <v>1.7500000000000009</v>
      </c>
      <c r="ES8" s="70">
        <f t="shared" ref="ES8:ES66" si="84">FH8-CE8</f>
        <v>4.620000000000001</v>
      </c>
      <c r="ET8" s="160">
        <f t="shared" ref="ET8:ET66" si="85">SQRT((EK8^2)+(EL8^2)+(EM8^2))</f>
        <v>7.3916912814321485</v>
      </c>
      <c r="EU8" s="160">
        <f t="shared" ref="EU8:EU13" si="86">SQRT((EN8^2)+(EO8^2)+(EP8^2))</f>
        <v>6.6756572710108495</v>
      </c>
      <c r="EV8" s="160">
        <f t="shared" ref="EV8:EV16" si="87">SQRT((EQ8^2)+(ER8^2)+(ES8^2))</f>
        <v>5.9466797458750058</v>
      </c>
      <c r="EW8" s="62"/>
      <c r="EX8" s="78">
        <f t="shared" si="40"/>
        <v>0.59871157960703658</v>
      </c>
      <c r="EY8" s="62"/>
      <c r="EZ8" s="27">
        <v>62.69</v>
      </c>
      <c r="FA8" s="27">
        <v>8.68</v>
      </c>
      <c r="FB8" s="27">
        <v>26.83</v>
      </c>
      <c r="FC8" s="27">
        <v>62.43</v>
      </c>
      <c r="FD8" s="27">
        <v>8.4700000000000006</v>
      </c>
      <c r="FE8" s="27">
        <v>26.34</v>
      </c>
      <c r="FF8" s="27">
        <v>62.7</v>
      </c>
      <c r="FG8" s="27">
        <v>8.14</v>
      </c>
      <c r="FH8" s="27">
        <v>25.51</v>
      </c>
      <c r="FI8" s="78">
        <f t="shared" ref="FI8:FI66" si="88">AVERAGE(EZ8,FC8,FF8)</f>
        <v>62.606666666666662</v>
      </c>
      <c r="FJ8" s="78">
        <f t="shared" ref="FJ8:FJ66" si="89">AVERAGE(FA8,FD8,FG8)</f>
        <v>8.43</v>
      </c>
      <c r="FK8" s="78">
        <f t="shared" ref="FK8:FK66" si="90">AVERAGE(FB8,FE8,FH8)</f>
        <v>26.22666666666667</v>
      </c>
      <c r="FL8" s="70">
        <f t="shared" si="41"/>
        <v>-3.5600000000000023</v>
      </c>
      <c r="FM8" s="70">
        <f t="shared" si="42"/>
        <v>2.6900000000000004</v>
      </c>
      <c r="FN8" s="70">
        <f t="shared" si="43"/>
        <v>5.8900000000000006</v>
      </c>
      <c r="FO8" s="70">
        <f t="shared" si="44"/>
        <v>-2.8900000000000006</v>
      </c>
      <c r="FP8" s="70">
        <f t="shared" si="45"/>
        <v>2.58</v>
      </c>
      <c r="FQ8" s="70">
        <f t="shared" si="46"/>
        <v>5.6099999999999994</v>
      </c>
      <c r="FR8" s="70">
        <f t="shared" si="47"/>
        <v>-2.3400000000000034</v>
      </c>
      <c r="FS8" s="70">
        <f t="shared" si="48"/>
        <v>2.1800000000000006</v>
      </c>
      <c r="FT8" s="70">
        <f t="shared" si="49"/>
        <v>4.68</v>
      </c>
      <c r="FU8" s="160">
        <f t="shared" ref="FU8:FU66" si="91">SQRT((FL8^2)+(FM8^2)+(FN8^2))</f>
        <v>7.3893030794520822</v>
      </c>
      <c r="FV8" s="160">
        <f t="shared" ref="FV8:FV13" si="92">SQRT((FO8^2)+(FP8^2)+(FQ8^2))</f>
        <v>6.8176682230803811</v>
      </c>
      <c r="FW8" s="160">
        <f t="shared" ref="FW8:FW16" si="93">SQRT((FR8^2)+(FS8^2)+(FT8^2))</f>
        <v>5.6683683719391436</v>
      </c>
      <c r="FX8" s="62"/>
      <c r="FY8" s="78">
        <f t="shared" si="50"/>
        <v>0.98108216894520917</v>
      </c>
      <c r="FZ8" s="62"/>
      <c r="GA8" s="27">
        <v>63.34</v>
      </c>
      <c r="GB8" s="27">
        <v>9.24</v>
      </c>
      <c r="GC8" s="27">
        <v>27.03</v>
      </c>
      <c r="GD8" s="27">
        <v>63.2</v>
      </c>
      <c r="GE8" s="27">
        <v>9.07</v>
      </c>
      <c r="GF8" s="27">
        <v>26.73</v>
      </c>
      <c r="GG8" s="27">
        <v>63.67</v>
      </c>
      <c r="GH8" s="27">
        <v>8.57</v>
      </c>
      <c r="GI8" s="27">
        <v>25.57</v>
      </c>
      <c r="GJ8" s="78">
        <f t="shared" ref="GJ8:GJ66" si="94">AVERAGE(GA8,GD8,GG8)</f>
        <v>63.403333333333336</v>
      </c>
      <c r="GK8" s="78">
        <f t="shared" ref="GK8:GK66" si="95">AVERAGE(GB8,GE8,GH8)</f>
        <v>8.9600000000000009</v>
      </c>
      <c r="GL8" s="78">
        <f t="shared" ref="GL8:GL66" si="96">AVERAGE(GC8,GF8,GI8)</f>
        <v>26.443333333333339</v>
      </c>
    </row>
    <row r="9" spans="1:194" s="93" customFormat="1">
      <c r="A9" s="38"/>
      <c r="B9" s="24" t="s">
        <v>29</v>
      </c>
      <c r="C9" s="25" t="s">
        <v>30</v>
      </c>
      <c r="D9" s="69"/>
      <c r="E9" s="27">
        <v>64.3</v>
      </c>
      <c r="F9" s="27">
        <v>6.23</v>
      </c>
      <c r="G9" s="27">
        <v>20.66</v>
      </c>
      <c r="H9" s="27">
        <v>64.58</v>
      </c>
      <c r="I9" s="27">
        <v>6.75</v>
      </c>
      <c r="J9" s="27">
        <v>21.12</v>
      </c>
      <c r="K9" s="27">
        <v>64.3</v>
      </c>
      <c r="L9" s="27">
        <v>6.63</v>
      </c>
      <c r="M9" s="27">
        <v>20.81</v>
      </c>
      <c r="N9" s="78">
        <f t="shared" si="51"/>
        <v>64.393333333333331</v>
      </c>
      <c r="O9" s="78">
        <f t="shared" si="52"/>
        <v>6.5366666666666662</v>
      </c>
      <c r="P9" s="78">
        <f t="shared" si="53"/>
        <v>20.863333333333333</v>
      </c>
      <c r="Q9" s="70">
        <f t="shared" si="0"/>
        <v>0</v>
      </c>
      <c r="R9" s="70">
        <f t="shared" si="1"/>
        <v>0</v>
      </c>
      <c r="S9" s="70">
        <f t="shared" si="2"/>
        <v>0</v>
      </c>
      <c r="T9" s="70">
        <f t="shared" si="3"/>
        <v>0</v>
      </c>
      <c r="U9" s="70">
        <f t="shared" si="4"/>
        <v>0</v>
      </c>
      <c r="V9" s="70">
        <f t="shared" si="5"/>
        <v>0</v>
      </c>
      <c r="W9" s="70">
        <f t="shared" si="6"/>
        <v>0</v>
      </c>
      <c r="X9" s="70">
        <f t="shared" si="7"/>
        <v>0</v>
      </c>
      <c r="Y9" s="70">
        <f t="shared" si="8"/>
        <v>0</v>
      </c>
      <c r="Z9" s="160">
        <f>SQRT(Q9^2+R9^2+S9^2)</f>
        <v>0</v>
      </c>
      <c r="AA9" s="160">
        <f t="shared" si="54"/>
        <v>0</v>
      </c>
      <c r="AB9" s="160">
        <f t="shared" si="55"/>
        <v>0</v>
      </c>
      <c r="AC9" s="289"/>
      <c r="AD9" s="289"/>
      <c r="AE9" s="219" t="s">
        <v>307</v>
      </c>
      <c r="AF9" s="220"/>
      <c r="AG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61"/>
      <c r="AS9" s="78">
        <f t="shared" si="9"/>
        <v>0</v>
      </c>
      <c r="AT9" s="62"/>
      <c r="AU9" s="66">
        <v>64.3</v>
      </c>
      <c r="AV9" s="66">
        <v>6.23</v>
      </c>
      <c r="AW9" s="66">
        <v>20.66</v>
      </c>
      <c r="AX9" s="66">
        <v>64.58</v>
      </c>
      <c r="AY9" s="66">
        <v>6.75</v>
      </c>
      <c r="AZ9" s="66">
        <v>21.12</v>
      </c>
      <c r="BA9" s="66">
        <v>64.3</v>
      </c>
      <c r="BB9" s="66">
        <v>6.63</v>
      </c>
      <c r="BC9" s="66">
        <v>20.81</v>
      </c>
      <c r="BD9" s="78">
        <f t="shared" si="56"/>
        <v>64.393333333333331</v>
      </c>
      <c r="BE9" s="78">
        <f t="shared" si="57"/>
        <v>6.5366666666666662</v>
      </c>
      <c r="BF9" s="78">
        <f t="shared" si="58"/>
        <v>20.863333333333333</v>
      </c>
      <c r="BG9" s="70">
        <f t="shared" si="10"/>
        <v>0</v>
      </c>
      <c r="BH9" s="70">
        <f t="shared" si="11"/>
        <v>0</v>
      </c>
      <c r="BI9" s="70">
        <f t="shared" si="12"/>
        <v>0</v>
      </c>
      <c r="BJ9" s="70">
        <f t="shared" si="13"/>
        <v>0</v>
      </c>
      <c r="BK9" s="70">
        <f t="shared" si="14"/>
        <v>0</v>
      </c>
      <c r="BL9" s="70">
        <f t="shared" si="15"/>
        <v>0</v>
      </c>
      <c r="BM9" s="70">
        <f t="shared" si="16"/>
        <v>0</v>
      </c>
      <c r="BN9" s="70">
        <f t="shared" si="17"/>
        <v>0</v>
      </c>
      <c r="BO9" s="70">
        <f t="shared" si="18"/>
        <v>0</v>
      </c>
      <c r="BP9" s="160">
        <f>SQRT(BG9^2+BH9^2+BI9^2)</f>
        <v>0</v>
      </c>
      <c r="BQ9" s="160">
        <f t="shared" si="59"/>
        <v>0</v>
      </c>
      <c r="BR9" s="160">
        <f t="shared" si="60"/>
        <v>0</v>
      </c>
      <c r="BS9" s="289"/>
      <c r="BT9" s="62"/>
      <c r="BU9" s="75"/>
      <c r="BV9" s="62"/>
      <c r="BW9" s="66">
        <v>64.3</v>
      </c>
      <c r="BX9" s="66">
        <v>6.23</v>
      </c>
      <c r="BY9" s="66">
        <v>20.66</v>
      </c>
      <c r="BZ9" s="66">
        <v>64.58</v>
      </c>
      <c r="CA9" s="66">
        <v>6.75</v>
      </c>
      <c r="CB9" s="66">
        <v>21.12</v>
      </c>
      <c r="CC9" s="66">
        <v>64.3</v>
      </c>
      <c r="CD9" s="66">
        <v>6.63</v>
      </c>
      <c r="CE9" s="66">
        <v>20.81</v>
      </c>
      <c r="CF9" s="78">
        <f t="shared" si="61"/>
        <v>64.393333333333331</v>
      </c>
      <c r="CG9" s="78">
        <f t="shared" si="62"/>
        <v>6.5366666666666662</v>
      </c>
      <c r="CH9" s="132">
        <f t="shared" si="63"/>
        <v>20.863333333333333</v>
      </c>
      <c r="CI9" s="141">
        <f t="shared" si="19"/>
        <v>-3.5399999999999991</v>
      </c>
      <c r="CJ9" s="70">
        <f t="shared" si="20"/>
        <v>0.84999999999999964</v>
      </c>
      <c r="CK9" s="70">
        <f t="shared" si="21"/>
        <v>3.7600000000000016</v>
      </c>
      <c r="CL9" s="70">
        <f t="shared" si="22"/>
        <v>-3.769999999999996</v>
      </c>
      <c r="CM9" s="70">
        <f t="shared" si="23"/>
        <v>0.82000000000000028</v>
      </c>
      <c r="CN9" s="70">
        <f t="shared" si="24"/>
        <v>3.84</v>
      </c>
      <c r="CO9" s="70">
        <f t="shared" si="25"/>
        <v>-3.9299999999999997</v>
      </c>
      <c r="CP9" s="70">
        <f t="shared" si="26"/>
        <v>0.78000000000000025</v>
      </c>
      <c r="CQ9" s="70">
        <f t="shared" si="27"/>
        <v>3.75</v>
      </c>
      <c r="CR9" s="160">
        <f t="shared" si="64"/>
        <v>5.2337080545250139</v>
      </c>
      <c r="CS9" s="160">
        <f t="shared" si="65"/>
        <v>5.4434272292371073</v>
      </c>
      <c r="CT9" s="160">
        <f t="shared" si="66"/>
        <v>5.4877864389934121</v>
      </c>
      <c r="CU9" s="62"/>
      <c r="CV9" s="78">
        <f t="shared" si="28"/>
        <v>5.3868419938463594</v>
      </c>
      <c r="CW9" s="62"/>
      <c r="CX9" s="27">
        <v>60.76</v>
      </c>
      <c r="CY9" s="27">
        <v>7.08</v>
      </c>
      <c r="CZ9" s="27">
        <v>24.42</v>
      </c>
      <c r="DA9" s="27">
        <v>60.81</v>
      </c>
      <c r="DB9" s="27">
        <v>7.57</v>
      </c>
      <c r="DC9" s="27">
        <v>24.96</v>
      </c>
      <c r="DD9" s="27">
        <v>60.37</v>
      </c>
      <c r="DE9" s="27">
        <v>7.41</v>
      </c>
      <c r="DF9" s="27">
        <v>24.56</v>
      </c>
      <c r="DG9" s="78">
        <f t="shared" si="67"/>
        <v>60.646666666666668</v>
      </c>
      <c r="DH9" s="78">
        <f t="shared" si="68"/>
        <v>7.3533333333333344</v>
      </c>
      <c r="DI9" s="132">
        <f t="shared" si="69"/>
        <v>24.646666666666665</v>
      </c>
      <c r="DJ9" s="70">
        <f t="shared" si="29"/>
        <v>-4.3399999999999963</v>
      </c>
      <c r="DK9" s="70">
        <f t="shared" si="30"/>
        <v>2.0700000000000003</v>
      </c>
      <c r="DL9" s="70">
        <f t="shared" si="31"/>
        <v>5.66</v>
      </c>
      <c r="DM9" s="70">
        <f t="shared" si="32"/>
        <v>-4.9399999999999977</v>
      </c>
      <c r="DN9" s="70">
        <f t="shared" si="33"/>
        <v>1.9299999999999997</v>
      </c>
      <c r="DO9" s="70">
        <f t="shared" si="34"/>
        <v>5.2099999999999973</v>
      </c>
      <c r="DP9" s="70">
        <f t="shared" si="35"/>
        <v>-4.5799999999999983</v>
      </c>
      <c r="DQ9" s="70">
        <f t="shared" si="36"/>
        <v>1.7399999999999993</v>
      </c>
      <c r="DR9" s="70">
        <f t="shared" si="37"/>
        <v>4.9200000000000017</v>
      </c>
      <c r="DS9" s="160">
        <f t="shared" si="70"/>
        <v>7.4267152900861877</v>
      </c>
      <c r="DT9" s="160">
        <f t="shared" si="71"/>
        <v>7.4345544587419594</v>
      </c>
      <c r="DU9" s="160">
        <f t="shared" si="72"/>
        <v>6.9433709392484566</v>
      </c>
      <c r="DV9" s="62"/>
      <c r="DW9" s="78">
        <f t="shared" si="38"/>
        <v>2.0385752105058308</v>
      </c>
      <c r="DX9" s="62"/>
      <c r="DY9" s="27">
        <v>59.96</v>
      </c>
      <c r="DZ9" s="27">
        <v>8.3000000000000007</v>
      </c>
      <c r="EA9" s="27">
        <v>26.32</v>
      </c>
      <c r="EB9" s="27">
        <v>59.64</v>
      </c>
      <c r="EC9" s="27">
        <v>8.68</v>
      </c>
      <c r="ED9" s="27">
        <v>26.33</v>
      </c>
      <c r="EE9" s="27">
        <v>59.72</v>
      </c>
      <c r="EF9" s="27">
        <v>8.3699999999999992</v>
      </c>
      <c r="EG9" s="27">
        <v>25.73</v>
      </c>
      <c r="EH9" s="78">
        <f t="shared" si="73"/>
        <v>59.773333333333333</v>
      </c>
      <c r="EI9" s="78">
        <f t="shared" si="74"/>
        <v>8.4500000000000011</v>
      </c>
      <c r="EJ9" s="132">
        <f t="shared" si="75"/>
        <v>26.126666666666665</v>
      </c>
      <c r="EK9" s="70">
        <f t="shared" si="76"/>
        <v>-5.1099999999999994</v>
      </c>
      <c r="EL9" s="70">
        <f t="shared" si="77"/>
        <v>2.9699999999999989</v>
      </c>
      <c r="EM9" s="70">
        <f t="shared" si="78"/>
        <v>5.48</v>
      </c>
      <c r="EN9" s="70">
        <f t="shared" si="79"/>
        <v>-5.6499999999999986</v>
      </c>
      <c r="EO9" s="70">
        <f t="shared" si="80"/>
        <v>2.7699999999999996</v>
      </c>
      <c r="EP9" s="70">
        <f t="shared" si="81"/>
        <v>5.0399999999999991</v>
      </c>
      <c r="EQ9" s="70">
        <f t="shared" si="82"/>
        <v>-4.8099999999999952</v>
      </c>
      <c r="ER9" s="70">
        <f t="shared" si="83"/>
        <v>2.3199999999999994</v>
      </c>
      <c r="ES9" s="70">
        <f t="shared" si="84"/>
        <v>4.43</v>
      </c>
      <c r="ET9" s="160">
        <f t="shared" si="85"/>
        <v>8.0599875930425604</v>
      </c>
      <c r="EU9" s="160">
        <f t="shared" si="86"/>
        <v>8.0620716940498589</v>
      </c>
      <c r="EV9" s="160">
        <f t="shared" si="87"/>
        <v>6.9385445159629802</v>
      </c>
      <c r="EW9" s="62"/>
      <c r="EX9" s="78">
        <f t="shared" si="40"/>
        <v>1.0006719964326147</v>
      </c>
      <c r="EY9" s="62"/>
      <c r="EZ9" s="27">
        <v>59.19</v>
      </c>
      <c r="FA9" s="27">
        <v>9.1999999999999993</v>
      </c>
      <c r="FB9" s="27">
        <v>26.14</v>
      </c>
      <c r="FC9" s="27">
        <v>58.93</v>
      </c>
      <c r="FD9" s="27">
        <v>9.52</v>
      </c>
      <c r="FE9" s="27">
        <v>26.16</v>
      </c>
      <c r="FF9" s="27">
        <v>59.49</v>
      </c>
      <c r="FG9" s="27">
        <v>8.9499999999999993</v>
      </c>
      <c r="FH9" s="27">
        <v>25.24</v>
      </c>
      <c r="FI9" s="78">
        <f t="shared" si="88"/>
        <v>59.20333333333334</v>
      </c>
      <c r="FJ9" s="78">
        <f t="shared" si="89"/>
        <v>9.2233333333333327</v>
      </c>
      <c r="FK9" s="78">
        <f t="shared" si="90"/>
        <v>25.846666666666664</v>
      </c>
      <c r="FL9" s="70">
        <f t="shared" si="41"/>
        <v>-4.6400000000000006</v>
      </c>
      <c r="FM9" s="70">
        <f t="shared" si="42"/>
        <v>3.6399999999999988</v>
      </c>
      <c r="FN9" s="70">
        <f t="shared" si="43"/>
        <v>5.7199999999999989</v>
      </c>
      <c r="FO9" s="70">
        <f t="shared" si="44"/>
        <v>-5.3500000000000014</v>
      </c>
      <c r="FP9" s="70">
        <f t="shared" si="45"/>
        <v>3.4700000000000006</v>
      </c>
      <c r="FQ9" s="70">
        <f t="shared" si="46"/>
        <v>5.3299999999999983</v>
      </c>
      <c r="FR9" s="70">
        <f t="shared" si="47"/>
        <v>-4.2399999999999949</v>
      </c>
      <c r="FS9" s="70">
        <f t="shared" si="48"/>
        <v>2.9099999999999993</v>
      </c>
      <c r="FT9" s="70">
        <f t="shared" si="49"/>
        <v>4.490000000000002</v>
      </c>
      <c r="FU9" s="160">
        <f t="shared" si="91"/>
        <v>8.2156923019304937</v>
      </c>
      <c r="FV9" s="160">
        <f t="shared" si="92"/>
        <v>8.3109746720826916</v>
      </c>
      <c r="FW9" s="160">
        <f t="shared" si="93"/>
        <v>6.8268440732156739</v>
      </c>
      <c r="FX9" s="62"/>
      <c r="FY9" s="78">
        <f t="shared" si="50"/>
        <v>0.81549575923687545</v>
      </c>
      <c r="FZ9" s="62"/>
      <c r="GA9" s="27">
        <v>59.66</v>
      </c>
      <c r="GB9" s="27">
        <v>9.8699999999999992</v>
      </c>
      <c r="GC9" s="27">
        <v>26.38</v>
      </c>
      <c r="GD9" s="27">
        <v>59.23</v>
      </c>
      <c r="GE9" s="27">
        <v>10.220000000000001</v>
      </c>
      <c r="GF9" s="27">
        <v>26.45</v>
      </c>
      <c r="GG9" s="27">
        <v>60.06</v>
      </c>
      <c r="GH9" s="27">
        <v>9.5399999999999991</v>
      </c>
      <c r="GI9" s="27">
        <v>25.3</v>
      </c>
      <c r="GJ9" s="78">
        <f t="shared" si="94"/>
        <v>59.65</v>
      </c>
      <c r="GK9" s="78">
        <f t="shared" si="95"/>
        <v>9.8766666666666669</v>
      </c>
      <c r="GL9" s="78">
        <f t="shared" si="96"/>
        <v>26.043333333333333</v>
      </c>
    </row>
    <row r="10" spans="1:194" s="79" customFormat="1" ht="15" thickBot="1">
      <c r="A10" s="94"/>
      <c r="B10" s="95" t="s">
        <v>31</v>
      </c>
      <c r="C10" s="47" t="s">
        <v>32</v>
      </c>
      <c r="D10" s="96"/>
      <c r="E10" s="49">
        <v>64.8</v>
      </c>
      <c r="F10" s="49">
        <v>6.68</v>
      </c>
      <c r="G10" s="49">
        <v>20.79</v>
      </c>
      <c r="H10" s="49">
        <v>68.69</v>
      </c>
      <c r="I10" s="49">
        <v>6.83</v>
      </c>
      <c r="J10" s="49">
        <v>22.18</v>
      </c>
      <c r="K10" s="49">
        <v>69.36</v>
      </c>
      <c r="L10" s="49">
        <v>7.08</v>
      </c>
      <c r="M10" s="49">
        <v>22.9</v>
      </c>
      <c r="N10" s="98">
        <f t="shared" si="51"/>
        <v>67.616666666666674</v>
      </c>
      <c r="O10" s="98">
        <f t="shared" si="52"/>
        <v>6.8633333333333333</v>
      </c>
      <c r="P10" s="98">
        <f t="shared" si="53"/>
        <v>21.956666666666667</v>
      </c>
      <c r="Q10" s="97">
        <f t="shared" si="0"/>
        <v>0</v>
      </c>
      <c r="R10" s="97">
        <f t="shared" si="1"/>
        <v>0</v>
      </c>
      <c r="S10" s="97">
        <f t="shared" si="2"/>
        <v>0</v>
      </c>
      <c r="T10" s="97">
        <f t="shared" si="3"/>
        <v>0</v>
      </c>
      <c r="U10" s="97">
        <f t="shared" si="4"/>
        <v>0</v>
      </c>
      <c r="V10" s="97">
        <f t="shared" si="5"/>
        <v>0</v>
      </c>
      <c r="W10" s="97">
        <f t="shared" si="6"/>
        <v>0</v>
      </c>
      <c r="X10" s="97">
        <f t="shared" si="7"/>
        <v>0</v>
      </c>
      <c r="Y10" s="97">
        <f t="shared" si="8"/>
        <v>0</v>
      </c>
      <c r="Z10" s="163">
        <f>SQRT(Q10^2+R10^2+S10^2)</f>
        <v>0</v>
      </c>
      <c r="AA10" s="163">
        <f t="shared" si="54"/>
        <v>0</v>
      </c>
      <c r="AB10" s="163">
        <f t="shared" si="55"/>
        <v>0</v>
      </c>
      <c r="AC10" s="290"/>
      <c r="AD10" s="289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64"/>
      <c r="AS10" s="98">
        <f t="shared" si="9"/>
        <v>0</v>
      </c>
      <c r="AT10" s="65"/>
      <c r="AU10" s="99">
        <v>64.8</v>
      </c>
      <c r="AV10" s="99">
        <v>6.68</v>
      </c>
      <c r="AW10" s="99">
        <v>20.79</v>
      </c>
      <c r="AX10" s="99">
        <v>68.69</v>
      </c>
      <c r="AY10" s="99">
        <v>6.83</v>
      </c>
      <c r="AZ10" s="99">
        <v>22.18</v>
      </c>
      <c r="BA10" s="99">
        <v>69.36</v>
      </c>
      <c r="BB10" s="99">
        <v>7.08</v>
      </c>
      <c r="BC10" s="99">
        <v>22.9</v>
      </c>
      <c r="BD10" s="98">
        <f t="shared" si="56"/>
        <v>67.616666666666674</v>
      </c>
      <c r="BE10" s="98">
        <f t="shared" si="57"/>
        <v>6.8633333333333333</v>
      </c>
      <c r="BF10" s="98">
        <f t="shared" si="58"/>
        <v>21.956666666666667</v>
      </c>
      <c r="BG10" s="97">
        <f t="shared" si="10"/>
        <v>0</v>
      </c>
      <c r="BH10" s="97">
        <f t="shared" si="11"/>
        <v>0</v>
      </c>
      <c r="BI10" s="97">
        <f t="shared" si="12"/>
        <v>0</v>
      </c>
      <c r="BJ10" s="97">
        <f t="shared" si="13"/>
        <v>0</v>
      </c>
      <c r="BK10" s="97">
        <f t="shared" si="14"/>
        <v>0</v>
      </c>
      <c r="BL10" s="97">
        <f t="shared" si="15"/>
        <v>0</v>
      </c>
      <c r="BM10" s="97">
        <f t="shared" si="16"/>
        <v>0</v>
      </c>
      <c r="BN10" s="97">
        <f t="shared" si="17"/>
        <v>0</v>
      </c>
      <c r="BO10" s="97">
        <f t="shared" si="18"/>
        <v>0</v>
      </c>
      <c r="BP10" s="163">
        <f>SQRT(BG10^2+BH10^2+BI10^2)</f>
        <v>0</v>
      </c>
      <c r="BQ10" s="163">
        <f t="shared" si="59"/>
        <v>0</v>
      </c>
      <c r="BR10" s="163">
        <f t="shared" si="60"/>
        <v>0</v>
      </c>
      <c r="BS10" s="290"/>
      <c r="BT10" s="65"/>
      <c r="BU10" s="76"/>
      <c r="BV10" s="65"/>
      <c r="BW10" s="99">
        <v>64.8</v>
      </c>
      <c r="BX10" s="99">
        <v>6.68</v>
      </c>
      <c r="BY10" s="99">
        <v>20.79</v>
      </c>
      <c r="BZ10" s="99">
        <v>68.69</v>
      </c>
      <c r="CA10" s="99">
        <v>6.83</v>
      </c>
      <c r="CB10" s="99">
        <v>22.18</v>
      </c>
      <c r="CC10" s="99">
        <v>69.36</v>
      </c>
      <c r="CD10" s="99">
        <v>7.08</v>
      </c>
      <c r="CE10" s="99">
        <v>22.9</v>
      </c>
      <c r="CF10" s="98">
        <f t="shared" si="61"/>
        <v>67.616666666666674</v>
      </c>
      <c r="CG10" s="98">
        <f t="shared" si="62"/>
        <v>6.8633333333333333</v>
      </c>
      <c r="CH10" s="133">
        <f t="shared" si="63"/>
        <v>21.956666666666667</v>
      </c>
      <c r="CI10" s="143">
        <f t="shared" si="19"/>
        <v>-3.5</v>
      </c>
      <c r="CJ10" s="97">
        <f t="shared" si="20"/>
        <v>0.65000000000000036</v>
      </c>
      <c r="CK10" s="97">
        <f t="shared" si="21"/>
        <v>3.7899999999999991</v>
      </c>
      <c r="CL10" s="97">
        <f t="shared" si="22"/>
        <v>-4.4299999999999926</v>
      </c>
      <c r="CM10" s="97">
        <f t="shared" si="23"/>
        <v>1.0599999999999996</v>
      </c>
      <c r="CN10" s="97">
        <f t="shared" si="24"/>
        <v>4.5500000000000007</v>
      </c>
      <c r="CO10" s="97">
        <f t="shared" si="25"/>
        <v>-5.1099999999999994</v>
      </c>
      <c r="CP10" s="97">
        <f t="shared" si="26"/>
        <v>1.1600000000000001</v>
      </c>
      <c r="CQ10" s="97">
        <f t="shared" si="27"/>
        <v>4.4000000000000021</v>
      </c>
      <c r="CR10" s="163">
        <f t="shared" si="64"/>
        <v>5.1996730666456319</v>
      </c>
      <c r="CS10" s="163">
        <f t="shared" si="65"/>
        <v>6.4382451025104617</v>
      </c>
      <c r="CT10" s="163">
        <f t="shared" si="66"/>
        <v>6.8423460888791654</v>
      </c>
      <c r="CU10" s="65"/>
      <c r="CV10" s="98">
        <f t="shared" si="28"/>
        <v>6.1516583130079674</v>
      </c>
      <c r="CW10" s="65"/>
      <c r="CX10" s="49">
        <v>61.3</v>
      </c>
      <c r="CY10" s="49">
        <v>7.33</v>
      </c>
      <c r="CZ10" s="49">
        <v>24.58</v>
      </c>
      <c r="DA10" s="49">
        <v>64.260000000000005</v>
      </c>
      <c r="DB10" s="49">
        <v>7.89</v>
      </c>
      <c r="DC10" s="49">
        <v>26.73</v>
      </c>
      <c r="DD10" s="49">
        <v>64.25</v>
      </c>
      <c r="DE10" s="49">
        <v>8.24</v>
      </c>
      <c r="DF10" s="49">
        <v>27.3</v>
      </c>
      <c r="DG10" s="98">
        <f t="shared" si="67"/>
        <v>63.27</v>
      </c>
      <c r="DH10" s="98">
        <f t="shared" si="68"/>
        <v>7.82</v>
      </c>
      <c r="DI10" s="133">
        <f t="shared" si="69"/>
        <v>26.203333333333333</v>
      </c>
      <c r="DJ10" s="97">
        <f t="shared" si="29"/>
        <v>-3.9099999999999966</v>
      </c>
      <c r="DK10" s="97">
        <f t="shared" si="30"/>
        <v>1.7900000000000009</v>
      </c>
      <c r="DL10" s="97">
        <f t="shared" si="31"/>
        <v>5.370000000000001</v>
      </c>
      <c r="DM10" s="97">
        <f t="shared" si="32"/>
        <v>-5.32</v>
      </c>
      <c r="DN10" s="97">
        <f t="shared" si="33"/>
        <v>2.3699999999999992</v>
      </c>
      <c r="DO10" s="97">
        <f t="shared" si="34"/>
        <v>6.07</v>
      </c>
      <c r="DP10" s="97">
        <f t="shared" si="35"/>
        <v>-5.9799999999999969</v>
      </c>
      <c r="DQ10" s="97">
        <f t="shared" si="36"/>
        <v>2.3800000000000008</v>
      </c>
      <c r="DR10" s="97">
        <f t="shared" si="37"/>
        <v>5.8300000000000018</v>
      </c>
      <c r="DS10" s="163">
        <f t="shared" si="70"/>
        <v>6.8796148147988623</v>
      </c>
      <c r="DT10" s="163">
        <f t="shared" si="71"/>
        <v>8.4121459806639116</v>
      </c>
      <c r="DU10" s="163">
        <f t="shared" si="72"/>
        <v>8.6841061716218082</v>
      </c>
      <c r="DV10" s="65"/>
      <c r="DW10" s="98">
        <f t="shared" si="38"/>
        <v>2.073609306392016</v>
      </c>
      <c r="DX10" s="65"/>
      <c r="DY10" s="49">
        <v>60.89</v>
      </c>
      <c r="DZ10" s="49">
        <v>8.4700000000000006</v>
      </c>
      <c r="EA10" s="49">
        <v>26.16</v>
      </c>
      <c r="EB10" s="49">
        <v>63.37</v>
      </c>
      <c r="EC10" s="49">
        <v>9.1999999999999993</v>
      </c>
      <c r="ED10" s="49">
        <v>28.25</v>
      </c>
      <c r="EE10" s="49">
        <v>63.38</v>
      </c>
      <c r="EF10" s="49">
        <v>9.4600000000000009</v>
      </c>
      <c r="EG10" s="49">
        <v>28.73</v>
      </c>
      <c r="EH10" s="98">
        <f t="shared" si="73"/>
        <v>62.54666666666666</v>
      </c>
      <c r="EI10" s="98">
        <f t="shared" si="74"/>
        <v>9.0433333333333348</v>
      </c>
      <c r="EJ10" s="133">
        <f t="shared" si="75"/>
        <v>27.713333333333335</v>
      </c>
      <c r="EK10" s="70">
        <f t="shared" si="76"/>
        <v>-4.4099999999999966</v>
      </c>
      <c r="EL10" s="70">
        <f t="shared" si="77"/>
        <v>2.5999999999999996</v>
      </c>
      <c r="EM10" s="70">
        <f t="shared" si="78"/>
        <v>5.23</v>
      </c>
      <c r="EN10" s="70">
        <f t="shared" si="79"/>
        <v>-6.2299999999999969</v>
      </c>
      <c r="EO10" s="70">
        <f t="shared" si="80"/>
        <v>3.0700000000000003</v>
      </c>
      <c r="EP10" s="70">
        <f t="shared" si="81"/>
        <v>5.3900000000000006</v>
      </c>
      <c r="EQ10" s="70">
        <f t="shared" si="82"/>
        <v>-6.8999999999999986</v>
      </c>
      <c r="ER10" s="70">
        <f t="shared" si="83"/>
        <v>3.08</v>
      </c>
      <c r="ES10" s="70">
        <f t="shared" si="84"/>
        <v>5.1300000000000026</v>
      </c>
      <c r="ET10" s="163">
        <f t="shared" si="85"/>
        <v>7.3185381053868932</v>
      </c>
      <c r="EU10" s="163">
        <f t="shared" si="86"/>
        <v>8.7914674542990809</v>
      </c>
      <c r="EV10" s="163">
        <f t="shared" si="87"/>
        <v>9.1330881962236621</v>
      </c>
      <c r="EW10" s="65"/>
      <c r="EX10" s="98">
        <f t="shared" si="40"/>
        <v>1.1843141475132275</v>
      </c>
      <c r="EY10" s="65"/>
      <c r="EZ10" s="49">
        <v>60.39</v>
      </c>
      <c r="FA10" s="49">
        <v>9.2799999999999994</v>
      </c>
      <c r="FB10" s="49">
        <v>26.02</v>
      </c>
      <c r="FC10" s="49">
        <v>62.46</v>
      </c>
      <c r="FD10" s="49">
        <v>9.9</v>
      </c>
      <c r="FE10" s="49">
        <v>27.57</v>
      </c>
      <c r="FF10" s="49">
        <v>62.46</v>
      </c>
      <c r="FG10" s="49">
        <v>10.16</v>
      </c>
      <c r="FH10" s="49">
        <v>28.03</v>
      </c>
      <c r="FI10" s="98">
        <f t="shared" si="88"/>
        <v>61.77</v>
      </c>
      <c r="FJ10" s="98">
        <f t="shared" si="89"/>
        <v>9.7799999999999994</v>
      </c>
      <c r="FK10" s="98">
        <f t="shared" si="90"/>
        <v>27.206666666666667</v>
      </c>
      <c r="FL10" s="97">
        <f t="shared" si="41"/>
        <v>-4.3299999999999983</v>
      </c>
      <c r="FM10" s="97">
        <f t="shared" si="42"/>
        <v>3.2200000000000006</v>
      </c>
      <c r="FN10" s="97">
        <f t="shared" si="43"/>
        <v>5.16</v>
      </c>
      <c r="FO10" s="97">
        <f t="shared" si="44"/>
        <v>-6.18</v>
      </c>
      <c r="FP10" s="97">
        <f t="shared" si="45"/>
        <v>3.76</v>
      </c>
      <c r="FQ10" s="97">
        <f t="shared" si="46"/>
        <v>5.2899999999999991</v>
      </c>
      <c r="FR10" s="97">
        <f t="shared" si="47"/>
        <v>-6.8500000000000014</v>
      </c>
      <c r="FS10" s="97">
        <f t="shared" si="48"/>
        <v>3.74</v>
      </c>
      <c r="FT10" s="97">
        <f t="shared" si="49"/>
        <v>4.9600000000000009</v>
      </c>
      <c r="FU10" s="163">
        <f t="shared" si="91"/>
        <v>7.4661167952289622</v>
      </c>
      <c r="FV10" s="163">
        <f t="shared" si="92"/>
        <v>8.9618134325592838</v>
      </c>
      <c r="FW10" s="163">
        <f t="shared" si="93"/>
        <v>9.2472536463536041</v>
      </c>
      <c r="FX10" s="65"/>
      <c r="FY10" s="98">
        <f t="shared" si="50"/>
        <v>0.669070665591876</v>
      </c>
      <c r="FZ10" s="65"/>
      <c r="GA10" s="49">
        <v>60.47</v>
      </c>
      <c r="GB10" s="49">
        <v>9.9</v>
      </c>
      <c r="GC10" s="49">
        <v>25.95</v>
      </c>
      <c r="GD10" s="49">
        <v>62.51</v>
      </c>
      <c r="GE10" s="49">
        <v>10.59</v>
      </c>
      <c r="GF10" s="49">
        <v>27.47</v>
      </c>
      <c r="GG10" s="49">
        <v>62.51</v>
      </c>
      <c r="GH10" s="49">
        <v>10.82</v>
      </c>
      <c r="GI10" s="49">
        <v>27.86</v>
      </c>
      <c r="GJ10" s="98">
        <f t="shared" si="94"/>
        <v>61.829999999999991</v>
      </c>
      <c r="GK10" s="98">
        <f t="shared" si="95"/>
        <v>10.436666666666667</v>
      </c>
      <c r="GL10" s="98">
        <f t="shared" si="96"/>
        <v>27.093333333333334</v>
      </c>
    </row>
    <row r="11" spans="1:194" s="93" customFormat="1">
      <c r="A11" s="38"/>
      <c r="B11" s="18" t="s">
        <v>33</v>
      </c>
      <c r="C11" s="84" t="s">
        <v>34</v>
      </c>
      <c r="D11" s="69"/>
      <c r="E11" s="85">
        <v>68.56</v>
      </c>
      <c r="F11" s="85">
        <v>6.65</v>
      </c>
      <c r="G11" s="85">
        <v>22.7</v>
      </c>
      <c r="H11" s="85">
        <v>68.959999999999994</v>
      </c>
      <c r="I11" s="85">
        <v>6.69</v>
      </c>
      <c r="J11" s="85">
        <v>22.68</v>
      </c>
      <c r="K11" s="85">
        <v>68.790000000000006</v>
      </c>
      <c r="L11" s="85">
        <v>6.6</v>
      </c>
      <c r="M11" s="85">
        <v>22.78</v>
      </c>
      <c r="N11" s="86">
        <f t="shared" si="51"/>
        <v>68.77</v>
      </c>
      <c r="O11" s="86">
        <f t="shared" si="52"/>
        <v>6.6466666666666656</v>
      </c>
      <c r="P11" s="86">
        <f t="shared" si="53"/>
        <v>22.72</v>
      </c>
      <c r="Q11" s="70">
        <f t="shared" si="0"/>
        <v>0</v>
      </c>
      <c r="R11" s="70">
        <f t="shared" si="1"/>
        <v>0</v>
      </c>
      <c r="S11" s="70">
        <f t="shared" si="2"/>
        <v>0</v>
      </c>
      <c r="T11" s="70">
        <f t="shared" si="3"/>
        <v>0</v>
      </c>
      <c r="U11" s="70">
        <f t="shared" si="4"/>
        <v>0</v>
      </c>
      <c r="V11" s="70">
        <f t="shared" si="5"/>
        <v>0</v>
      </c>
      <c r="W11" s="70">
        <f t="shared" si="6"/>
        <v>0</v>
      </c>
      <c r="X11" s="70">
        <f t="shared" si="7"/>
        <v>0</v>
      </c>
      <c r="Y11" s="70">
        <f t="shared" si="8"/>
        <v>0</v>
      </c>
      <c r="Z11" s="160">
        <f t="shared" ref="Z11:Z18" si="97">SQRT(Q11^2+R11^2+S11^2)</f>
        <v>0</v>
      </c>
      <c r="AA11" s="160">
        <f t="shared" si="54"/>
        <v>0</v>
      </c>
      <c r="AB11" s="160">
        <f t="shared" si="55"/>
        <v>0</v>
      </c>
      <c r="AC11" s="288">
        <f>AVERAGE(Z11:AB14)</f>
        <v>0</v>
      </c>
      <c r="AD11" s="289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61"/>
      <c r="AS11" s="86">
        <f t="shared" si="9"/>
        <v>0</v>
      </c>
      <c r="AT11" s="62"/>
      <c r="AU11" s="87">
        <v>68.56</v>
      </c>
      <c r="AV11" s="87">
        <v>6.65</v>
      </c>
      <c r="AW11" s="87">
        <v>22.7</v>
      </c>
      <c r="AX11" s="87">
        <v>68.959999999999994</v>
      </c>
      <c r="AY11" s="87">
        <v>6.69</v>
      </c>
      <c r="AZ11" s="87">
        <v>22.68</v>
      </c>
      <c r="BA11" s="87">
        <v>68.790000000000006</v>
      </c>
      <c r="BB11" s="87">
        <v>6.6</v>
      </c>
      <c r="BC11" s="87">
        <v>22.78</v>
      </c>
      <c r="BD11" s="86">
        <f t="shared" si="56"/>
        <v>68.77</v>
      </c>
      <c r="BE11" s="86">
        <f t="shared" si="57"/>
        <v>6.6466666666666656</v>
      </c>
      <c r="BF11" s="86">
        <f t="shared" si="58"/>
        <v>22.72</v>
      </c>
      <c r="BG11" s="70">
        <f t="shared" si="10"/>
        <v>0</v>
      </c>
      <c r="BH11" s="70">
        <f t="shared" si="11"/>
        <v>0</v>
      </c>
      <c r="BI11" s="70">
        <f t="shared" si="12"/>
        <v>0</v>
      </c>
      <c r="BJ11" s="70">
        <f t="shared" si="13"/>
        <v>0</v>
      </c>
      <c r="BK11" s="70">
        <f t="shared" si="14"/>
        <v>0</v>
      </c>
      <c r="BL11" s="70">
        <f t="shared" si="15"/>
        <v>0</v>
      </c>
      <c r="BM11" s="70">
        <f t="shared" si="16"/>
        <v>0</v>
      </c>
      <c r="BN11" s="70">
        <f t="shared" si="17"/>
        <v>0</v>
      </c>
      <c r="BO11" s="70">
        <f t="shared" si="18"/>
        <v>0</v>
      </c>
      <c r="BP11" s="160">
        <f t="shared" ref="BP11:BP18" si="98">SQRT(BG11^2+BH11^2+BI11^2)</f>
        <v>0</v>
      </c>
      <c r="BQ11" s="160">
        <f t="shared" si="59"/>
        <v>0</v>
      </c>
      <c r="BR11" s="160">
        <f t="shared" si="60"/>
        <v>0</v>
      </c>
      <c r="BS11" s="288">
        <f>AVERAGE(BP11:BR14)</f>
        <v>0</v>
      </c>
      <c r="BT11" s="62"/>
      <c r="BU11" s="77"/>
      <c r="BV11" s="62"/>
      <c r="BW11" s="87">
        <v>68.56</v>
      </c>
      <c r="BX11" s="87">
        <v>6.65</v>
      </c>
      <c r="BY11" s="87">
        <v>22.7</v>
      </c>
      <c r="BZ11" s="87">
        <v>68.959999999999994</v>
      </c>
      <c r="CA11" s="87">
        <v>6.69</v>
      </c>
      <c r="CB11" s="87">
        <v>22.68</v>
      </c>
      <c r="CC11" s="87">
        <v>68.790000000000006</v>
      </c>
      <c r="CD11" s="87">
        <v>6.6</v>
      </c>
      <c r="CE11" s="87">
        <v>22.78</v>
      </c>
      <c r="CF11" s="86">
        <f t="shared" si="61"/>
        <v>68.77</v>
      </c>
      <c r="CG11" s="86">
        <f t="shared" si="62"/>
        <v>6.6466666666666656</v>
      </c>
      <c r="CH11" s="134">
        <f t="shared" si="63"/>
        <v>22.72</v>
      </c>
      <c r="CI11" s="141">
        <f t="shared" si="19"/>
        <v>-4.6300000000000026</v>
      </c>
      <c r="CJ11" s="70">
        <f t="shared" si="20"/>
        <v>1.3399999999999999</v>
      </c>
      <c r="CK11" s="70">
        <f t="shared" si="21"/>
        <v>4.0600000000000023</v>
      </c>
      <c r="CL11" s="70">
        <f t="shared" si="22"/>
        <v>-4.8099999999999881</v>
      </c>
      <c r="CM11" s="70">
        <f t="shared" si="23"/>
        <v>1.37</v>
      </c>
      <c r="CN11" s="70">
        <f t="shared" si="24"/>
        <v>4.2199999999999989</v>
      </c>
      <c r="CO11" s="70">
        <f t="shared" si="25"/>
        <v>-4.5500000000000114</v>
      </c>
      <c r="CP11" s="70">
        <f t="shared" si="26"/>
        <v>1.3000000000000007</v>
      </c>
      <c r="CQ11" s="70">
        <f t="shared" si="27"/>
        <v>4.009999999999998</v>
      </c>
      <c r="CR11" s="160">
        <f t="shared" si="64"/>
        <v>6.3020710881423767</v>
      </c>
      <c r="CS11" s="160">
        <f t="shared" si="65"/>
        <v>6.5438062318500752</v>
      </c>
      <c r="CT11" s="160">
        <f t="shared" si="66"/>
        <v>6.2026284750902247</v>
      </c>
      <c r="CU11" s="62"/>
      <c r="CV11" s="86">
        <f t="shared" si="28"/>
        <v>6.3494907932316318</v>
      </c>
      <c r="CW11" s="62"/>
      <c r="CX11" s="85">
        <v>63.93</v>
      </c>
      <c r="CY11" s="85">
        <v>7.99</v>
      </c>
      <c r="CZ11" s="85">
        <v>26.76</v>
      </c>
      <c r="DA11" s="85">
        <v>64.150000000000006</v>
      </c>
      <c r="DB11" s="85">
        <v>8.06</v>
      </c>
      <c r="DC11" s="85">
        <v>26.9</v>
      </c>
      <c r="DD11" s="85">
        <v>64.239999999999995</v>
      </c>
      <c r="DE11" s="85">
        <v>7.9</v>
      </c>
      <c r="DF11" s="85">
        <v>26.79</v>
      </c>
      <c r="DG11" s="86">
        <f t="shared" si="67"/>
        <v>64.106666666666669</v>
      </c>
      <c r="DH11" s="86">
        <f t="shared" si="68"/>
        <v>7.9833333333333343</v>
      </c>
      <c r="DI11" s="134">
        <f t="shared" si="69"/>
        <v>26.816666666666663</v>
      </c>
      <c r="DJ11" s="70">
        <f t="shared" si="29"/>
        <v>-4.9699999999999989</v>
      </c>
      <c r="DK11" s="70">
        <f t="shared" si="30"/>
        <v>2.5099999999999998</v>
      </c>
      <c r="DL11" s="70">
        <f t="shared" si="31"/>
        <v>6</v>
      </c>
      <c r="DM11" s="70">
        <f t="shared" si="32"/>
        <v>-5.2199999999999918</v>
      </c>
      <c r="DN11" s="70">
        <f t="shared" si="33"/>
        <v>2.5499999999999998</v>
      </c>
      <c r="DO11" s="70">
        <f t="shared" si="34"/>
        <v>6.2199999999999989</v>
      </c>
      <c r="DP11" s="70">
        <f t="shared" si="35"/>
        <v>-5.0600000000000094</v>
      </c>
      <c r="DQ11" s="70">
        <f t="shared" si="36"/>
        <v>2.5300000000000011</v>
      </c>
      <c r="DR11" s="70">
        <f t="shared" si="37"/>
        <v>6.0599999999999987</v>
      </c>
      <c r="DS11" s="160">
        <f t="shared" si="70"/>
        <v>8.1854138563667007</v>
      </c>
      <c r="DT11" s="160">
        <f t="shared" si="71"/>
        <v>8.5111280098468676</v>
      </c>
      <c r="DU11" s="160">
        <f t="shared" si="72"/>
        <v>8.2902412510131498</v>
      </c>
      <c r="DV11" s="62"/>
      <c r="DW11" s="86">
        <f t="shared" si="38"/>
        <v>2.3637094200053941</v>
      </c>
      <c r="DX11" s="62"/>
      <c r="DY11" s="85">
        <v>63.59</v>
      </c>
      <c r="DZ11" s="85">
        <v>9.16</v>
      </c>
      <c r="EA11" s="85">
        <v>28.7</v>
      </c>
      <c r="EB11" s="85">
        <v>63.74</v>
      </c>
      <c r="EC11" s="85">
        <v>9.24</v>
      </c>
      <c r="ED11" s="85">
        <v>28.9</v>
      </c>
      <c r="EE11" s="85">
        <v>63.73</v>
      </c>
      <c r="EF11" s="85">
        <v>9.1300000000000008</v>
      </c>
      <c r="EG11" s="85">
        <v>28.84</v>
      </c>
      <c r="EH11" s="86">
        <f t="shared" si="73"/>
        <v>63.686666666666667</v>
      </c>
      <c r="EI11" s="86">
        <f t="shared" si="74"/>
        <v>9.1766666666666676</v>
      </c>
      <c r="EJ11" s="134">
        <f t="shared" si="75"/>
        <v>28.813333333333333</v>
      </c>
      <c r="EK11" s="70">
        <f t="shared" si="76"/>
        <v>-6.3500000000000014</v>
      </c>
      <c r="EL11" s="70">
        <f t="shared" si="77"/>
        <v>3.4499999999999993</v>
      </c>
      <c r="EM11" s="70">
        <f t="shared" si="78"/>
        <v>5.1000000000000014</v>
      </c>
      <c r="EN11" s="70">
        <f t="shared" si="79"/>
        <v>-6.7599999999999909</v>
      </c>
      <c r="EO11" s="70">
        <f t="shared" si="80"/>
        <v>3.5099999999999989</v>
      </c>
      <c r="EP11" s="70">
        <f t="shared" si="81"/>
        <v>5.3900000000000006</v>
      </c>
      <c r="EQ11" s="70">
        <f t="shared" si="82"/>
        <v>-6.460000000000008</v>
      </c>
      <c r="ER11" s="70">
        <f t="shared" si="83"/>
        <v>3.4800000000000004</v>
      </c>
      <c r="ES11" s="70">
        <f t="shared" si="84"/>
        <v>5.2199999999999989</v>
      </c>
      <c r="ET11" s="160">
        <f t="shared" si="85"/>
        <v>8.8450551157129613</v>
      </c>
      <c r="EU11" s="160">
        <f t="shared" si="86"/>
        <v>9.3311199756513634</v>
      </c>
      <c r="EV11" s="160">
        <f t="shared" si="87"/>
        <v>9.0050208217416188</v>
      </c>
      <c r="EW11" s="62"/>
      <c r="EX11" s="86">
        <f t="shared" si="40"/>
        <v>1.9261302598157179</v>
      </c>
      <c r="EY11" s="62"/>
      <c r="EZ11" s="85">
        <v>62.21</v>
      </c>
      <c r="FA11" s="85">
        <v>10.1</v>
      </c>
      <c r="FB11" s="85">
        <v>27.8</v>
      </c>
      <c r="FC11" s="85">
        <v>62.2</v>
      </c>
      <c r="FD11" s="85">
        <v>10.199999999999999</v>
      </c>
      <c r="FE11" s="85">
        <v>28.07</v>
      </c>
      <c r="FF11" s="85">
        <v>62.33</v>
      </c>
      <c r="FG11" s="85">
        <v>10.08</v>
      </c>
      <c r="FH11" s="85">
        <v>28</v>
      </c>
      <c r="FI11" s="86">
        <f t="shared" si="88"/>
        <v>62.24666666666667</v>
      </c>
      <c r="FJ11" s="86">
        <f t="shared" si="89"/>
        <v>10.126666666666665</v>
      </c>
      <c r="FK11" s="86">
        <f t="shared" si="90"/>
        <v>27.956666666666667</v>
      </c>
      <c r="FL11" s="70">
        <f t="shared" si="41"/>
        <v>-5.990000000000002</v>
      </c>
      <c r="FM11" s="70">
        <f t="shared" si="42"/>
        <v>4.1199999999999992</v>
      </c>
      <c r="FN11" s="70">
        <f t="shared" si="43"/>
        <v>5.07</v>
      </c>
      <c r="FO11" s="70">
        <f t="shared" si="44"/>
        <v>-6.4199999999999946</v>
      </c>
      <c r="FP11" s="70">
        <f t="shared" si="45"/>
        <v>4.169999999999999</v>
      </c>
      <c r="FQ11" s="70">
        <f t="shared" si="46"/>
        <v>5.370000000000001</v>
      </c>
      <c r="FR11" s="70">
        <f t="shared" si="47"/>
        <v>-6.210000000000008</v>
      </c>
      <c r="FS11" s="70">
        <f t="shared" si="48"/>
        <v>4.0999999999999996</v>
      </c>
      <c r="FT11" s="70">
        <f t="shared" si="49"/>
        <v>5.1099999999999994</v>
      </c>
      <c r="FU11" s="160">
        <f t="shared" si="91"/>
        <v>8.8633740753733292</v>
      </c>
      <c r="FV11" s="160">
        <f t="shared" si="92"/>
        <v>9.3510534165943007</v>
      </c>
      <c r="FW11" s="160">
        <f t="shared" si="93"/>
        <v>9.0269706989665188</v>
      </c>
      <c r="FX11" s="62"/>
      <c r="FY11" s="86">
        <f t="shared" si="50"/>
        <v>0.72499808428865531</v>
      </c>
      <c r="FZ11" s="62"/>
      <c r="GA11" s="85">
        <v>62.57</v>
      </c>
      <c r="GB11" s="85">
        <v>10.77</v>
      </c>
      <c r="GC11" s="85">
        <v>27.77</v>
      </c>
      <c r="GD11" s="85">
        <v>62.54</v>
      </c>
      <c r="GE11" s="85">
        <v>10.86</v>
      </c>
      <c r="GF11" s="85">
        <v>28.05</v>
      </c>
      <c r="GG11" s="85">
        <v>62.58</v>
      </c>
      <c r="GH11" s="85">
        <v>10.7</v>
      </c>
      <c r="GI11" s="85">
        <v>27.89</v>
      </c>
      <c r="GJ11" s="86">
        <f t="shared" si="94"/>
        <v>62.563333333333333</v>
      </c>
      <c r="GK11" s="86">
        <f t="shared" si="95"/>
        <v>10.776666666666666</v>
      </c>
      <c r="GL11" s="86">
        <f t="shared" si="96"/>
        <v>27.903333333333336</v>
      </c>
    </row>
    <row r="12" spans="1:194" s="93" customFormat="1">
      <c r="A12" s="38"/>
      <c r="B12" s="24" t="s">
        <v>35</v>
      </c>
      <c r="C12" s="30" t="s">
        <v>36</v>
      </c>
      <c r="D12" s="69"/>
      <c r="E12" s="27">
        <v>64.97</v>
      </c>
      <c r="F12" s="27">
        <v>7.35</v>
      </c>
      <c r="G12" s="27">
        <v>22.35</v>
      </c>
      <c r="H12" s="27">
        <v>64.069999999999993</v>
      </c>
      <c r="I12" s="27">
        <v>7.13</v>
      </c>
      <c r="J12" s="27">
        <v>21.52</v>
      </c>
      <c r="K12" s="27">
        <v>62.82</v>
      </c>
      <c r="L12" s="27">
        <v>7.14</v>
      </c>
      <c r="M12" s="27">
        <v>21.1</v>
      </c>
      <c r="N12" s="78">
        <f t="shared" si="51"/>
        <v>63.953333333333326</v>
      </c>
      <c r="O12" s="78">
        <f t="shared" si="52"/>
        <v>7.206666666666667</v>
      </c>
      <c r="P12" s="78">
        <f t="shared" si="53"/>
        <v>21.656666666666666</v>
      </c>
      <c r="Q12" s="70">
        <f t="shared" si="0"/>
        <v>0</v>
      </c>
      <c r="R12" s="70">
        <f t="shared" si="1"/>
        <v>0</v>
      </c>
      <c r="S12" s="70">
        <f t="shared" si="2"/>
        <v>0</v>
      </c>
      <c r="T12" s="70">
        <f t="shared" si="3"/>
        <v>0</v>
      </c>
      <c r="U12" s="70">
        <f t="shared" si="4"/>
        <v>0</v>
      </c>
      <c r="V12" s="70">
        <f t="shared" si="5"/>
        <v>0</v>
      </c>
      <c r="W12" s="70">
        <f t="shared" si="6"/>
        <v>0</v>
      </c>
      <c r="X12" s="70">
        <f t="shared" si="7"/>
        <v>0</v>
      </c>
      <c r="Y12" s="70">
        <f t="shared" si="8"/>
        <v>0</v>
      </c>
      <c r="Z12" s="160">
        <f t="shared" si="97"/>
        <v>0</v>
      </c>
      <c r="AA12" s="160">
        <f t="shared" si="54"/>
        <v>0</v>
      </c>
      <c r="AB12" s="160">
        <f t="shared" si="55"/>
        <v>0</v>
      </c>
      <c r="AC12" s="289"/>
      <c r="AD12" s="289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230"/>
      <c r="AP12" s="230"/>
      <c r="AQ12" s="230"/>
      <c r="AR12" s="61"/>
      <c r="AS12" s="78">
        <f t="shared" si="9"/>
        <v>0</v>
      </c>
      <c r="AT12" s="62"/>
      <c r="AU12" s="66">
        <v>64.97</v>
      </c>
      <c r="AV12" s="66">
        <v>7.35</v>
      </c>
      <c r="AW12" s="66">
        <v>22.35</v>
      </c>
      <c r="AX12" s="66">
        <v>64.069999999999993</v>
      </c>
      <c r="AY12" s="66">
        <v>7.13</v>
      </c>
      <c r="AZ12" s="66">
        <v>21.52</v>
      </c>
      <c r="BA12" s="66">
        <v>62.82</v>
      </c>
      <c r="BB12" s="66">
        <v>7.14</v>
      </c>
      <c r="BC12" s="66">
        <v>21.1</v>
      </c>
      <c r="BD12" s="78">
        <f t="shared" si="56"/>
        <v>63.953333333333326</v>
      </c>
      <c r="BE12" s="78">
        <f t="shared" si="57"/>
        <v>7.206666666666667</v>
      </c>
      <c r="BF12" s="78">
        <f t="shared" si="58"/>
        <v>21.656666666666666</v>
      </c>
      <c r="BG12" s="70">
        <f t="shared" si="10"/>
        <v>0</v>
      </c>
      <c r="BH12" s="70">
        <f t="shared" si="11"/>
        <v>0</v>
      </c>
      <c r="BI12" s="70">
        <f t="shared" si="12"/>
        <v>0</v>
      </c>
      <c r="BJ12" s="70">
        <f t="shared" si="13"/>
        <v>0</v>
      </c>
      <c r="BK12" s="70">
        <f t="shared" si="14"/>
        <v>0</v>
      </c>
      <c r="BL12" s="70">
        <f t="shared" si="15"/>
        <v>0</v>
      </c>
      <c r="BM12" s="70">
        <f t="shared" si="16"/>
        <v>0</v>
      </c>
      <c r="BN12" s="70">
        <f t="shared" si="17"/>
        <v>0</v>
      </c>
      <c r="BO12" s="70">
        <f t="shared" si="18"/>
        <v>0</v>
      </c>
      <c r="BP12" s="160">
        <f t="shared" si="98"/>
        <v>0</v>
      </c>
      <c r="BQ12" s="160">
        <f t="shared" si="59"/>
        <v>0</v>
      </c>
      <c r="BR12" s="160">
        <f t="shared" si="60"/>
        <v>0</v>
      </c>
      <c r="BS12" s="289"/>
      <c r="BT12" s="62"/>
      <c r="BU12" s="75"/>
      <c r="BV12" s="62"/>
      <c r="BW12" s="66">
        <v>64.97</v>
      </c>
      <c r="BX12" s="66">
        <v>7.35</v>
      </c>
      <c r="BY12" s="66">
        <v>22.35</v>
      </c>
      <c r="BZ12" s="66">
        <v>64.069999999999993</v>
      </c>
      <c r="CA12" s="66">
        <v>7.13</v>
      </c>
      <c r="CB12" s="66">
        <v>21.52</v>
      </c>
      <c r="CC12" s="66">
        <v>62.82</v>
      </c>
      <c r="CD12" s="66">
        <v>7.14</v>
      </c>
      <c r="CE12" s="66">
        <v>21.1</v>
      </c>
      <c r="CF12" s="78">
        <f t="shared" si="61"/>
        <v>63.953333333333326</v>
      </c>
      <c r="CG12" s="78">
        <f t="shared" si="62"/>
        <v>7.206666666666667</v>
      </c>
      <c r="CH12" s="132">
        <f t="shared" si="63"/>
        <v>21.656666666666666</v>
      </c>
      <c r="CI12" s="141">
        <f t="shared" si="19"/>
        <v>-4.6700000000000017</v>
      </c>
      <c r="CJ12" s="70">
        <f t="shared" si="20"/>
        <v>1.1799999999999997</v>
      </c>
      <c r="CK12" s="70">
        <f t="shared" si="21"/>
        <v>3.9599999999999973</v>
      </c>
      <c r="CL12" s="70">
        <f t="shared" si="22"/>
        <v>-4.0799999999999912</v>
      </c>
      <c r="CM12" s="70">
        <f t="shared" si="23"/>
        <v>1.0499999999999998</v>
      </c>
      <c r="CN12" s="70">
        <f t="shared" si="24"/>
        <v>3.8099999999999987</v>
      </c>
      <c r="CO12" s="70">
        <f t="shared" si="25"/>
        <v>-3.3400000000000034</v>
      </c>
      <c r="CP12" s="70">
        <f t="shared" si="26"/>
        <v>0.77000000000000046</v>
      </c>
      <c r="CQ12" s="70">
        <f t="shared" si="27"/>
        <v>3.4899999999999984</v>
      </c>
      <c r="CR12" s="160">
        <f t="shared" si="64"/>
        <v>6.2356154467702698</v>
      </c>
      <c r="CS12" s="160">
        <f t="shared" si="65"/>
        <v>5.680228868628439</v>
      </c>
      <c r="CT12" s="160">
        <f t="shared" si="66"/>
        <v>4.8916868256256976</v>
      </c>
      <c r="CU12" s="62"/>
      <c r="CV12" s="78">
        <f t="shared" si="28"/>
        <v>5.5971788528785753</v>
      </c>
      <c r="CW12" s="62"/>
      <c r="CX12" s="27">
        <v>60.3</v>
      </c>
      <c r="CY12" s="27">
        <v>8.5299999999999994</v>
      </c>
      <c r="CZ12" s="27">
        <v>26.31</v>
      </c>
      <c r="DA12" s="27">
        <v>59.99</v>
      </c>
      <c r="DB12" s="27">
        <v>8.18</v>
      </c>
      <c r="DC12" s="27">
        <v>25.33</v>
      </c>
      <c r="DD12" s="27">
        <v>59.48</v>
      </c>
      <c r="DE12" s="27">
        <v>7.91</v>
      </c>
      <c r="DF12" s="27">
        <v>24.59</v>
      </c>
      <c r="DG12" s="78">
        <f t="shared" si="67"/>
        <v>59.923333333333325</v>
      </c>
      <c r="DH12" s="78">
        <f t="shared" si="68"/>
        <v>8.206666666666667</v>
      </c>
      <c r="DI12" s="132">
        <f t="shared" si="69"/>
        <v>25.41</v>
      </c>
      <c r="DJ12" s="70">
        <f t="shared" si="29"/>
        <v>-5.2899999999999991</v>
      </c>
      <c r="DK12" s="70">
        <f t="shared" si="30"/>
        <v>2.3800000000000008</v>
      </c>
      <c r="DL12" s="70">
        <f t="shared" si="31"/>
        <v>5.4499999999999993</v>
      </c>
      <c r="DM12" s="70">
        <f t="shared" si="32"/>
        <v>-4.2599999999999909</v>
      </c>
      <c r="DN12" s="70">
        <f t="shared" si="33"/>
        <v>1.8899999999999997</v>
      </c>
      <c r="DO12" s="70">
        <f t="shared" si="34"/>
        <v>4.8300000000000018</v>
      </c>
      <c r="DP12" s="70">
        <f t="shared" si="35"/>
        <v>-3.3800000000000026</v>
      </c>
      <c r="DQ12" s="70">
        <f t="shared" si="36"/>
        <v>1.54</v>
      </c>
      <c r="DR12" s="70">
        <f t="shared" si="37"/>
        <v>4.5299999999999976</v>
      </c>
      <c r="DS12" s="160">
        <f t="shared" si="70"/>
        <v>7.9593341430046767</v>
      </c>
      <c r="DT12" s="160">
        <f t="shared" si="71"/>
        <v>6.711825385094575</v>
      </c>
      <c r="DU12" s="160">
        <f t="shared" si="72"/>
        <v>5.8580628197382794</v>
      </c>
      <c r="DV12" s="62"/>
      <c r="DW12" s="78">
        <f t="shared" si="38"/>
        <v>1.53493394718542</v>
      </c>
      <c r="DX12" s="62"/>
      <c r="DY12" s="27">
        <v>59.68</v>
      </c>
      <c r="DZ12" s="27">
        <v>9.73</v>
      </c>
      <c r="EA12" s="27">
        <v>27.8</v>
      </c>
      <c r="EB12" s="27">
        <v>59.81</v>
      </c>
      <c r="EC12" s="27">
        <v>9.02</v>
      </c>
      <c r="ED12" s="27">
        <v>26.35</v>
      </c>
      <c r="EE12" s="27">
        <v>59.44</v>
      </c>
      <c r="EF12" s="27">
        <v>8.68</v>
      </c>
      <c r="EG12" s="27">
        <v>25.63</v>
      </c>
      <c r="EH12" s="78">
        <f t="shared" si="73"/>
        <v>59.643333333333338</v>
      </c>
      <c r="EI12" s="78">
        <f t="shared" si="74"/>
        <v>9.1433333333333326</v>
      </c>
      <c r="EJ12" s="132">
        <f t="shared" si="75"/>
        <v>26.593333333333334</v>
      </c>
      <c r="EK12" s="70">
        <f t="shared" si="76"/>
        <v>-6.1199999999999974</v>
      </c>
      <c r="EL12" s="70">
        <f t="shared" si="77"/>
        <v>3.01</v>
      </c>
      <c r="EM12" s="70">
        <f t="shared" si="78"/>
        <v>4.6899999999999977</v>
      </c>
      <c r="EN12" s="70">
        <f t="shared" si="79"/>
        <v>-4.3599999999999923</v>
      </c>
      <c r="EO12" s="70">
        <f t="shared" si="80"/>
        <v>2.3600000000000003</v>
      </c>
      <c r="EP12" s="70">
        <f t="shared" si="81"/>
        <v>4.0500000000000007</v>
      </c>
      <c r="EQ12" s="70">
        <f t="shared" si="82"/>
        <v>-3.2700000000000031</v>
      </c>
      <c r="ER12" s="70">
        <f t="shared" si="83"/>
        <v>1.9500000000000002</v>
      </c>
      <c r="ES12" s="70">
        <f t="shared" si="84"/>
        <v>3.8299999999999983</v>
      </c>
      <c r="ET12" s="160">
        <f t="shared" si="85"/>
        <v>8.2771130232708519</v>
      </c>
      <c r="EU12" s="160">
        <f t="shared" si="86"/>
        <v>6.4016950880216044</v>
      </c>
      <c r="EV12" s="160">
        <f t="shared" si="87"/>
        <v>5.4003981334712732</v>
      </c>
      <c r="EW12" s="62"/>
      <c r="EX12" s="78">
        <f t="shared" si="40"/>
        <v>0.94104551785058288</v>
      </c>
      <c r="EY12" s="62"/>
      <c r="EZ12" s="27">
        <v>58.85</v>
      </c>
      <c r="FA12" s="27">
        <v>10.36</v>
      </c>
      <c r="FB12" s="27">
        <v>27.04</v>
      </c>
      <c r="FC12" s="27">
        <v>59.71</v>
      </c>
      <c r="FD12" s="27">
        <v>9.49</v>
      </c>
      <c r="FE12" s="27">
        <v>25.57</v>
      </c>
      <c r="FF12" s="27">
        <v>59.55</v>
      </c>
      <c r="FG12" s="27">
        <v>9.09</v>
      </c>
      <c r="FH12" s="27">
        <v>24.93</v>
      </c>
      <c r="FI12" s="78">
        <f t="shared" si="88"/>
        <v>59.370000000000005</v>
      </c>
      <c r="FJ12" s="78">
        <f t="shared" si="89"/>
        <v>9.6466666666666665</v>
      </c>
      <c r="FK12" s="78">
        <f t="shared" si="90"/>
        <v>25.846666666666664</v>
      </c>
      <c r="FL12" s="70">
        <f t="shared" si="41"/>
        <v>-5.5300000000000011</v>
      </c>
      <c r="FM12" s="70">
        <f t="shared" si="42"/>
        <v>3.5500000000000007</v>
      </c>
      <c r="FN12" s="70">
        <f t="shared" si="43"/>
        <v>4.59</v>
      </c>
      <c r="FO12" s="70">
        <f t="shared" si="44"/>
        <v>-4.039999999999992</v>
      </c>
      <c r="FP12" s="70">
        <f t="shared" si="45"/>
        <v>3.0200000000000005</v>
      </c>
      <c r="FQ12" s="70">
        <f t="shared" si="46"/>
        <v>4.0199999999999996</v>
      </c>
      <c r="FR12" s="70">
        <f t="shared" si="47"/>
        <v>-2.5600000000000023</v>
      </c>
      <c r="FS12" s="70">
        <f t="shared" si="48"/>
        <v>2.4699999999999998</v>
      </c>
      <c r="FT12" s="70">
        <f t="shared" si="49"/>
        <v>3.7799999999999976</v>
      </c>
      <c r="FU12" s="160">
        <f t="shared" si="91"/>
        <v>8.015703337823826</v>
      </c>
      <c r="FV12" s="160">
        <f t="shared" si="92"/>
        <v>6.4499922480573515</v>
      </c>
      <c r="FW12" s="160">
        <f t="shared" si="93"/>
        <v>5.1906550646329785</v>
      </c>
      <c r="FX12" s="62"/>
      <c r="FY12" s="78">
        <f t="shared" si="50"/>
        <v>0.78988044102326227</v>
      </c>
      <c r="FZ12" s="62"/>
      <c r="GA12" s="27">
        <v>59.44</v>
      </c>
      <c r="GB12" s="27">
        <v>10.9</v>
      </c>
      <c r="GC12" s="27">
        <v>26.94</v>
      </c>
      <c r="GD12" s="27">
        <v>60.03</v>
      </c>
      <c r="GE12" s="27">
        <v>10.15</v>
      </c>
      <c r="GF12" s="27">
        <v>25.54</v>
      </c>
      <c r="GG12" s="27">
        <v>60.26</v>
      </c>
      <c r="GH12" s="27">
        <v>9.61</v>
      </c>
      <c r="GI12" s="27">
        <v>24.88</v>
      </c>
      <c r="GJ12" s="78">
        <f t="shared" si="94"/>
        <v>59.91</v>
      </c>
      <c r="GK12" s="78">
        <f t="shared" si="95"/>
        <v>10.220000000000001</v>
      </c>
      <c r="GL12" s="78">
        <f t="shared" si="96"/>
        <v>25.786666666666665</v>
      </c>
    </row>
    <row r="13" spans="1:194" s="93" customFormat="1">
      <c r="A13" s="38"/>
      <c r="B13" s="24" t="s">
        <v>37</v>
      </c>
      <c r="C13" s="30" t="s">
        <v>38</v>
      </c>
      <c r="D13" s="69"/>
      <c r="E13" s="27">
        <v>63.81</v>
      </c>
      <c r="F13" s="27">
        <v>7.5</v>
      </c>
      <c r="G13" s="27">
        <v>21.5</v>
      </c>
      <c r="H13" s="27">
        <v>66.44</v>
      </c>
      <c r="I13" s="27">
        <v>6.86</v>
      </c>
      <c r="J13" s="27">
        <v>20.72</v>
      </c>
      <c r="K13" s="27">
        <v>66.09</v>
      </c>
      <c r="L13" s="27">
        <v>6.87</v>
      </c>
      <c r="M13" s="27">
        <v>21.01</v>
      </c>
      <c r="N13" s="78">
        <f t="shared" si="51"/>
        <v>65.446666666666673</v>
      </c>
      <c r="O13" s="78">
        <f t="shared" si="52"/>
        <v>7.0766666666666671</v>
      </c>
      <c r="P13" s="78">
        <f t="shared" si="53"/>
        <v>21.076666666666668</v>
      </c>
      <c r="Q13" s="70">
        <f t="shared" si="0"/>
        <v>0</v>
      </c>
      <c r="R13" s="70">
        <f t="shared" si="1"/>
        <v>0</v>
      </c>
      <c r="S13" s="70">
        <f t="shared" si="2"/>
        <v>0</v>
      </c>
      <c r="T13" s="70">
        <f t="shared" si="3"/>
        <v>0</v>
      </c>
      <c r="U13" s="70">
        <f t="shared" si="4"/>
        <v>0</v>
      </c>
      <c r="V13" s="70">
        <f t="shared" si="5"/>
        <v>0</v>
      </c>
      <c r="W13" s="70">
        <f t="shared" si="6"/>
        <v>0</v>
      </c>
      <c r="X13" s="70">
        <f t="shared" si="7"/>
        <v>0</v>
      </c>
      <c r="Y13" s="70">
        <f t="shared" si="8"/>
        <v>0</v>
      </c>
      <c r="Z13" s="160">
        <f t="shared" si="97"/>
        <v>0</v>
      </c>
      <c r="AA13" s="160">
        <f t="shared" si="54"/>
        <v>0</v>
      </c>
      <c r="AB13" s="160">
        <f t="shared" si="55"/>
        <v>0</v>
      </c>
      <c r="AC13" s="289"/>
      <c r="AD13" s="289"/>
      <c r="AE13" s="230"/>
      <c r="AF13" s="230"/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61"/>
      <c r="AS13" s="78">
        <f t="shared" si="9"/>
        <v>0</v>
      </c>
      <c r="AT13" s="62"/>
      <c r="AU13" s="66">
        <v>63.81</v>
      </c>
      <c r="AV13" s="66">
        <v>7.5</v>
      </c>
      <c r="AW13" s="66">
        <v>21.5</v>
      </c>
      <c r="AX13" s="66">
        <v>66.44</v>
      </c>
      <c r="AY13" s="66">
        <v>6.86</v>
      </c>
      <c r="AZ13" s="66">
        <v>20.72</v>
      </c>
      <c r="BA13" s="66">
        <v>66.09</v>
      </c>
      <c r="BB13" s="66">
        <v>6.87</v>
      </c>
      <c r="BC13" s="66">
        <v>21.01</v>
      </c>
      <c r="BD13" s="78">
        <f t="shared" si="56"/>
        <v>65.446666666666673</v>
      </c>
      <c r="BE13" s="78">
        <f t="shared" si="57"/>
        <v>7.0766666666666671</v>
      </c>
      <c r="BF13" s="78">
        <f t="shared" si="58"/>
        <v>21.076666666666668</v>
      </c>
      <c r="BG13" s="70">
        <f t="shared" si="10"/>
        <v>0</v>
      </c>
      <c r="BH13" s="70">
        <f t="shared" si="11"/>
        <v>0</v>
      </c>
      <c r="BI13" s="70">
        <f t="shared" si="12"/>
        <v>0</v>
      </c>
      <c r="BJ13" s="70">
        <f t="shared" si="13"/>
        <v>0</v>
      </c>
      <c r="BK13" s="70">
        <f t="shared" si="14"/>
        <v>0</v>
      </c>
      <c r="BL13" s="70">
        <f t="shared" si="15"/>
        <v>0</v>
      </c>
      <c r="BM13" s="70">
        <f t="shared" si="16"/>
        <v>0</v>
      </c>
      <c r="BN13" s="70">
        <f t="shared" si="17"/>
        <v>0</v>
      </c>
      <c r="BO13" s="70">
        <f t="shared" si="18"/>
        <v>0</v>
      </c>
      <c r="BP13" s="160">
        <f t="shared" si="98"/>
        <v>0</v>
      </c>
      <c r="BQ13" s="160">
        <f t="shared" si="59"/>
        <v>0</v>
      </c>
      <c r="BR13" s="160">
        <f t="shared" si="60"/>
        <v>0</v>
      </c>
      <c r="BS13" s="289"/>
      <c r="BT13" s="62"/>
      <c r="BU13" s="75"/>
      <c r="BV13" s="62"/>
      <c r="BW13" s="66">
        <v>63.81</v>
      </c>
      <c r="BX13" s="66">
        <v>7.5</v>
      </c>
      <c r="BY13" s="66">
        <v>21.5</v>
      </c>
      <c r="BZ13" s="66">
        <v>66.44</v>
      </c>
      <c r="CA13" s="66">
        <v>6.86</v>
      </c>
      <c r="CB13" s="66">
        <v>20.72</v>
      </c>
      <c r="CC13" s="66">
        <v>66.09</v>
      </c>
      <c r="CD13" s="66">
        <v>6.87</v>
      </c>
      <c r="CE13" s="66">
        <v>21.01</v>
      </c>
      <c r="CF13" s="78">
        <f t="shared" si="61"/>
        <v>65.446666666666673</v>
      </c>
      <c r="CG13" s="78">
        <f t="shared" si="62"/>
        <v>7.0766666666666671</v>
      </c>
      <c r="CH13" s="132">
        <f t="shared" si="63"/>
        <v>21.076666666666668</v>
      </c>
      <c r="CI13" s="141">
        <f t="shared" si="19"/>
        <v>-3.2700000000000031</v>
      </c>
      <c r="CJ13" s="70">
        <f t="shared" si="20"/>
        <v>0.58000000000000007</v>
      </c>
      <c r="CK13" s="70">
        <f t="shared" si="21"/>
        <v>3.5199999999999996</v>
      </c>
      <c r="CL13" s="70">
        <f t="shared" si="22"/>
        <v>-3.3499999999999943</v>
      </c>
      <c r="CM13" s="70">
        <f t="shared" si="23"/>
        <v>0.51999999999999957</v>
      </c>
      <c r="CN13" s="70">
        <f t="shared" si="24"/>
        <v>3.7900000000000027</v>
      </c>
      <c r="CO13" s="70">
        <f t="shared" si="25"/>
        <v>-2.990000000000002</v>
      </c>
      <c r="CP13" s="70">
        <f t="shared" si="26"/>
        <v>0.28000000000000025</v>
      </c>
      <c r="CQ13" s="70">
        <f t="shared" si="27"/>
        <v>2.7899999999999991</v>
      </c>
      <c r="CR13" s="160">
        <f t="shared" si="64"/>
        <v>4.839390457485325</v>
      </c>
      <c r="CS13" s="160">
        <f t="shared" si="65"/>
        <v>5.0849778760580637</v>
      </c>
      <c r="CT13" s="160">
        <f t="shared" si="66"/>
        <v>4.0990974616371352</v>
      </c>
      <c r="CU13" s="62"/>
      <c r="CV13" s="78">
        <f t="shared" si="28"/>
        <v>4.6698382079991712</v>
      </c>
      <c r="CW13" s="62"/>
      <c r="CX13" s="27">
        <v>60.54</v>
      </c>
      <c r="CY13" s="27">
        <v>8.08</v>
      </c>
      <c r="CZ13" s="27">
        <v>25.02</v>
      </c>
      <c r="DA13" s="27">
        <v>63.09</v>
      </c>
      <c r="DB13" s="27">
        <v>7.38</v>
      </c>
      <c r="DC13" s="27">
        <v>24.51</v>
      </c>
      <c r="DD13" s="27">
        <v>63.1</v>
      </c>
      <c r="DE13" s="27">
        <v>7.15</v>
      </c>
      <c r="DF13" s="27">
        <v>23.8</v>
      </c>
      <c r="DG13" s="78">
        <f t="shared" si="67"/>
        <v>62.243333333333332</v>
      </c>
      <c r="DH13" s="78">
        <f t="shared" si="68"/>
        <v>7.5366666666666662</v>
      </c>
      <c r="DI13" s="132">
        <f t="shared" si="69"/>
        <v>24.443333333333332</v>
      </c>
      <c r="DJ13" s="70">
        <f t="shared" si="29"/>
        <v>-3.4299999999999997</v>
      </c>
      <c r="DK13" s="70">
        <f t="shared" si="30"/>
        <v>1.1099999999999994</v>
      </c>
      <c r="DL13" s="70">
        <f t="shared" si="31"/>
        <v>4.7300000000000004</v>
      </c>
      <c r="DM13" s="70">
        <f t="shared" si="32"/>
        <v>-3.4799999999999969</v>
      </c>
      <c r="DN13" s="70">
        <f t="shared" si="33"/>
        <v>0.96</v>
      </c>
      <c r="DO13" s="70">
        <f t="shared" si="34"/>
        <v>4.7699999999999996</v>
      </c>
      <c r="DP13" s="70">
        <f t="shared" si="35"/>
        <v>-3.2600000000000051</v>
      </c>
      <c r="DQ13" s="70">
        <f t="shared" si="36"/>
        <v>0.70000000000000018</v>
      </c>
      <c r="DR13" s="70">
        <f t="shared" si="37"/>
        <v>3.7799999999999976</v>
      </c>
      <c r="DS13" s="160">
        <f t="shared" si="70"/>
        <v>5.9472598732525555</v>
      </c>
      <c r="DT13" s="160">
        <f t="shared" si="71"/>
        <v>5.9820481442395614</v>
      </c>
      <c r="DU13" s="160">
        <f t="shared" si="72"/>
        <v>5.0404364890354501</v>
      </c>
      <c r="DV13" s="62"/>
      <c r="DW13" s="78">
        <f t="shared" si="38"/>
        <v>1.1718029792683655</v>
      </c>
      <c r="DX13" s="62"/>
      <c r="DY13" s="27">
        <v>60.38</v>
      </c>
      <c r="DZ13" s="27">
        <v>8.61</v>
      </c>
      <c r="EA13" s="27">
        <v>26.23</v>
      </c>
      <c r="EB13" s="27">
        <v>62.96</v>
      </c>
      <c r="EC13" s="27">
        <v>7.82</v>
      </c>
      <c r="ED13" s="27">
        <v>25.49</v>
      </c>
      <c r="EE13" s="27">
        <v>62.83</v>
      </c>
      <c r="EF13" s="27">
        <v>7.57</v>
      </c>
      <c r="EG13" s="27">
        <v>24.79</v>
      </c>
      <c r="EH13" s="78">
        <f t="shared" si="73"/>
        <v>62.056666666666672</v>
      </c>
      <c r="EI13" s="78">
        <f t="shared" si="74"/>
        <v>8</v>
      </c>
      <c r="EJ13" s="132">
        <f t="shared" si="75"/>
        <v>25.50333333333333</v>
      </c>
      <c r="EK13" s="70">
        <f t="shared" si="76"/>
        <v>-2.990000000000002</v>
      </c>
      <c r="EL13" s="70">
        <f t="shared" si="77"/>
        <v>1.5099999999999998</v>
      </c>
      <c r="EM13" s="70">
        <f t="shared" si="78"/>
        <v>4.66</v>
      </c>
      <c r="EN13" s="70">
        <f t="shared" si="79"/>
        <v>-4.019999999999996</v>
      </c>
      <c r="EO13" s="70">
        <f t="shared" si="80"/>
        <v>1.589999999999999</v>
      </c>
      <c r="EP13" s="70">
        <f t="shared" si="81"/>
        <v>5</v>
      </c>
      <c r="EQ13" s="70">
        <f t="shared" si="82"/>
        <v>-3.2900000000000063</v>
      </c>
      <c r="ER13" s="70">
        <f t="shared" si="83"/>
        <v>1.3600000000000003</v>
      </c>
      <c r="ES13" s="70">
        <f t="shared" si="84"/>
        <v>4.4599999999999973</v>
      </c>
      <c r="ET13" s="160">
        <f t="shared" si="85"/>
        <v>5.7389720333871654</v>
      </c>
      <c r="EU13" s="160">
        <f t="shared" si="86"/>
        <v>6.6097276797157054</v>
      </c>
      <c r="EV13" s="160">
        <f t="shared" si="87"/>
        <v>5.7066014404372076</v>
      </c>
      <c r="EW13" s="62"/>
      <c r="EX13" s="78">
        <f t="shared" si="40"/>
        <v>0.63057293172338413</v>
      </c>
      <c r="EY13" s="62"/>
      <c r="EZ13" s="27">
        <v>60.82</v>
      </c>
      <c r="FA13" s="27">
        <v>9.01</v>
      </c>
      <c r="FB13" s="27">
        <v>26.16</v>
      </c>
      <c r="FC13" s="27">
        <v>62.42</v>
      </c>
      <c r="FD13" s="27">
        <v>8.4499999999999993</v>
      </c>
      <c r="FE13" s="27">
        <v>25.72</v>
      </c>
      <c r="FF13" s="27">
        <v>62.8</v>
      </c>
      <c r="FG13" s="27">
        <v>8.23</v>
      </c>
      <c r="FH13" s="27">
        <v>25.47</v>
      </c>
      <c r="FI13" s="78">
        <f t="shared" si="88"/>
        <v>62.013333333333343</v>
      </c>
      <c r="FJ13" s="78">
        <f t="shared" si="89"/>
        <v>8.5633333333333344</v>
      </c>
      <c r="FK13" s="78">
        <f t="shared" si="90"/>
        <v>25.783333333333331</v>
      </c>
      <c r="FL13" s="70">
        <f t="shared" si="41"/>
        <v>-1.8500000000000014</v>
      </c>
      <c r="FM13" s="70">
        <f t="shared" si="42"/>
        <v>1.8599999999999994</v>
      </c>
      <c r="FN13" s="70">
        <f t="shared" si="43"/>
        <v>4.7699999999999996</v>
      </c>
      <c r="FO13" s="70">
        <f t="shared" si="44"/>
        <v>-2.759999999999998</v>
      </c>
      <c r="FP13" s="70">
        <f t="shared" si="45"/>
        <v>2.2399999999999993</v>
      </c>
      <c r="FQ13" s="70">
        <f t="shared" si="46"/>
        <v>5.8599999999999994</v>
      </c>
      <c r="FR13" s="70">
        <f t="shared" si="47"/>
        <v>-2.7600000000000051</v>
      </c>
      <c r="FS13" s="70">
        <f t="shared" si="48"/>
        <v>1.9699999999999998</v>
      </c>
      <c r="FT13" s="70">
        <f t="shared" si="49"/>
        <v>5.1999999999999993</v>
      </c>
      <c r="FU13" s="160">
        <f t="shared" si="91"/>
        <v>5.4438038171851852</v>
      </c>
      <c r="FV13" s="160">
        <f t="shared" si="92"/>
        <v>6.8538164550854423</v>
      </c>
      <c r="FW13" s="160">
        <f t="shared" si="93"/>
        <v>6.2079384661898853</v>
      </c>
      <c r="FX13" s="62"/>
      <c r="FY13" s="78">
        <f t="shared" si="50"/>
        <v>1.2517143799161523</v>
      </c>
      <c r="FZ13" s="62"/>
      <c r="GA13" s="27">
        <v>61.96</v>
      </c>
      <c r="GB13" s="27">
        <v>9.36</v>
      </c>
      <c r="GC13" s="27">
        <v>26.27</v>
      </c>
      <c r="GD13" s="27">
        <v>63.68</v>
      </c>
      <c r="GE13" s="27">
        <v>9.1</v>
      </c>
      <c r="GF13" s="27">
        <v>26.58</v>
      </c>
      <c r="GG13" s="27">
        <v>63.33</v>
      </c>
      <c r="GH13" s="27">
        <v>8.84</v>
      </c>
      <c r="GI13" s="27">
        <v>26.21</v>
      </c>
      <c r="GJ13" s="78">
        <f t="shared" si="94"/>
        <v>62.99</v>
      </c>
      <c r="GK13" s="78">
        <f t="shared" si="95"/>
        <v>9.1</v>
      </c>
      <c r="GL13" s="78">
        <f t="shared" si="96"/>
        <v>26.353333333333335</v>
      </c>
    </row>
    <row r="14" spans="1:194" s="93" customFormat="1" ht="15" thickBot="1">
      <c r="A14" s="38"/>
      <c r="B14" s="103" t="s">
        <v>39</v>
      </c>
      <c r="C14" s="113" t="s">
        <v>40</v>
      </c>
      <c r="D14" s="69"/>
      <c r="E14" s="105">
        <v>66.33</v>
      </c>
      <c r="F14" s="105">
        <v>6.36</v>
      </c>
      <c r="G14" s="105">
        <v>20.12</v>
      </c>
      <c r="H14" s="105">
        <v>66.12</v>
      </c>
      <c r="I14" s="105">
        <v>6.65</v>
      </c>
      <c r="J14" s="105">
        <v>20.36</v>
      </c>
      <c r="K14" s="105">
        <v>65.069999999999993</v>
      </c>
      <c r="L14" s="105">
        <v>6.97</v>
      </c>
      <c r="M14" s="105">
        <v>20.66</v>
      </c>
      <c r="N14" s="106">
        <f t="shared" si="51"/>
        <v>65.839999999999989</v>
      </c>
      <c r="O14" s="106">
        <f t="shared" si="52"/>
        <v>6.66</v>
      </c>
      <c r="P14" s="106">
        <f t="shared" si="53"/>
        <v>20.38</v>
      </c>
      <c r="Q14" s="70">
        <f t="shared" si="0"/>
        <v>0</v>
      </c>
      <c r="R14" s="70">
        <f t="shared" si="1"/>
        <v>0</v>
      </c>
      <c r="S14" s="70">
        <f t="shared" si="2"/>
        <v>0</v>
      </c>
      <c r="T14" s="70">
        <f t="shared" si="3"/>
        <v>0</v>
      </c>
      <c r="U14" s="70">
        <f t="shared" si="4"/>
        <v>0</v>
      </c>
      <c r="V14" s="70">
        <f t="shared" si="5"/>
        <v>0</v>
      </c>
      <c r="W14" s="70">
        <f t="shared" si="6"/>
        <v>0</v>
      </c>
      <c r="X14" s="70">
        <f t="shared" si="7"/>
        <v>0</v>
      </c>
      <c r="Y14" s="70">
        <f t="shared" si="8"/>
        <v>0</v>
      </c>
      <c r="Z14" s="160">
        <f t="shared" si="97"/>
        <v>0</v>
      </c>
      <c r="AA14" s="160">
        <f t="shared" si="54"/>
        <v>0</v>
      </c>
      <c r="AB14" s="160">
        <f t="shared" si="55"/>
        <v>0</v>
      </c>
      <c r="AC14" s="290"/>
      <c r="AD14" s="289"/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61"/>
      <c r="AS14" s="106">
        <f t="shared" si="9"/>
        <v>0</v>
      </c>
      <c r="AT14" s="62"/>
      <c r="AU14" s="107">
        <v>66.33</v>
      </c>
      <c r="AV14" s="107">
        <v>6.36</v>
      </c>
      <c r="AW14" s="107">
        <v>20.12</v>
      </c>
      <c r="AX14" s="107">
        <v>66.12</v>
      </c>
      <c r="AY14" s="107">
        <v>6.65</v>
      </c>
      <c r="AZ14" s="107">
        <v>20.36</v>
      </c>
      <c r="BA14" s="107">
        <v>65.069999999999993</v>
      </c>
      <c r="BB14" s="107">
        <v>6.97</v>
      </c>
      <c r="BC14" s="107">
        <v>20.66</v>
      </c>
      <c r="BD14" s="106">
        <f t="shared" si="56"/>
        <v>65.839999999999989</v>
      </c>
      <c r="BE14" s="106">
        <f t="shared" si="57"/>
        <v>6.66</v>
      </c>
      <c r="BF14" s="106">
        <f t="shared" si="58"/>
        <v>20.38</v>
      </c>
      <c r="BG14" s="70">
        <f t="shared" si="10"/>
        <v>0</v>
      </c>
      <c r="BH14" s="70">
        <f t="shared" si="11"/>
        <v>0</v>
      </c>
      <c r="BI14" s="70">
        <f t="shared" si="12"/>
        <v>0</v>
      </c>
      <c r="BJ14" s="70">
        <f t="shared" si="13"/>
        <v>0</v>
      </c>
      <c r="BK14" s="70">
        <f t="shared" si="14"/>
        <v>0</v>
      </c>
      <c r="BL14" s="70">
        <f t="shared" si="15"/>
        <v>0</v>
      </c>
      <c r="BM14" s="70">
        <f t="shared" si="16"/>
        <v>0</v>
      </c>
      <c r="BN14" s="70">
        <f t="shared" si="17"/>
        <v>0</v>
      </c>
      <c r="BO14" s="70">
        <f t="shared" si="18"/>
        <v>0</v>
      </c>
      <c r="BP14" s="160">
        <f t="shared" si="98"/>
        <v>0</v>
      </c>
      <c r="BQ14" s="160">
        <f t="shared" si="59"/>
        <v>0</v>
      </c>
      <c r="BR14" s="160">
        <f t="shared" si="60"/>
        <v>0</v>
      </c>
      <c r="BS14" s="290"/>
      <c r="BT14" s="62"/>
      <c r="BU14" s="108"/>
      <c r="BV14" s="62"/>
      <c r="BW14" s="107">
        <v>66.33</v>
      </c>
      <c r="BX14" s="107">
        <v>6.36</v>
      </c>
      <c r="BY14" s="107">
        <v>20.12</v>
      </c>
      <c r="BZ14" s="107">
        <v>66.12</v>
      </c>
      <c r="CA14" s="107">
        <v>6.65</v>
      </c>
      <c r="CB14" s="107">
        <v>20.36</v>
      </c>
      <c r="CC14" s="107">
        <v>65.069999999999993</v>
      </c>
      <c r="CD14" s="107">
        <v>6.97</v>
      </c>
      <c r="CE14" s="107">
        <v>20.66</v>
      </c>
      <c r="CF14" s="106">
        <f t="shared" si="61"/>
        <v>65.839999999999989</v>
      </c>
      <c r="CG14" s="106">
        <f t="shared" si="62"/>
        <v>6.66</v>
      </c>
      <c r="CH14" s="135">
        <f t="shared" si="63"/>
        <v>20.38</v>
      </c>
      <c r="CI14" s="141">
        <f t="shared" si="19"/>
        <v>-3.4699999999999989</v>
      </c>
      <c r="CJ14" s="70">
        <f t="shared" si="20"/>
        <v>0.51999999999999957</v>
      </c>
      <c r="CK14" s="70">
        <f t="shared" si="21"/>
        <v>3.2300000000000004</v>
      </c>
      <c r="CL14" s="70">
        <f t="shared" si="22"/>
        <v>-3.0900000000000034</v>
      </c>
      <c r="CM14" s="70">
        <f t="shared" si="23"/>
        <v>0.5</v>
      </c>
      <c r="CN14" s="70">
        <f t="shared" si="24"/>
        <v>3.7199999999999989</v>
      </c>
      <c r="CO14" s="70">
        <f t="shared" si="25"/>
        <v>-3.6699999999999946</v>
      </c>
      <c r="CP14" s="70">
        <f t="shared" si="26"/>
        <v>0.54</v>
      </c>
      <c r="CQ14" s="70">
        <f t="shared" si="27"/>
        <v>3.4299999999999997</v>
      </c>
      <c r="CR14" s="160">
        <f t="shared" si="64"/>
        <v>4.7690879631225087</v>
      </c>
      <c r="CS14" s="160">
        <f>SQRT((CL14^2)+(CM14^2)+(CN14^2))</f>
        <v>4.8617383722286016</v>
      </c>
      <c r="CT14" s="160">
        <f t="shared" si="66"/>
        <v>5.0522668179738845</v>
      </c>
      <c r="CU14" s="62"/>
      <c r="CV14" s="106">
        <f t="shared" si="28"/>
        <v>4.8857036340735949</v>
      </c>
      <c r="CW14" s="62"/>
      <c r="CX14" s="105">
        <v>62.86</v>
      </c>
      <c r="CY14" s="105">
        <v>6.88</v>
      </c>
      <c r="CZ14" s="105">
        <v>23.35</v>
      </c>
      <c r="DA14" s="105">
        <v>63.03</v>
      </c>
      <c r="DB14" s="105">
        <v>7.15</v>
      </c>
      <c r="DC14" s="105">
        <v>24.08</v>
      </c>
      <c r="DD14" s="105">
        <v>61.4</v>
      </c>
      <c r="DE14" s="105">
        <v>7.51</v>
      </c>
      <c r="DF14" s="105">
        <v>24.09</v>
      </c>
      <c r="DG14" s="106">
        <f t="shared" si="67"/>
        <v>62.43</v>
      </c>
      <c r="DH14" s="106">
        <f t="shared" si="68"/>
        <v>7.18</v>
      </c>
      <c r="DI14" s="135">
        <f t="shared" si="69"/>
        <v>23.84</v>
      </c>
      <c r="DJ14" s="70">
        <f t="shared" si="29"/>
        <v>-3.7100000000000009</v>
      </c>
      <c r="DK14" s="70">
        <f t="shared" si="30"/>
        <v>0.91999999999999993</v>
      </c>
      <c r="DL14" s="70">
        <f t="shared" si="31"/>
        <v>4.1999999999999993</v>
      </c>
      <c r="DM14" s="70">
        <f t="shared" si="32"/>
        <v>-3.6100000000000065</v>
      </c>
      <c r="DN14" s="70">
        <f t="shared" si="33"/>
        <v>1.0699999999999994</v>
      </c>
      <c r="DO14" s="70">
        <f t="shared" si="34"/>
        <v>5.1400000000000006</v>
      </c>
      <c r="DP14" s="70">
        <f t="shared" si="35"/>
        <v>-4.019999999999996</v>
      </c>
      <c r="DQ14" s="70">
        <f t="shared" si="36"/>
        <v>1.0499999999999998</v>
      </c>
      <c r="DR14" s="70">
        <f t="shared" si="37"/>
        <v>4.4699999999999989</v>
      </c>
      <c r="DS14" s="160">
        <f t="shared" si="70"/>
        <v>5.6789523681749614</v>
      </c>
      <c r="DT14" s="160">
        <f>SQRT((DM14^2)+(DN14^2)+(DO14^2))</f>
        <v>6.3715461231949071</v>
      </c>
      <c r="DU14" s="160">
        <f t="shared" si="72"/>
        <v>6.102769862939283</v>
      </c>
      <c r="DV14" s="62"/>
      <c r="DW14" s="106">
        <f t="shared" si="38"/>
        <v>1.2990338290009575</v>
      </c>
      <c r="DX14" s="62"/>
      <c r="DY14" s="105">
        <v>62.62</v>
      </c>
      <c r="DZ14" s="105">
        <v>7.28</v>
      </c>
      <c r="EA14" s="105">
        <v>24.32</v>
      </c>
      <c r="EB14" s="105">
        <v>62.51</v>
      </c>
      <c r="EC14" s="105">
        <v>7.72</v>
      </c>
      <c r="ED14" s="105">
        <v>25.5</v>
      </c>
      <c r="EE14" s="105">
        <v>61.05</v>
      </c>
      <c r="EF14" s="105">
        <v>8.02</v>
      </c>
      <c r="EG14" s="105">
        <v>25.13</v>
      </c>
      <c r="EH14" s="106">
        <f t="shared" si="73"/>
        <v>62.06</v>
      </c>
      <c r="EI14" s="106">
        <f t="shared" si="74"/>
        <v>7.6733333333333329</v>
      </c>
      <c r="EJ14" s="135">
        <f t="shared" si="75"/>
        <v>24.983333333333334</v>
      </c>
      <c r="EK14" s="70">
        <f t="shared" si="76"/>
        <v>-3.8500000000000014</v>
      </c>
      <c r="EL14" s="70">
        <f t="shared" si="77"/>
        <v>1.62</v>
      </c>
      <c r="EM14" s="70">
        <f t="shared" si="78"/>
        <v>5.1899999999999977</v>
      </c>
      <c r="EN14" s="70">
        <f t="shared" si="79"/>
        <v>-3.3200000000000074</v>
      </c>
      <c r="EO14" s="70">
        <f t="shared" si="80"/>
        <v>1.6500000000000004</v>
      </c>
      <c r="EP14" s="70">
        <f t="shared" si="81"/>
        <v>5.6500000000000021</v>
      </c>
      <c r="EQ14" s="70">
        <f t="shared" si="82"/>
        <v>-3.8899999999999935</v>
      </c>
      <c r="ER14" s="70">
        <f t="shared" si="83"/>
        <v>1.63</v>
      </c>
      <c r="ES14" s="70">
        <f t="shared" si="84"/>
        <v>4.8999999999999986</v>
      </c>
      <c r="ET14" s="160">
        <f t="shared" si="85"/>
        <v>6.6620567394761796</v>
      </c>
      <c r="EU14" s="160">
        <f>SQRT((EN14^2)+(EO14^2)+(EP14^2))</f>
        <v>6.7577659030185462</v>
      </c>
      <c r="EV14" s="160">
        <f t="shared" si="87"/>
        <v>6.4652146136071877</v>
      </c>
      <c r="EW14" s="62"/>
      <c r="EX14" s="106">
        <f t="shared" si="40"/>
        <v>0.89832560293519859</v>
      </c>
      <c r="EY14" s="62"/>
      <c r="EZ14" s="105">
        <v>62.48</v>
      </c>
      <c r="FA14" s="105">
        <v>7.98</v>
      </c>
      <c r="FB14" s="105">
        <v>25.31</v>
      </c>
      <c r="FC14" s="105">
        <v>62.8</v>
      </c>
      <c r="FD14" s="105">
        <v>8.3000000000000007</v>
      </c>
      <c r="FE14" s="105">
        <v>26.01</v>
      </c>
      <c r="FF14" s="105">
        <v>61.18</v>
      </c>
      <c r="FG14" s="105">
        <v>8.6</v>
      </c>
      <c r="FH14" s="105">
        <v>25.56</v>
      </c>
      <c r="FI14" s="106">
        <f t="shared" si="88"/>
        <v>62.153333333333336</v>
      </c>
      <c r="FJ14" s="106">
        <f t="shared" si="89"/>
        <v>8.2933333333333348</v>
      </c>
      <c r="FK14" s="106">
        <f t="shared" si="90"/>
        <v>25.626666666666665</v>
      </c>
      <c r="FL14" s="70">
        <f t="shared" si="41"/>
        <v>-3.6099999999999994</v>
      </c>
      <c r="FM14" s="70">
        <f t="shared" si="42"/>
        <v>2.4299999999999988</v>
      </c>
      <c r="FN14" s="70">
        <f t="shared" si="43"/>
        <v>6.5599999999999987</v>
      </c>
      <c r="FO14" s="70">
        <f t="shared" si="44"/>
        <v>-2.730000000000004</v>
      </c>
      <c r="FP14" s="70">
        <f t="shared" si="45"/>
        <v>2.3899999999999988</v>
      </c>
      <c r="FQ14" s="70">
        <f t="shared" si="46"/>
        <v>6.9000000000000021</v>
      </c>
      <c r="FR14" s="70">
        <f t="shared" si="47"/>
        <v>-3.3699999999999903</v>
      </c>
      <c r="FS14" s="70">
        <f t="shared" si="48"/>
        <v>2.410000000000001</v>
      </c>
      <c r="FT14" s="70">
        <f t="shared" si="49"/>
        <v>6.0100000000000016</v>
      </c>
      <c r="FU14" s="160">
        <f t="shared" si="91"/>
        <v>7.8721407507742125</v>
      </c>
      <c r="FV14" s="160">
        <f>SQRT((FO14^2)+(FP14^2)+(FQ14^2))</f>
        <v>7.7958322198467078</v>
      </c>
      <c r="FW14" s="160">
        <f t="shared" si="93"/>
        <v>7.2996643758463282</v>
      </c>
      <c r="FX14" s="62"/>
      <c r="FY14" s="106">
        <f t="shared" si="50"/>
        <v>1.533489122520564</v>
      </c>
      <c r="FZ14" s="62"/>
      <c r="GA14" s="105">
        <v>62.72</v>
      </c>
      <c r="GB14" s="105">
        <v>8.7899999999999991</v>
      </c>
      <c r="GC14" s="105">
        <v>26.68</v>
      </c>
      <c r="GD14" s="105">
        <v>63.39</v>
      </c>
      <c r="GE14" s="105">
        <v>9.0399999999999991</v>
      </c>
      <c r="GF14" s="105">
        <v>27.26</v>
      </c>
      <c r="GG14" s="105">
        <v>61.7</v>
      </c>
      <c r="GH14" s="105">
        <v>9.3800000000000008</v>
      </c>
      <c r="GI14" s="105">
        <v>26.67</v>
      </c>
      <c r="GJ14" s="106">
        <f t="shared" si="94"/>
        <v>62.603333333333332</v>
      </c>
      <c r="GK14" s="106">
        <f t="shared" si="95"/>
        <v>9.07</v>
      </c>
      <c r="GL14" s="106">
        <f t="shared" si="96"/>
        <v>26.87</v>
      </c>
    </row>
    <row r="15" spans="1:194" s="60" customFormat="1">
      <c r="A15" s="88"/>
      <c r="B15" s="89" t="s">
        <v>41</v>
      </c>
      <c r="C15" s="116" t="s">
        <v>42</v>
      </c>
      <c r="D15" s="12"/>
      <c r="E15" s="21">
        <v>65.319999999999993</v>
      </c>
      <c r="F15" s="21">
        <v>5.82</v>
      </c>
      <c r="G15" s="21">
        <v>19.55</v>
      </c>
      <c r="H15" s="21">
        <v>65.42</v>
      </c>
      <c r="I15" s="21">
        <v>5.62</v>
      </c>
      <c r="J15" s="21">
        <v>19.36</v>
      </c>
      <c r="K15" s="21">
        <v>65.78</v>
      </c>
      <c r="L15" s="21">
        <v>5.73</v>
      </c>
      <c r="M15" s="21">
        <v>19.43</v>
      </c>
      <c r="N15" s="91">
        <f t="shared" si="51"/>
        <v>65.506666666666675</v>
      </c>
      <c r="O15" s="91">
        <f t="shared" si="52"/>
        <v>5.7233333333333336</v>
      </c>
      <c r="P15" s="91">
        <f t="shared" si="53"/>
        <v>19.446666666666665</v>
      </c>
      <c r="Q15" s="90">
        <f t="shared" si="0"/>
        <v>0</v>
      </c>
      <c r="R15" s="90">
        <f t="shared" si="1"/>
        <v>0</v>
      </c>
      <c r="S15" s="90">
        <f t="shared" si="2"/>
        <v>0</v>
      </c>
      <c r="T15" s="90">
        <f t="shared" si="3"/>
        <v>0</v>
      </c>
      <c r="U15" s="90">
        <f t="shared" si="4"/>
        <v>0</v>
      </c>
      <c r="V15" s="90">
        <f t="shared" si="5"/>
        <v>0</v>
      </c>
      <c r="W15" s="90">
        <f t="shared" si="6"/>
        <v>0</v>
      </c>
      <c r="X15" s="90">
        <f t="shared" si="7"/>
        <v>0</v>
      </c>
      <c r="Y15" s="90">
        <f t="shared" si="8"/>
        <v>0</v>
      </c>
      <c r="Z15" s="162">
        <f t="shared" si="97"/>
        <v>0</v>
      </c>
      <c r="AA15" s="162">
        <f t="shared" si="54"/>
        <v>0</v>
      </c>
      <c r="AB15" s="162">
        <f t="shared" si="55"/>
        <v>0</v>
      </c>
      <c r="AC15" s="288">
        <f>AVERAGE(Z15:AB18)</f>
        <v>0</v>
      </c>
      <c r="AD15" s="289"/>
      <c r="AE15" s="229"/>
      <c r="AF15" s="229"/>
      <c r="AG15" s="229"/>
      <c r="AH15" s="229"/>
      <c r="AI15" s="229"/>
      <c r="AJ15" s="229"/>
      <c r="AK15" s="229"/>
      <c r="AL15" s="229"/>
      <c r="AM15" s="229"/>
      <c r="AN15" s="229"/>
      <c r="AO15" s="229"/>
      <c r="AP15" s="229"/>
      <c r="AQ15" s="229"/>
      <c r="AR15" s="58"/>
      <c r="AS15" s="91">
        <f t="shared" si="9"/>
        <v>0</v>
      </c>
      <c r="AT15" s="59"/>
      <c r="AU15" s="92">
        <v>65.319999999999993</v>
      </c>
      <c r="AV15" s="92">
        <v>5.82</v>
      </c>
      <c r="AW15" s="92">
        <v>19.55</v>
      </c>
      <c r="AX15" s="92">
        <v>65.42</v>
      </c>
      <c r="AY15" s="92">
        <v>5.62</v>
      </c>
      <c r="AZ15" s="92">
        <v>19.36</v>
      </c>
      <c r="BA15" s="92">
        <v>65.78</v>
      </c>
      <c r="BB15" s="92">
        <v>5.73</v>
      </c>
      <c r="BC15" s="92">
        <v>19.43</v>
      </c>
      <c r="BD15" s="91">
        <f t="shared" si="56"/>
        <v>65.506666666666675</v>
      </c>
      <c r="BE15" s="91">
        <f t="shared" si="57"/>
        <v>5.7233333333333336</v>
      </c>
      <c r="BF15" s="91">
        <f t="shared" si="58"/>
        <v>19.446666666666665</v>
      </c>
      <c r="BG15" s="90">
        <f t="shared" si="10"/>
        <v>0</v>
      </c>
      <c r="BH15" s="90">
        <f t="shared" si="11"/>
        <v>0</v>
      </c>
      <c r="BI15" s="90">
        <f t="shared" si="12"/>
        <v>0</v>
      </c>
      <c r="BJ15" s="90">
        <f t="shared" si="13"/>
        <v>0</v>
      </c>
      <c r="BK15" s="90">
        <f t="shared" si="14"/>
        <v>0</v>
      </c>
      <c r="BL15" s="90">
        <f t="shared" si="15"/>
        <v>0</v>
      </c>
      <c r="BM15" s="90">
        <f t="shared" si="16"/>
        <v>0</v>
      </c>
      <c r="BN15" s="90">
        <f t="shared" si="17"/>
        <v>0</v>
      </c>
      <c r="BO15" s="90">
        <f t="shared" si="18"/>
        <v>0</v>
      </c>
      <c r="BP15" s="162">
        <f>SQRT(BG15^2+BH15^2+BI15^2)</f>
        <v>0</v>
      </c>
      <c r="BQ15" s="162">
        <f t="shared" si="59"/>
        <v>0</v>
      </c>
      <c r="BR15" s="162">
        <f t="shared" si="60"/>
        <v>0</v>
      </c>
      <c r="BS15" s="288">
        <f>AVERAGE(BP15:BR18)</f>
        <v>0</v>
      </c>
      <c r="BT15" s="59"/>
      <c r="BU15" s="74"/>
      <c r="BV15" s="59"/>
      <c r="BW15" s="92">
        <v>65.319999999999993</v>
      </c>
      <c r="BX15" s="92">
        <v>5.82</v>
      </c>
      <c r="BY15" s="92">
        <v>19.55</v>
      </c>
      <c r="BZ15" s="92">
        <v>65.42</v>
      </c>
      <c r="CA15" s="92">
        <v>5.62</v>
      </c>
      <c r="CB15" s="92">
        <v>19.36</v>
      </c>
      <c r="CC15" s="92">
        <v>65.78</v>
      </c>
      <c r="CD15" s="92">
        <v>5.73</v>
      </c>
      <c r="CE15" s="92">
        <v>19.43</v>
      </c>
      <c r="CF15" s="91">
        <f t="shared" si="61"/>
        <v>65.506666666666675</v>
      </c>
      <c r="CG15" s="91">
        <f t="shared" si="62"/>
        <v>5.7233333333333336</v>
      </c>
      <c r="CH15" s="131">
        <f t="shared" si="63"/>
        <v>19.446666666666665</v>
      </c>
      <c r="CI15" s="139">
        <f t="shared" si="19"/>
        <v>-3.9599999999999937</v>
      </c>
      <c r="CJ15" s="90">
        <f t="shared" si="20"/>
        <v>1.5899999999999999</v>
      </c>
      <c r="CK15" s="90">
        <f t="shared" si="21"/>
        <v>5.52</v>
      </c>
      <c r="CL15" s="90">
        <f t="shared" si="22"/>
        <v>-4.7600000000000051</v>
      </c>
      <c r="CM15" s="90">
        <f t="shared" si="23"/>
        <v>1.92</v>
      </c>
      <c r="CN15" s="90">
        <f t="shared" si="24"/>
        <v>5.8500000000000014</v>
      </c>
      <c r="CO15" s="90">
        <f t="shared" si="25"/>
        <v>-5.1400000000000006</v>
      </c>
      <c r="CP15" s="90">
        <f t="shared" si="26"/>
        <v>1.5999999999999996</v>
      </c>
      <c r="CQ15" s="90">
        <f t="shared" si="27"/>
        <v>5.1099999999999994</v>
      </c>
      <c r="CR15" s="162">
        <f t="shared" si="64"/>
        <v>6.9771125832968997</v>
      </c>
      <c r="CS15" s="162">
        <f t="shared" si="65"/>
        <v>7.7824482009198146</v>
      </c>
      <c r="CT15" s="162">
        <f t="shared" si="66"/>
        <v>7.4223783250384106</v>
      </c>
      <c r="CU15" s="59"/>
      <c r="CV15" s="91">
        <f t="shared" si="28"/>
        <v>7.3771576881313612</v>
      </c>
      <c r="CW15" s="59"/>
      <c r="CX15" s="21">
        <v>61.36</v>
      </c>
      <c r="CY15" s="21">
        <v>7.41</v>
      </c>
      <c r="CZ15" s="21">
        <v>25.07</v>
      </c>
      <c r="DA15" s="21">
        <v>60.66</v>
      </c>
      <c r="DB15" s="21">
        <v>7.54</v>
      </c>
      <c r="DC15" s="21">
        <v>25.21</v>
      </c>
      <c r="DD15" s="21">
        <v>60.64</v>
      </c>
      <c r="DE15" s="21">
        <v>7.33</v>
      </c>
      <c r="DF15" s="21">
        <v>24.54</v>
      </c>
      <c r="DG15" s="91">
        <f t="shared" si="67"/>
        <v>60.886666666666663</v>
      </c>
      <c r="DH15" s="91">
        <f t="shared" si="68"/>
        <v>7.4266666666666667</v>
      </c>
      <c r="DI15" s="131">
        <f t="shared" si="69"/>
        <v>24.939999999999998</v>
      </c>
      <c r="DJ15" s="90">
        <f t="shared" si="29"/>
        <v>-3.769999999999996</v>
      </c>
      <c r="DK15" s="90">
        <f t="shared" si="30"/>
        <v>1.87</v>
      </c>
      <c r="DL15" s="90">
        <f t="shared" si="31"/>
        <v>6.4600000000000009</v>
      </c>
      <c r="DM15" s="90">
        <f t="shared" si="32"/>
        <v>-3.3100000000000023</v>
      </c>
      <c r="DN15" s="90">
        <f t="shared" si="33"/>
        <v>1.7699999999999996</v>
      </c>
      <c r="DO15" s="90">
        <f t="shared" si="34"/>
        <v>6.4400000000000013</v>
      </c>
      <c r="DP15" s="90">
        <f t="shared" si="35"/>
        <v>-3.490000000000002</v>
      </c>
      <c r="DQ15" s="90">
        <f t="shared" si="36"/>
        <v>1.7799999999999994</v>
      </c>
      <c r="DR15" s="90">
        <f t="shared" si="37"/>
        <v>6.34</v>
      </c>
      <c r="DS15" s="162">
        <f t="shared" si="70"/>
        <v>7.7098249007354234</v>
      </c>
      <c r="DT15" s="162">
        <f t="shared" ref="DT15:DT20" si="99">SQRT((DM15^2)+(DN15^2)+(DO15^2))</f>
        <v>7.4540324657194796</v>
      </c>
      <c r="DU15" s="162">
        <f t="shared" si="72"/>
        <v>7.4527914233527301</v>
      </c>
      <c r="DV15" s="59"/>
      <c r="DW15" s="91">
        <f t="shared" si="38"/>
        <v>1.4351848506570688</v>
      </c>
      <c r="DX15" s="59"/>
      <c r="DY15" s="21">
        <v>61.55</v>
      </c>
      <c r="DZ15" s="21">
        <v>7.69</v>
      </c>
      <c r="EA15" s="21">
        <v>26.01</v>
      </c>
      <c r="EB15" s="21">
        <v>62.11</v>
      </c>
      <c r="EC15" s="21">
        <v>7.39</v>
      </c>
      <c r="ED15" s="21">
        <v>25.8</v>
      </c>
      <c r="EE15" s="21">
        <v>62.29</v>
      </c>
      <c r="EF15" s="21">
        <v>7.51</v>
      </c>
      <c r="EG15" s="21">
        <v>25.77</v>
      </c>
      <c r="EH15" s="91">
        <f t="shared" si="73"/>
        <v>61.983333333333327</v>
      </c>
      <c r="EI15" s="91">
        <f t="shared" si="74"/>
        <v>7.53</v>
      </c>
      <c r="EJ15" s="131">
        <f t="shared" si="75"/>
        <v>25.86</v>
      </c>
      <c r="EK15" s="70">
        <f t="shared" si="76"/>
        <v>-3.8899999999999935</v>
      </c>
      <c r="EL15" s="70">
        <f t="shared" si="77"/>
        <v>2.6899999999999995</v>
      </c>
      <c r="EM15" s="70">
        <f t="shared" si="78"/>
        <v>7.0599999999999987</v>
      </c>
      <c r="EN15" s="70">
        <f t="shared" si="79"/>
        <v>-3.3599999999999994</v>
      </c>
      <c r="EO15" s="70">
        <f t="shared" si="80"/>
        <v>2.5900000000000007</v>
      </c>
      <c r="EP15" s="70">
        <f t="shared" si="81"/>
        <v>7.3000000000000007</v>
      </c>
      <c r="EQ15" s="70">
        <f t="shared" si="82"/>
        <v>-3.75</v>
      </c>
      <c r="ER15" s="70">
        <f t="shared" si="83"/>
        <v>2.6899999999999995</v>
      </c>
      <c r="ES15" s="70">
        <f t="shared" si="84"/>
        <v>7.379999999999999</v>
      </c>
      <c r="ET15" s="162">
        <f t="shared" si="85"/>
        <v>8.4977526440818405</v>
      </c>
      <c r="EU15" s="162">
        <f t="shared" ref="EU15:EU20" si="100">SQRT((EN15^2)+(EO15^2)+(EP15^2))</f>
        <v>8.4432043680109992</v>
      </c>
      <c r="EV15" s="162">
        <f t="shared" si="87"/>
        <v>8.7041943912116295</v>
      </c>
      <c r="EW15" s="59"/>
      <c r="EX15" s="91">
        <f t="shared" si="40"/>
        <v>1.1989532471655786</v>
      </c>
      <c r="EY15" s="59"/>
      <c r="EZ15" s="21">
        <v>61.43</v>
      </c>
      <c r="FA15" s="21">
        <v>8.51</v>
      </c>
      <c r="FB15" s="21">
        <v>26.61</v>
      </c>
      <c r="FC15" s="21">
        <v>62.06</v>
      </c>
      <c r="FD15" s="21">
        <v>8.2100000000000009</v>
      </c>
      <c r="FE15" s="21">
        <v>26.66</v>
      </c>
      <c r="FF15" s="21">
        <v>62.03</v>
      </c>
      <c r="FG15" s="21">
        <v>8.42</v>
      </c>
      <c r="FH15" s="21">
        <v>26.81</v>
      </c>
      <c r="FI15" s="91">
        <f t="shared" si="88"/>
        <v>61.84</v>
      </c>
      <c r="FJ15" s="91">
        <f t="shared" si="89"/>
        <v>8.3800000000000008</v>
      </c>
      <c r="FK15" s="91">
        <f t="shared" si="90"/>
        <v>26.693333333333332</v>
      </c>
      <c r="FL15" s="90">
        <f t="shared" si="41"/>
        <v>-3.1799999999999926</v>
      </c>
      <c r="FM15" s="90">
        <f t="shared" si="42"/>
        <v>3.1899999999999995</v>
      </c>
      <c r="FN15" s="90">
        <f t="shared" si="43"/>
        <v>7.3000000000000007</v>
      </c>
      <c r="FO15" s="90">
        <f t="shared" si="44"/>
        <v>-2.3999999999999986</v>
      </c>
      <c r="FP15" s="90">
        <f t="shared" si="45"/>
        <v>2.9300000000000006</v>
      </c>
      <c r="FQ15" s="90">
        <f t="shared" si="46"/>
        <v>7.43</v>
      </c>
      <c r="FR15" s="90">
        <f t="shared" si="47"/>
        <v>-2.9100000000000037</v>
      </c>
      <c r="FS15" s="90">
        <f t="shared" si="48"/>
        <v>3.1500000000000004</v>
      </c>
      <c r="FT15" s="90">
        <f t="shared" si="49"/>
        <v>7.6499999999999986</v>
      </c>
      <c r="FU15" s="162">
        <f t="shared" si="91"/>
        <v>8.577791090951095</v>
      </c>
      <c r="FV15" s="162">
        <f t="shared" ref="FV15:FV20" si="101">SQRT((FO15^2)+(FP15^2)+(FQ15^2))</f>
        <v>8.3396522709283261</v>
      </c>
      <c r="FW15" s="162">
        <f t="shared" si="93"/>
        <v>8.7700114025011384</v>
      </c>
      <c r="FX15" s="59"/>
      <c r="FY15" s="91">
        <f t="shared" si="50"/>
        <v>0.96607453128627696</v>
      </c>
      <c r="FZ15" s="59"/>
      <c r="GA15" s="21">
        <v>62.14</v>
      </c>
      <c r="GB15" s="21">
        <v>9.01</v>
      </c>
      <c r="GC15" s="21">
        <v>26.85</v>
      </c>
      <c r="GD15" s="21">
        <v>63.02</v>
      </c>
      <c r="GE15" s="21">
        <v>8.5500000000000007</v>
      </c>
      <c r="GF15" s="21">
        <v>26.79</v>
      </c>
      <c r="GG15" s="21">
        <v>62.87</v>
      </c>
      <c r="GH15" s="21">
        <v>8.8800000000000008</v>
      </c>
      <c r="GI15" s="21">
        <v>27.08</v>
      </c>
      <c r="GJ15" s="91">
        <f t="shared" si="94"/>
        <v>62.676666666666669</v>
      </c>
      <c r="GK15" s="91">
        <f t="shared" si="95"/>
        <v>8.8133333333333344</v>
      </c>
      <c r="GL15" s="91">
        <f t="shared" si="96"/>
        <v>26.906666666666666</v>
      </c>
    </row>
    <row r="16" spans="1:194" s="93" customFormat="1">
      <c r="A16" s="38"/>
      <c r="B16" s="24" t="s">
        <v>43</v>
      </c>
      <c r="C16" s="34" t="s">
        <v>44</v>
      </c>
      <c r="D16" s="69"/>
      <c r="E16" s="27">
        <v>65.010000000000005</v>
      </c>
      <c r="F16" s="27">
        <v>5.74</v>
      </c>
      <c r="G16" s="27">
        <v>19.489999999999998</v>
      </c>
      <c r="H16" s="27">
        <v>63.78</v>
      </c>
      <c r="I16" s="27">
        <v>6</v>
      </c>
      <c r="J16" s="27">
        <v>19.52</v>
      </c>
      <c r="K16" s="27">
        <v>64.069999999999993</v>
      </c>
      <c r="L16" s="27">
        <v>6.05</v>
      </c>
      <c r="M16" s="27">
        <v>19.850000000000001</v>
      </c>
      <c r="N16" s="78">
        <f t="shared" si="51"/>
        <v>64.286666666666676</v>
      </c>
      <c r="O16" s="78">
        <f t="shared" si="52"/>
        <v>5.93</v>
      </c>
      <c r="P16" s="78">
        <f t="shared" si="53"/>
        <v>19.62</v>
      </c>
      <c r="Q16" s="70">
        <f t="shared" si="0"/>
        <v>0</v>
      </c>
      <c r="R16" s="70">
        <f t="shared" si="1"/>
        <v>0</v>
      </c>
      <c r="S16" s="70">
        <f t="shared" si="2"/>
        <v>0</v>
      </c>
      <c r="T16" s="70">
        <f t="shared" si="3"/>
        <v>0</v>
      </c>
      <c r="U16" s="70">
        <f t="shared" si="4"/>
        <v>0</v>
      </c>
      <c r="V16" s="70">
        <f t="shared" si="5"/>
        <v>0</v>
      </c>
      <c r="W16" s="70">
        <f t="shared" si="6"/>
        <v>0</v>
      </c>
      <c r="X16" s="70">
        <f t="shared" si="7"/>
        <v>0</v>
      </c>
      <c r="Y16" s="70">
        <f t="shared" si="8"/>
        <v>0</v>
      </c>
      <c r="Z16" s="160">
        <f t="shared" si="97"/>
        <v>0</v>
      </c>
      <c r="AA16" s="160">
        <f t="shared" si="54"/>
        <v>0</v>
      </c>
      <c r="AB16" s="160">
        <f t="shared" si="55"/>
        <v>0</v>
      </c>
      <c r="AC16" s="289"/>
      <c r="AD16" s="289"/>
      <c r="AE16" s="230"/>
      <c r="AF16" s="230"/>
      <c r="AG16" s="230"/>
      <c r="AH16" s="230"/>
      <c r="AI16" s="230"/>
      <c r="AJ16" s="230"/>
      <c r="AK16" s="230"/>
      <c r="AL16" s="230"/>
      <c r="AM16" s="230"/>
      <c r="AN16" s="230"/>
      <c r="AO16" s="230"/>
      <c r="AP16" s="230"/>
      <c r="AQ16" s="230"/>
      <c r="AR16" s="61"/>
      <c r="AS16" s="78">
        <f t="shared" si="9"/>
        <v>0</v>
      </c>
      <c r="AT16" s="62"/>
      <c r="AU16" s="66">
        <v>65.010000000000005</v>
      </c>
      <c r="AV16" s="66">
        <v>5.74</v>
      </c>
      <c r="AW16" s="66">
        <v>19.489999999999998</v>
      </c>
      <c r="AX16" s="66">
        <v>63.78</v>
      </c>
      <c r="AY16" s="66">
        <v>6</v>
      </c>
      <c r="AZ16" s="66">
        <v>19.52</v>
      </c>
      <c r="BA16" s="66">
        <v>64.069999999999993</v>
      </c>
      <c r="BB16" s="66">
        <v>6.05</v>
      </c>
      <c r="BC16" s="66">
        <v>19.850000000000001</v>
      </c>
      <c r="BD16" s="78">
        <f t="shared" si="56"/>
        <v>64.286666666666676</v>
      </c>
      <c r="BE16" s="78">
        <f t="shared" si="57"/>
        <v>5.93</v>
      </c>
      <c r="BF16" s="78">
        <f t="shared" si="58"/>
        <v>19.62</v>
      </c>
      <c r="BG16" s="70">
        <f t="shared" si="10"/>
        <v>0</v>
      </c>
      <c r="BH16" s="70">
        <f t="shared" si="11"/>
        <v>0</v>
      </c>
      <c r="BI16" s="70">
        <f t="shared" si="12"/>
        <v>0</v>
      </c>
      <c r="BJ16" s="70">
        <f t="shared" si="13"/>
        <v>0</v>
      </c>
      <c r="BK16" s="70">
        <f t="shared" si="14"/>
        <v>0</v>
      </c>
      <c r="BL16" s="70">
        <f t="shared" si="15"/>
        <v>0</v>
      </c>
      <c r="BM16" s="70">
        <f t="shared" si="16"/>
        <v>0</v>
      </c>
      <c r="BN16" s="70">
        <f t="shared" si="17"/>
        <v>0</v>
      </c>
      <c r="BO16" s="70">
        <f t="shared" si="18"/>
        <v>0</v>
      </c>
      <c r="BP16" s="160">
        <f t="shared" si="98"/>
        <v>0</v>
      </c>
      <c r="BQ16" s="160">
        <f t="shared" si="59"/>
        <v>0</v>
      </c>
      <c r="BR16" s="160">
        <f t="shared" si="60"/>
        <v>0</v>
      </c>
      <c r="BS16" s="289"/>
      <c r="BT16" s="62"/>
      <c r="BU16" s="75"/>
      <c r="BV16" s="62"/>
      <c r="BW16" s="66">
        <v>65.010000000000005</v>
      </c>
      <c r="BX16" s="66">
        <v>5.74</v>
      </c>
      <c r="BY16" s="66">
        <v>19.489999999999998</v>
      </c>
      <c r="BZ16" s="66">
        <v>63.78</v>
      </c>
      <c r="CA16" s="66">
        <v>6</v>
      </c>
      <c r="CB16" s="66">
        <v>19.52</v>
      </c>
      <c r="CC16" s="66">
        <v>64.069999999999993</v>
      </c>
      <c r="CD16" s="66">
        <v>6.05</v>
      </c>
      <c r="CE16" s="66">
        <v>19.850000000000001</v>
      </c>
      <c r="CF16" s="78">
        <f t="shared" si="61"/>
        <v>64.286666666666676</v>
      </c>
      <c r="CG16" s="78">
        <f t="shared" si="62"/>
        <v>5.93</v>
      </c>
      <c r="CH16" s="132">
        <f t="shared" si="63"/>
        <v>19.62</v>
      </c>
      <c r="CI16" s="141">
        <f t="shared" si="19"/>
        <v>-6.8100000000000023</v>
      </c>
      <c r="CJ16" s="70">
        <f t="shared" si="20"/>
        <v>1.2799999999999994</v>
      </c>
      <c r="CK16" s="70">
        <f t="shared" si="21"/>
        <v>3.41</v>
      </c>
      <c r="CL16" s="70">
        <f t="shared" si="22"/>
        <v>-5.1499999999999986</v>
      </c>
      <c r="CM16" s="70">
        <f t="shared" si="23"/>
        <v>1.1399999999999997</v>
      </c>
      <c r="CN16" s="70">
        <f t="shared" si="24"/>
        <v>4</v>
      </c>
      <c r="CO16" s="70">
        <f t="shared" si="25"/>
        <v>-5.019999999999996</v>
      </c>
      <c r="CP16" s="70">
        <f t="shared" si="26"/>
        <v>1.0499999999999998</v>
      </c>
      <c r="CQ16" s="70">
        <f t="shared" si="27"/>
        <v>3.6099999999999994</v>
      </c>
      <c r="CR16" s="160">
        <f t="shared" si="64"/>
        <v>7.7228621637317874</v>
      </c>
      <c r="CS16" s="160">
        <f t="shared" si="65"/>
        <v>6.6198262817086055</v>
      </c>
      <c r="CT16" s="160">
        <f t="shared" si="66"/>
        <v>6.2717621128355905</v>
      </c>
      <c r="CU16" s="62"/>
      <c r="CV16" s="78">
        <f t="shared" si="28"/>
        <v>6.8459371568511838</v>
      </c>
      <c r="CW16" s="62"/>
      <c r="CX16" s="27">
        <v>58.2</v>
      </c>
      <c r="CY16" s="27">
        <v>7.02</v>
      </c>
      <c r="CZ16" s="27">
        <v>22.9</v>
      </c>
      <c r="DA16" s="27">
        <v>58.63</v>
      </c>
      <c r="DB16" s="27">
        <v>7.14</v>
      </c>
      <c r="DC16" s="27">
        <v>23.52</v>
      </c>
      <c r="DD16" s="27">
        <v>59.05</v>
      </c>
      <c r="DE16" s="27">
        <v>7.1</v>
      </c>
      <c r="DF16" s="27">
        <v>23.46</v>
      </c>
      <c r="DG16" s="78">
        <f t="shared" si="67"/>
        <v>58.626666666666665</v>
      </c>
      <c r="DH16" s="78">
        <f t="shared" si="68"/>
        <v>7.086666666666666</v>
      </c>
      <c r="DI16" s="132">
        <f t="shared" si="69"/>
        <v>23.293333333333333</v>
      </c>
      <c r="DJ16" s="70">
        <f t="shared" si="29"/>
        <v>-3.1000000000000085</v>
      </c>
      <c r="DK16" s="70">
        <f t="shared" si="30"/>
        <v>1.6799999999999997</v>
      </c>
      <c r="DL16" s="70">
        <f t="shared" si="31"/>
        <v>6.0300000000000011</v>
      </c>
      <c r="DM16" s="70">
        <f t="shared" si="32"/>
        <v>-2.8999999999999986</v>
      </c>
      <c r="DN16" s="70">
        <f t="shared" si="33"/>
        <v>1.46</v>
      </c>
      <c r="DO16" s="70">
        <f t="shared" si="34"/>
        <v>5.3599999999999994</v>
      </c>
      <c r="DP16" s="70">
        <f t="shared" si="35"/>
        <v>-3.9999999999999929</v>
      </c>
      <c r="DQ16" s="70">
        <f t="shared" si="36"/>
        <v>1.8600000000000003</v>
      </c>
      <c r="DR16" s="70">
        <f t="shared" si="37"/>
        <v>6.3099999999999987</v>
      </c>
      <c r="DS16" s="160">
        <f t="shared" si="70"/>
        <v>6.9852201110630769</v>
      </c>
      <c r="DT16" s="160">
        <f t="shared" si="99"/>
        <v>6.2666737588612342</v>
      </c>
      <c r="DU16" s="160">
        <f t="shared" si="72"/>
        <v>7.6990713725747426</v>
      </c>
      <c r="DV16" s="62"/>
      <c r="DW16" s="78">
        <f t="shared" si="38"/>
        <v>3.2606015123320717</v>
      </c>
      <c r="DX16" s="62"/>
      <c r="DY16" s="27">
        <v>61.91</v>
      </c>
      <c r="DZ16" s="27">
        <v>7.42</v>
      </c>
      <c r="EA16" s="27">
        <v>25.52</v>
      </c>
      <c r="EB16" s="27">
        <v>60.88</v>
      </c>
      <c r="EC16" s="27">
        <v>7.46</v>
      </c>
      <c r="ED16" s="27">
        <v>24.88</v>
      </c>
      <c r="EE16" s="27">
        <v>60.07</v>
      </c>
      <c r="EF16" s="27">
        <v>7.91</v>
      </c>
      <c r="EG16" s="27">
        <v>26.16</v>
      </c>
      <c r="EH16" s="78">
        <f t="shared" si="73"/>
        <v>60.953333333333326</v>
      </c>
      <c r="EI16" s="78">
        <f t="shared" si="74"/>
        <v>7.5966666666666667</v>
      </c>
      <c r="EJ16" s="132">
        <f t="shared" si="75"/>
        <v>25.52</v>
      </c>
      <c r="EK16" s="70">
        <f t="shared" si="76"/>
        <v>-3.3300000000000054</v>
      </c>
      <c r="EL16" s="70">
        <f t="shared" si="77"/>
        <v>2.5499999999999989</v>
      </c>
      <c r="EM16" s="70">
        <f t="shared" si="78"/>
        <v>7.25</v>
      </c>
      <c r="EN16" s="70">
        <f t="shared" si="79"/>
        <v>-2.8900000000000006</v>
      </c>
      <c r="EO16" s="70">
        <f t="shared" si="80"/>
        <v>2.2599999999999998</v>
      </c>
      <c r="EP16" s="70">
        <f t="shared" si="81"/>
        <v>6.52</v>
      </c>
      <c r="EQ16" s="70">
        <f t="shared" si="82"/>
        <v>-3.8699999999999903</v>
      </c>
      <c r="ER16" s="70">
        <f t="shared" si="83"/>
        <v>2.4799999999999995</v>
      </c>
      <c r="ES16" s="70">
        <f t="shared" si="84"/>
        <v>6.7999999999999972</v>
      </c>
      <c r="ET16" s="160">
        <f t="shared" si="85"/>
        <v>8.375792499817555</v>
      </c>
      <c r="EU16" s="160">
        <f t="shared" si="100"/>
        <v>7.4813167290257132</v>
      </c>
      <c r="EV16" s="160">
        <f t="shared" si="87"/>
        <v>8.2077585247130589</v>
      </c>
      <c r="EW16" s="62"/>
      <c r="EX16" s="78">
        <f t="shared" si="40"/>
        <v>1.2242503375081812</v>
      </c>
      <c r="EY16" s="62"/>
      <c r="EZ16" s="27">
        <v>61.68</v>
      </c>
      <c r="FA16" s="27">
        <v>8.2899999999999991</v>
      </c>
      <c r="FB16" s="27">
        <v>26.74</v>
      </c>
      <c r="FC16" s="27">
        <v>60.89</v>
      </c>
      <c r="FD16" s="27">
        <v>8.26</v>
      </c>
      <c r="FE16" s="27">
        <v>26.04</v>
      </c>
      <c r="FF16" s="27">
        <v>60.2</v>
      </c>
      <c r="FG16" s="27">
        <v>8.5299999999999994</v>
      </c>
      <c r="FH16" s="27">
        <v>26.65</v>
      </c>
      <c r="FI16" s="78">
        <f t="shared" si="88"/>
        <v>60.923333333333325</v>
      </c>
      <c r="FJ16" s="78">
        <f t="shared" si="89"/>
        <v>8.36</v>
      </c>
      <c r="FK16" s="78">
        <f t="shared" si="90"/>
        <v>26.47666666666667</v>
      </c>
      <c r="FL16" s="70">
        <f t="shared" si="41"/>
        <v>-2.6800000000000068</v>
      </c>
      <c r="FM16" s="70">
        <f t="shared" si="42"/>
        <v>3.0999999999999996</v>
      </c>
      <c r="FN16" s="70">
        <f t="shared" si="43"/>
        <v>7.9700000000000024</v>
      </c>
      <c r="FO16" s="70">
        <f t="shared" si="44"/>
        <v>-2.1400000000000006</v>
      </c>
      <c r="FP16" s="70">
        <f t="shared" si="45"/>
        <v>2.75</v>
      </c>
      <c r="FQ16" s="70">
        <f t="shared" si="46"/>
        <v>7.25</v>
      </c>
      <c r="FR16" s="70">
        <f t="shared" si="47"/>
        <v>-2.8499999999999943</v>
      </c>
      <c r="FS16" s="70">
        <f t="shared" si="48"/>
        <v>2.9200000000000008</v>
      </c>
      <c r="FT16" s="70">
        <f t="shared" si="49"/>
        <v>7.25</v>
      </c>
      <c r="FU16" s="160">
        <f t="shared" si="91"/>
        <v>8.9617687986245258</v>
      </c>
      <c r="FV16" s="160">
        <f t="shared" si="101"/>
        <v>8.0439169563092836</v>
      </c>
      <c r="FW16" s="160">
        <f t="shared" si="93"/>
        <v>8.3193389160437476</v>
      </c>
      <c r="FX16" s="62"/>
      <c r="FY16" s="78">
        <f t="shared" si="50"/>
        <v>1.1380685392365473</v>
      </c>
      <c r="FZ16" s="62"/>
      <c r="GA16" s="27">
        <v>62.33</v>
      </c>
      <c r="GB16" s="27">
        <v>8.84</v>
      </c>
      <c r="GC16" s="27">
        <v>27.46</v>
      </c>
      <c r="GD16" s="27">
        <v>61.64</v>
      </c>
      <c r="GE16" s="27">
        <v>8.75</v>
      </c>
      <c r="GF16" s="27">
        <v>26.77</v>
      </c>
      <c r="GG16" s="27">
        <v>61.22</v>
      </c>
      <c r="GH16" s="27">
        <v>8.9700000000000006</v>
      </c>
      <c r="GI16" s="27">
        <v>27.1</v>
      </c>
      <c r="GJ16" s="78">
        <f t="shared" si="94"/>
        <v>61.73</v>
      </c>
      <c r="GK16" s="78">
        <f t="shared" si="95"/>
        <v>8.8533333333333335</v>
      </c>
      <c r="GL16" s="78">
        <f t="shared" si="96"/>
        <v>27.110000000000003</v>
      </c>
    </row>
    <row r="17" spans="1:194" s="93" customFormat="1">
      <c r="A17" s="38"/>
      <c r="B17" s="24" t="s">
        <v>45</v>
      </c>
      <c r="C17" s="34" t="s">
        <v>46</v>
      </c>
      <c r="D17" s="69"/>
      <c r="E17" s="27">
        <v>63.94</v>
      </c>
      <c r="F17" s="27">
        <v>6.97</v>
      </c>
      <c r="G17" s="27">
        <v>21.08</v>
      </c>
      <c r="H17" s="27">
        <v>63.61</v>
      </c>
      <c r="I17" s="27">
        <v>7.05</v>
      </c>
      <c r="J17" s="27">
        <v>21.14</v>
      </c>
      <c r="K17" s="27">
        <v>63.28</v>
      </c>
      <c r="L17" s="27">
        <v>7</v>
      </c>
      <c r="M17" s="27">
        <v>20.72</v>
      </c>
      <c r="N17" s="78">
        <f t="shared" si="51"/>
        <v>63.609999999999992</v>
      </c>
      <c r="O17" s="78">
        <f t="shared" si="52"/>
        <v>7.0066666666666668</v>
      </c>
      <c r="P17" s="78">
        <f t="shared" si="53"/>
        <v>20.98</v>
      </c>
      <c r="Q17" s="70">
        <f t="shared" si="0"/>
        <v>0</v>
      </c>
      <c r="R17" s="70">
        <f t="shared" si="1"/>
        <v>0</v>
      </c>
      <c r="S17" s="70">
        <f t="shared" si="2"/>
        <v>0</v>
      </c>
      <c r="T17" s="70">
        <f t="shared" si="3"/>
        <v>0</v>
      </c>
      <c r="U17" s="70">
        <f t="shared" si="4"/>
        <v>0</v>
      </c>
      <c r="V17" s="70">
        <f t="shared" si="5"/>
        <v>0</v>
      </c>
      <c r="W17" s="70">
        <f t="shared" si="6"/>
        <v>0</v>
      </c>
      <c r="X17" s="70">
        <f t="shared" si="7"/>
        <v>0</v>
      </c>
      <c r="Y17" s="70">
        <f t="shared" si="8"/>
        <v>0</v>
      </c>
      <c r="Z17" s="160">
        <f t="shared" si="97"/>
        <v>0</v>
      </c>
      <c r="AA17" s="160">
        <f t="shared" si="54"/>
        <v>0</v>
      </c>
      <c r="AB17" s="160">
        <f t="shared" si="55"/>
        <v>0</v>
      </c>
      <c r="AC17" s="289"/>
      <c r="AD17" s="289"/>
      <c r="AE17" s="230"/>
      <c r="AF17" s="230"/>
      <c r="AG17" s="230"/>
      <c r="AH17" s="230"/>
      <c r="AI17" s="230"/>
      <c r="AJ17" s="230"/>
      <c r="AK17" s="230"/>
      <c r="AL17" s="230"/>
      <c r="AM17" s="230"/>
      <c r="AN17" s="230"/>
      <c r="AO17" s="230"/>
      <c r="AP17" s="230"/>
      <c r="AQ17" s="230"/>
      <c r="AR17" s="61"/>
      <c r="AS17" s="78">
        <f t="shared" si="9"/>
        <v>0</v>
      </c>
      <c r="AT17" s="62"/>
      <c r="AU17" s="66">
        <v>63.94</v>
      </c>
      <c r="AV17" s="66">
        <v>6.97</v>
      </c>
      <c r="AW17" s="66">
        <v>21.08</v>
      </c>
      <c r="AX17" s="66">
        <v>63.61</v>
      </c>
      <c r="AY17" s="66">
        <v>7.05</v>
      </c>
      <c r="AZ17" s="66">
        <v>21.14</v>
      </c>
      <c r="BA17" s="66">
        <v>63.28</v>
      </c>
      <c r="BB17" s="66">
        <v>7</v>
      </c>
      <c r="BC17" s="66">
        <v>20.72</v>
      </c>
      <c r="BD17" s="78">
        <f t="shared" si="56"/>
        <v>63.609999999999992</v>
      </c>
      <c r="BE17" s="78">
        <f t="shared" si="57"/>
        <v>7.0066666666666668</v>
      </c>
      <c r="BF17" s="78">
        <f t="shared" si="58"/>
        <v>20.98</v>
      </c>
      <c r="BG17" s="70">
        <f t="shared" si="10"/>
        <v>0</v>
      </c>
      <c r="BH17" s="70">
        <f t="shared" si="11"/>
        <v>0</v>
      </c>
      <c r="BI17" s="70">
        <f t="shared" si="12"/>
        <v>0</v>
      </c>
      <c r="BJ17" s="70">
        <f t="shared" si="13"/>
        <v>0</v>
      </c>
      <c r="BK17" s="70">
        <f t="shared" si="14"/>
        <v>0</v>
      </c>
      <c r="BL17" s="70">
        <f t="shared" si="15"/>
        <v>0</v>
      </c>
      <c r="BM17" s="70">
        <f t="shared" si="16"/>
        <v>0</v>
      </c>
      <c r="BN17" s="70">
        <f t="shared" si="17"/>
        <v>0</v>
      </c>
      <c r="BO17" s="70">
        <f t="shared" si="18"/>
        <v>0</v>
      </c>
      <c r="BP17" s="160">
        <f t="shared" si="98"/>
        <v>0</v>
      </c>
      <c r="BQ17" s="160">
        <f t="shared" si="59"/>
        <v>0</v>
      </c>
      <c r="BR17" s="160">
        <f>SQRT((BM17^2)+(BN17^2)+(BO17^2))</f>
        <v>0</v>
      </c>
      <c r="BS17" s="289"/>
      <c r="BT17" s="62"/>
      <c r="BU17" s="75"/>
      <c r="BV17" s="62"/>
      <c r="BW17" s="66">
        <v>63.94</v>
      </c>
      <c r="BX17" s="66">
        <v>6.97</v>
      </c>
      <c r="BY17" s="66">
        <v>21.08</v>
      </c>
      <c r="BZ17" s="66">
        <v>63.61</v>
      </c>
      <c r="CA17" s="66">
        <v>7.05</v>
      </c>
      <c r="CB17" s="66">
        <v>21.14</v>
      </c>
      <c r="CC17" s="66">
        <v>63.28</v>
      </c>
      <c r="CD17" s="66">
        <v>7</v>
      </c>
      <c r="CE17" s="66">
        <v>20.72</v>
      </c>
      <c r="CF17" s="78">
        <f t="shared" si="61"/>
        <v>63.609999999999992</v>
      </c>
      <c r="CG17" s="78">
        <f t="shared" si="62"/>
        <v>7.0066666666666668</v>
      </c>
      <c r="CH17" s="132">
        <f t="shared" si="63"/>
        <v>20.98</v>
      </c>
      <c r="CI17" s="141">
        <f t="shared" si="19"/>
        <v>-2.519999999999996</v>
      </c>
      <c r="CJ17" s="70">
        <f t="shared" si="20"/>
        <v>0.28000000000000025</v>
      </c>
      <c r="CK17" s="70">
        <f t="shared" si="21"/>
        <v>3.8000000000000007</v>
      </c>
      <c r="CL17" s="70">
        <f t="shared" si="22"/>
        <v>-1.8900000000000006</v>
      </c>
      <c r="CM17" s="70">
        <f t="shared" si="23"/>
        <v>8.0000000000000071E-2</v>
      </c>
      <c r="CN17" s="70">
        <f t="shared" si="24"/>
        <v>3.9399999999999977</v>
      </c>
      <c r="CO17" s="70">
        <f t="shared" si="25"/>
        <v>-1.2800000000000011</v>
      </c>
      <c r="CP17" s="70">
        <f t="shared" si="26"/>
        <v>0.21999999999999975</v>
      </c>
      <c r="CQ17" s="70">
        <f t="shared" si="27"/>
        <v>4.3500000000000014</v>
      </c>
      <c r="CR17" s="160">
        <f t="shared" si="64"/>
        <v>4.5682381724248993</v>
      </c>
      <c r="CS17" s="160">
        <f t="shared" si="65"/>
        <v>4.3705949251789491</v>
      </c>
      <c r="CT17" s="160">
        <f>SQRT((CO17^2)+(CP17^2)+(CQ17^2))</f>
        <v>4.5397466889684512</v>
      </c>
      <c r="CU17" s="62"/>
      <c r="CV17" s="78">
        <f t="shared" si="28"/>
        <v>4.4582084094647492</v>
      </c>
      <c r="CW17" s="62"/>
      <c r="CX17" s="27">
        <v>61.42</v>
      </c>
      <c r="CY17" s="27">
        <v>7.25</v>
      </c>
      <c r="CZ17" s="27">
        <v>24.88</v>
      </c>
      <c r="DA17" s="27">
        <v>61.72</v>
      </c>
      <c r="DB17" s="27">
        <v>7.13</v>
      </c>
      <c r="DC17" s="27">
        <v>25.08</v>
      </c>
      <c r="DD17" s="27">
        <v>62</v>
      </c>
      <c r="DE17" s="27">
        <v>7.22</v>
      </c>
      <c r="DF17" s="27">
        <v>25.07</v>
      </c>
      <c r="DG17" s="78">
        <f t="shared" si="67"/>
        <v>61.713333333333331</v>
      </c>
      <c r="DH17" s="78">
        <f t="shared" si="68"/>
        <v>7.1999999999999993</v>
      </c>
      <c r="DI17" s="132">
        <f t="shared" si="69"/>
        <v>25.01</v>
      </c>
      <c r="DJ17" s="70">
        <f t="shared" si="29"/>
        <v>-2.7899999999999991</v>
      </c>
      <c r="DK17" s="70">
        <f t="shared" si="30"/>
        <v>1.1200000000000001</v>
      </c>
      <c r="DL17" s="70">
        <f t="shared" si="31"/>
        <v>5.6500000000000021</v>
      </c>
      <c r="DM17" s="70">
        <f t="shared" si="32"/>
        <v>-2.1700000000000017</v>
      </c>
      <c r="DN17" s="70">
        <f t="shared" si="33"/>
        <v>0.74000000000000021</v>
      </c>
      <c r="DO17" s="70">
        <f t="shared" si="34"/>
        <v>4.870000000000001</v>
      </c>
      <c r="DP17" s="70">
        <f t="shared" si="35"/>
        <v>-2</v>
      </c>
      <c r="DQ17" s="70">
        <f t="shared" si="36"/>
        <v>0.62999999999999989</v>
      </c>
      <c r="DR17" s="70">
        <f t="shared" si="37"/>
        <v>4.57</v>
      </c>
      <c r="DS17" s="160">
        <f t="shared" si="70"/>
        <v>6.4000781245231702</v>
      </c>
      <c r="DT17" s="160">
        <f t="shared" si="99"/>
        <v>5.3826944925381017</v>
      </c>
      <c r="DU17" s="160">
        <f>SQRT((DP17^2)+(DQ17^2)+(DR17^2))</f>
        <v>5.0281010331933471</v>
      </c>
      <c r="DV17" s="62"/>
      <c r="DW17" s="78">
        <f t="shared" si="38"/>
        <v>1.2587913073879857</v>
      </c>
      <c r="DX17" s="62"/>
      <c r="DY17" s="27">
        <v>61.15</v>
      </c>
      <c r="DZ17" s="27">
        <v>8.09</v>
      </c>
      <c r="EA17" s="27">
        <v>26.73</v>
      </c>
      <c r="EB17" s="27">
        <v>61.44</v>
      </c>
      <c r="EC17" s="27">
        <v>7.79</v>
      </c>
      <c r="ED17" s="27">
        <v>26.01</v>
      </c>
      <c r="EE17" s="27">
        <v>61.28</v>
      </c>
      <c r="EF17" s="27">
        <v>7.63</v>
      </c>
      <c r="EG17" s="27">
        <v>25.29</v>
      </c>
      <c r="EH17" s="78">
        <f t="shared" si="73"/>
        <v>61.29</v>
      </c>
      <c r="EI17" s="78">
        <f t="shared" si="74"/>
        <v>7.836666666666666</v>
      </c>
      <c r="EJ17" s="132">
        <f t="shared" si="75"/>
        <v>26.01</v>
      </c>
      <c r="EK17" s="70">
        <f t="shared" si="76"/>
        <v>-2.8299999999999983</v>
      </c>
      <c r="EL17" s="70">
        <f t="shared" si="77"/>
        <v>2.1800000000000006</v>
      </c>
      <c r="EM17" s="70">
        <f t="shared" si="78"/>
        <v>6.8900000000000006</v>
      </c>
      <c r="EN17" s="70">
        <f t="shared" si="79"/>
        <v>-2.5499999999999972</v>
      </c>
      <c r="EO17" s="70">
        <f t="shared" si="80"/>
        <v>1.9500000000000002</v>
      </c>
      <c r="EP17" s="70">
        <f t="shared" si="81"/>
        <v>6.4499999999999993</v>
      </c>
      <c r="EQ17" s="70">
        <f t="shared" si="82"/>
        <v>-2.1799999999999997</v>
      </c>
      <c r="ER17" s="70">
        <f t="shared" si="83"/>
        <v>1.75</v>
      </c>
      <c r="ES17" s="70">
        <f t="shared" si="84"/>
        <v>6.1900000000000013</v>
      </c>
      <c r="ET17" s="160">
        <f t="shared" si="85"/>
        <v>7.7610179744670091</v>
      </c>
      <c r="EU17" s="160">
        <f t="shared" si="100"/>
        <v>7.2046859751136951</v>
      </c>
      <c r="EV17" s="160">
        <f>SQRT((EQ17^2)+(ER17^2)+(ES17^2))</f>
        <v>6.7919805653432208</v>
      </c>
      <c r="EW17" s="62"/>
      <c r="EX17" s="78">
        <f t="shared" si="40"/>
        <v>1.8727786842016305</v>
      </c>
      <c r="EY17" s="62"/>
      <c r="EZ17" s="27">
        <v>61.11</v>
      </c>
      <c r="FA17" s="27">
        <v>9.15</v>
      </c>
      <c r="FB17" s="27">
        <v>27.97</v>
      </c>
      <c r="FC17" s="27">
        <v>61.06</v>
      </c>
      <c r="FD17" s="27">
        <v>9</v>
      </c>
      <c r="FE17" s="27">
        <v>27.59</v>
      </c>
      <c r="FF17" s="27">
        <v>61.1</v>
      </c>
      <c r="FG17" s="27">
        <v>8.75</v>
      </c>
      <c r="FH17" s="27">
        <v>26.91</v>
      </c>
      <c r="FI17" s="78">
        <f t="shared" si="88"/>
        <v>61.09</v>
      </c>
      <c r="FJ17" s="78">
        <f t="shared" si="89"/>
        <v>8.9666666666666668</v>
      </c>
      <c r="FK17" s="78">
        <f t="shared" si="90"/>
        <v>27.49</v>
      </c>
      <c r="FL17" s="70">
        <f t="shared" si="41"/>
        <v>-1.9399999999999977</v>
      </c>
      <c r="FM17" s="70">
        <f t="shared" si="42"/>
        <v>2.7199999999999998</v>
      </c>
      <c r="FN17" s="70">
        <f t="shared" si="43"/>
        <v>7.23</v>
      </c>
      <c r="FO17" s="70">
        <f t="shared" si="44"/>
        <v>-1.6400000000000006</v>
      </c>
      <c r="FP17" s="70">
        <f t="shared" si="45"/>
        <v>2.5000000000000009</v>
      </c>
      <c r="FQ17" s="70">
        <f t="shared" si="46"/>
        <v>6.8900000000000006</v>
      </c>
      <c r="FR17" s="70">
        <f t="shared" si="47"/>
        <v>-1.1899999999999977</v>
      </c>
      <c r="FS17" s="70">
        <f t="shared" si="48"/>
        <v>2.2400000000000002</v>
      </c>
      <c r="FT17" s="70">
        <f t="shared" si="49"/>
        <v>6.3800000000000026</v>
      </c>
      <c r="FU17" s="160">
        <f t="shared" si="91"/>
        <v>7.964602940511222</v>
      </c>
      <c r="FV17" s="160">
        <f t="shared" si="101"/>
        <v>7.5107722638887147</v>
      </c>
      <c r="FW17" s="160">
        <f>SQRT((FR17^2)+(FS17^2)+(FT17^2))</f>
        <v>6.8657191902960921</v>
      </c>
      <c r="FX17" s="62"/>
      <c r="FY17" s="78">
        <f t="shared" si="50"/>
        <v>1.1166119389574083</v>
      </c>
      <c r="FZ17" s="62"/>
      <c r="GA17" s="27">
        <v>62</v>
      </c>
      <c r="GB17" s="27">
        <v>9.69</v>
      </c>
      <c r="GC17" s="27">
        <v>28.31</v>
      </c>
      <c r="GD17" s="27">
        <v>61.97</v>
      </c>
      <c r="GE17" s="27">
        <v>9.5500000000000007</v>
      </c>
      <c r="GF17" s="27">
        <v>28.03</v>
      </c>
      <c r="GG17" s="27">
        <v>62.09</v>
      </c>
      <c r="GH17" s="27">
        <v>9.24</v>
      </c>
      <c r="GI17" s="27">
        <v>27.1</v>
      </c>
      <c r="GJ17" s="78">
        <f t="shared" si="94"/>
        <v>62.02</v>
      </c>
      <c r="GK17" s="78">
        <f t="shared" si="95"/>
        <v>9.4933333333333341</v>
      </c>
      <c r="GL17" s="78">
        <f t="shared" si="96"/>
        <v>27.813333333333333</v>
      </c>
    </row>
    <row r="18" spans="1:194" s="79" customFormat="1" ht="15" thickBot="1">
      <c r="A18" s="94"/>
      <c r="B18" s="95" t="s">
        <v>47</v>
      </c>
      <c r="C18" s="45" t="s">
        <v>48</v>
      </c>
      <c r="D18" s="96"/>
      <c r="E18" s="49">
        <v>60.05</v>
      </c>
      <c r="F18" s="49">
        <v>6.83</v>
      </c>
      <c r="G18" s="49">
        <v>19.579999999999998</v>
      </c>
      <c r="H18" s="49">
        <v>61.3</v>
      </c>
      <c r="I18" s="49">
        <v>6.88</v>
      </c>
      <c r="J18" s="49">
        <v>20.04</v>
      </c>
      <c r="K18" s="49">
        <v>61.2</v>
      </c>
      <c r="L18" s="49">
        <v>6.93</v>
      </c>
      <c r="M18" s="49">
        <v>19.98</v>
      </c>
      <c r="N18" s="98">
        <f t="shared" si="51"/>
        <v>60.85</v>
      </c>
      <c r="O18" s="98">
        <f t="shared" si="52"/>
        <v>6.88</v>
      </c>
      <c r="P18" s="98">
        <f t="shared" si="53"/>
        <v>19.866666666666664</v>
      </c>
      <c r="Q18" s="97">
        <f t="shared" si="0"/>
        <v>0</v>
      </c>
      <c r="R18" s="97">
        <f t="shared" si="1"/>
        <v>0</v>
      </c>
      <c r="S18" s="97">
        <f t="shared" si="2"/>
        <v>0</v>
      </c>
      <c r="T18" s="97">
        <f t="shared" si="3"/>
        <v>0</v>
      </c>
      <c r="U18" s="97">
        <f t="shared" si="4"/>
        <v>0</v>
      </c>
      <c r="V18" s="97">
        <f t="shared" si="5"/>
        <v>0</v>
      </c>
      <c r="W18" s="97">
        <f t="shared" si="6"/>
        <v>0</v>
      </c>
      <c r="X18" s="97">
        <f t="shared" si="7"/>
        <v>0</v>
      </c>
      <c r="Y18" s="97">
        <f t="shared" si="8"/>
        <v>0</v>
      </c>
      <c r="Z18" s="163">
        <f t="shared" si="97"/>
        <v>0</v>
      </c>
      <c r="AA18" s="163">
        <f t="shared" si="54"/>
        <v>0</v>
      </c>
      <c r="AB18" s="163">
        <f t="shared" si="55"/>
        <v>0</v>
      </c>
      <c r="AC18" s="290"/>
      <c r="AD18" s="290"/>
      <c r="AE18" s="231"/>
      <c r="AF18" s="231"/>
      <c r="AG18" s="231"/>
      <c r="AH18" s="231"/>
      <c r="AI18" s="231"/>
      <c r="AJ18" s="231"/>
      <c r="AK18" s="231"/>
      <c r="AL18" s="231"/>
      <c r="AM18" s="231"/>
      <c r="AN18" s="231"/>
      <c r="AO18" s="231"/>
      <c r="AP18" s="231"/>
      <c r="AQ18" s="231"/>
      <c r="AR18" s="64"/>
      <c r="AS18" s="98">
        <f t="shared" si="9"/>
        <v>0</v>
      </c>
      <c r="AT18" s="65"/>
      <c r="AU18" s="99">
        <v>60.05</v>
      </c>
      <c r="AV18" s="99">
        <v>6.83</v>
      </c>
      <c r="AW18" s="99">
        <v>19.579999999999998</v>
      </c>
      <c r="AX18" s="99">
        <v>61.3</v>
      </c>
      <c r="AY18" s="99">
        <v>6.88</v>
      </c>
      <c r="AZ18" s="99">
        <v>20.04</v>
      </c>
      <c r="BA18" s="99">
        <v>61.2</v>
      </c>
      <c r="BB18" s="99">
        <v>6.93</v>
      </c>
      <c r="BC18" s="99">
        <v>19.98</v>
      </c>
      <c r="BD18" s="98">
        <f t="shared" si="56"/>
        <v>60.85</v>
      </c>
      <c r="BE18" s="98">
        <f t="shared" si="57"/>
        <v>6.88</v>
      </c>
      <c r="BF18" s="98">
        <f t="shared" si="58"/>
        <v>19.866666666666664</v>
      </c>
      <c r="BG18" s="97">
        <f t="shared" si="10"/>
        <v>0</v>
      </c>
      <c r="BH18" s="97">
        <f t="shared" si="11"/>
        <v>0</v>
      </c>
      <c r="BI18" s="97">
        <f t="shared" si="12"/>
        <v>0</v>
      </c>
      <c r="BJ18" s="97">
        <f t="shared" si="13"/>
        <v>0</v>
      </c>
      <c r="BK18" s="97">
        <f t="shared" si="14"/>
        <v>0</v>
      </c>
      <c r="BL18" s="97">
        <f t="shared" si="15"/>
        <v>0</v>
      </c>
      <c r="BM18" s="97">
        <f t="shared" si="16"/>
        <v>0</v>
      </c>
      <c r="BN18" s="97">
        <f t="shared" si="17"/>
        <v>0</v>
      </c>
      <c r="BO18" s="97">
        <f t="shared" si="18"/>
        <v>0</v>
      </c>
      <c r="BP18" s="163">
        <f t="shared" si="98"/>
        <v>0</v>
      </c>
      <c r="BQ18" s="163">
        <f t="shared" si="59"/>
        <v>0</v>
      </c>
      <c r="BR18" s="163">
        <f t="shared" si="60"/>
        <v>0</v>
      </c>
      <c r="BS18" s="290"/>
      <c r="BT18" s="65"/>
      <c r="BU18" s="76"/>
      <c r="BV18" s="65"/>
      <c r="BW18" s="99">
        <v>60.05</v>
      </c>
      <c r="BX18" s="99">
        <v>6.83</v>
      </c>
      <c r="BY18" s="99">
        <v>19.579999999999998</v>
      </c>
      <c r="BZ18" s="99">
        <v>61.3</v>
      </c>
      <c r="CA18" s="99">
        <v>6.88</v>
      </c>
      <c r="CB18" s="99">
        <v>20.04</v>
      </c>
      <c r="CC18" s="99">
        <v>61.2</v>
      </c>
      <c r="CD18" s="99">
        <v>6.93</v>
      </c>
      <c r="CE18" s="99">
        <v>19.98</v>
      </c>
      <c r="CF18" s="98">
        <f t="shared" si="61"/>
        <v>60.85</v>
      </c>
      <c r="CG18" s="98">
        <f t="shared" si="62"/>
        <v>6.88</v>
      </c>
      <c r="CH18" s="133">
        <f t="shared" si="63"/>
        <v>19.866666666666664</v>
      </c>
      <c r="CI18" s="143">
        <f t="shared" si="19"/>
        <v>0.80000000000000426</v>
      </c>
      <c r="CJ18" s="97">
        <f t="shared" si="20"/>
        <v>0.50999999999999979</v>
      </c>
      <c r="CK18" s="97">
        <f t="shared" si="21"/>
        <v>5.2900000000000027</v>
      </c>
      <c r="CL18" s="97">
        <f t="shared" si="22"/>
        <v>-1.4899999999999949</v>
      </c>
      <c r="CM18" s="97">
        <f t="shared" si="23"/>
        <v>0.45999999999999996</v>
      </c>
      <c r="CN18" s="97">
        <f t="shared" si="24"/>
        <v>4.3500000000000014</v>
      </c>
      <c r="CO18" s="97">
        <f t="shared" si="25"/>
        <v>-1.240000000000002</v>
      </c>
      <c r="CP18" s="97">
        <f t="shared" si="26"/>
        <v>0.60000000000000053</v>
      </c>
      <c r="CQ18" s="97">
        <f t="shared" si="27"/>
        <v>4.8099999999999987</v>
      </c>
      <c r="CR18" s="163">
        <f t="shared" si="64"/>
        <v>5.374402292348428</v>
      </c>
      <c r="CS18" s="163">
        <f t="shared" si="65"/>
        <v>4.6210604843477219</v>
      </c>
      <c r="CT18" s="163">
        <f t="shared" ref="CT18:CT24" si="102">SQRT((CO18^2)+(CP18^2)+(CQ18^2))</f>
        <v>5.00336886507481</v>
      </c>
      <c r="CU18" s="65"/>
      <c r="CV18" s="98">
        <f t="shared" si="28"/>
        <v>4.887538576147854</v>
      </c>
      <c r="CW18" s="65"/>
      <c r="CX18" s="49">
        <v>60.85</v>
      </c>
      <c r="CY18" s="49">
        <v>7.34</v>
      </c>
      <c r="CZ18" s="49">
        <v>24.87</v>
      </c>
      <c r="DA18" s="49">
        <v>59.81</v>
      </c>
      <c r="DB18" s="49">
        <v>7.34</v>
      </c>
      <c r="DC18" s="49">
        <v>24.39</v>
      </c>
      <c r="DD18" s="49">
        <v>59.96</v>
      </c>
      <c r="DE18" s="49">
        <v>7.53</v>
      </c>
      <c r="DF18" s="49">
        <v>24.79</v>
      </c>
      <c r="DG18" s="98">
        <f t="shared" si="67"/>
        <v>60.206666666666671</v>
      </c>
      <c r="DH18" s="98">
        <f t="shared" si="68"/>
        <v>7.4033333333333333</v>
      </c>
      <c r="DI18" s="133">
        <f t="shared" si="69"/>
        <v>24.683333333333337</v>
      </c>
      <c r="DJ18" s="97">
        <f t="shared" si="29"/>
        <v>-0.92999999999999972</v>
      </c>
      <c r="DK18" s="97">
        <f t="shared" si="30"/>
        <v>0.33000000000000007</v>
      </c>
      <c r="DL18" s="97">
        <f t="shared" si="31"/>
        <v>3.860000000000003</v>
      </c>
      <c r="DM18" s="97">
        <f t="shared" si="32"/>
        <v>-1.7399999999999949</v>
      </c>
      <c r="DN18" s="97">
        <f t="shared" si="33"/>
        <v>0.54</v>
      </c>
      <c r="DO18" s="97">
        <f t="shared" si="34"/>
        <v>4.3599999999999994</v>
      </c>
      <c r="DP18" s="97">
        <f t="shared" si="35"/>
        <v>-1.3500000000000014</v>
      </c>
      <c r="DQ18" s="97">
        <f t="shared" si="36"/>
        <v>0.36000000000000032</v>
      </c>
      <c r="DR18" s="97">
        <f t="shared" si="37"/>
        <v>4.0199999999999996</v>
      </c>
      <c r="DS18" s="163">
        <f t="shared" si="70"/>
        <v>3.9841435717102391</v>
      </c>
      <c r="DT18" s="163">
        <f t="shared" si="99"/>
        <v>4.7253359668916639</v>
      </c>
      <c r="DU18" s="163">
        <f t="shared" ref="DU18:DU24" si="103">SQRT((DP18^2)+(DQ18^2)+(DR18^2))</f>
        <v>4.2558782877333323</v>
      </c>
      <c r="DV18" s="65"/>
      <c r="DW18" s="98">
        <f t="shared" si="38"/>
        <v>1.0202287325235833</v>
      </c>
      <c r="DX18" s="65"/>
      <c r="DY18" s="49">
        <v>59.12</v>
      </c>
      <c r="DZ18" s="49">
        <v>7.16</v>
      </c>
      <c r="EA18" s="49">
        <v>23.44</v>
      </c>
      <c r="EB18" s="49">
        <v>59.56</v>
      </c>
      <c r="EC18" s="49">
        <v>7.42</v>
      </c>
      <c r="ED18" s="49">
        <v>24.4</v>
      </c>
      <c r="EE18" s="49">
        <v>59.85</v>
      </c>
      <c r="EF18" s="49">
        <v>7.29</v>
      </c>
      <c r="EG18" s="49">
        <v>24</v>
      </c>
      <c r="EH18" s="98">
        <f t="shared" si="73"/>
        <v>59.51</v>
      </c>
      <c r="EI18" s="98">
        <f t="shared" si="74"/>
        <v>7.29</v>
      </c>
      <c r="EJ18" s="133">
        <f t="shared" si="75"/>
        <v>23.946666666666669</v>
      </c>
      <c r="EK18" s="70">
        <f t="shared" si="76"/>
        <v>-0.82999999999999829</v>
      </c>
      <c r="EL18" s="70">
        <f t="shared" si="77"/>
        <v>1.2899999999999991</v>
      </c>
      <c r="EM18" s="70">
        <f t="shared" si="78"/>
        <v>5.4200000000000017</v>
      </c>
      <c r="EN18" s="70">
        <f t="shared" si="79"/>
        <v>-4.269999999999996</v>
      </c>
      <c r="EO18" s="70">
        <f t="shared" si="80"/>
        <v>2.6100000000000003</v>
      </c>
      <c r="EP18" s="70">
        <f t="shared" si="81"/>
        <v>7.6500000000000021</v>
      </c>
      <c r="EQ18" s="70">
        <f t="shared" si="82"/>
        <v>-1.0500000000000043</v>
      </c>
      <c r="ER18" s="70">
        <f t="shared" si="83"/>
        <v>1.2300000000000004</v>
      </c>
      <c r="ES18" s="70">
        <f t="shared" si="84"/>
        <v>5.32</v>
      </c>
      <c r="ET18" s="163">
        <f t="shared" si="85"/>
        <v>5.6328855837838576</v>
      </c>
      <c r="EU18" s="163">
        <f t="shared" si="100"/>
        <v>9.1415261307945723</v>
      </c>
      <c r="EV18" s="163">
        <f t="shared" ref="EV18:EV24" si="104">SQRT((EQ18^2)+(ER18^2)+(ES18^2))</f>
        <v>5.5603776850138527</v>
      </c>
      <c r="EW18" s="65"/>
      <c r="EX18" s="98">
        <f t="shared" si="40"/>
        <v>2.5291500548603238</v>
      </c>
      <c r="EY18" s="65"/>
      <c r="EZ18" s="49">
        <v>59.22</v>
      </c>
      <c r="FA18" s="49">
        <v>8.1199999999999992</v>
      </c>
      <c r="FB18" s="49">
        <v>25</v>
      </c>
      <c r="FC18" s="49">
        <v>57.03</v>
      </c>
      <c r="FD18" s="49">
        <v>9.49</v>
      </c>
      <c r="FE18" s="49">
        <v>27.69</v>
      </c>
      <c r="FF18" s="49">
        <v>60.15</v>
      </c>
      <c r="FG18" s="49">
        <v>8.16</v>
      </c>
      <c r="FH18" s="49">
        <v>25.3</v>
      </c>
      <c r="FI18" s="98">
        <f t="shared" si="88"/>
        <v>58.800000000000004</v>
      </c>
      <c r="FJ18" s="98">
        <f t="shared" si="89"/>
        <v>8.59</v>
      </c>
      <c r="FK18" s="98">
        <f t="shared" si="90"/>
        <v>25.996666666666666</v>
      </c>
      <c r="FL18" s="97">
        <f t="shared" si="41"/>
        <v>0.23000000000000398</v>
      </c>
      <c r="FM18" s="97">
        <f t="shared" si="42"/>
        <v>1.7099999999999991</v>
      </c>
      <c r="FN18" s="97">
        <f t="shared" si="43"/>
        <v>5.6400000000000006</v>
      </c>
      <c r="FO18" s="97">
        <f t="shared" si="44"/>
        <v>-2.4099999999999966</v>
      </c>
      <c r="FP18" s="97">
        <f t="shared" si="45"/>
        <v>2.8999999999999995</v>
      </c>
      <c r="FQ18" s="97">
        <f t="shared" si="46"/>
        <v>8.18</v>
      </c>
      <c r="FR18" s="97">
        <f t="shared" si="47"/>
        <v>-2.0000000000003126E-2</v>
      </c>
      <c r="FS18" s="97">
        <f t="shared" si="48"/>
        <v>1.75</v>
      </c>
      <c r="FT18" s="97">
        <f t="shared" si="49"/>
        <v>5.759999999999998</v>
      </c>
      <c r="FU18" s="163">
        <f t="shared" si="91"/>
        <v>5.8980166157785625</v>
      </c>
      <c r="FV18" s="163">
        <f t="shared" si="101"/>
        <v>9.0072470822110784</v>
      </c>
      <c r="FW18" s="163">
        <f t="shared" ref="FW18:FW24" si="105">SQRT((FR18^2)+(FS18^2)+(FT18^2))</f>
        <v>6.0200083056421088</v>
      </c>
      <c r="FX18" s="65"/>
      <c r="FY18" s="98">
        <f t="shared" si="50"/>
        <v>1.434940958909301</v>
      </c>
      <c r="FZ18" s="65"/>
      <c r="GA18" s="49">
        <v>60.28</v>
      </c>
      <c r="GB18" s="49">
        <v>8.5399999999999991</v>
      </c>
      <c r="GC18" s="49">
        <v>25.22</v>
      </c>
      <c r="GD18" s="49">
        <v>58.89</v>
      </c>
      <c r="GE18" s="49">
        <v>9.7799999999999994</v>
      </c>
      <c r="GF18" s="49">
        <v>28.22</v>
      </c>
      <c r="GG18" s="49">
        <v>61.18</v>
      </c>
      <c r="GH18" s="49">
        <v>8.68</v>
      </c>
      <c r="GI18" s="49">
        <v>25.74</v>
      </c>
      <c r="GJ18" s="98">
        <f t="shared" si="94"/>
        <v>60.116666666666667</v>
      </c>
      <c r="GK18" s="98">
        <f t="shared" si="95"/>
        <v>9</v>
      </c>
      <c r="GL18" s="98">
        <f t="shared" si="96"/>
        <v>26.393333333333331</v>
      </c>
    </row>
    <row r="19" spans="1:194" s="93" customFormat="1">
      <c r="A19" s="38"/>
      <c r="B19" s="109" t="s">
        <v>49</v>
      </c>
      <c r="C19" s="115" t="s">
        <v>50</v>
      </c>
      <c r="D19" s="69"/>
      <c r="E19" s="85">
        <v>63.96</v>
      </c>
      <c r="F19" s="85">
        <v>6.82</v>
      </c>
      <c r="G19" s="85">
        <v>21.61</v>
      </c>
      <c r="H19" s="85">
        <v>61.95</v>
      </c>
      <c r="I19" s="85">
        <v>6.93</v>
      </c>
      <c r="J19" s="85">
        <v>21.57</v>
      </c>
      <c r="K19" s="85">
        <v>65.540000000000006</v>
      </c>
      <c r="L19" s="85">
        <v>6.42</v>
      </c>
      <c r="M19" s="85">
        <v>20.73</v>
      </c>
      <c r="N19" s="86">
        <f t="shared" si="51"/>
        <v>63.816666666666663</v>
      </c>
      <c r="O19" s="86">
        <f t="shared" si="52"/>
        <v>6.7233333333333336</v>
      </c>
      <c r="P19" s="86">
        <f t="shared" si="53"/>
        <v>21.303333333333331</v>
      </c>
      <c r="Q19" s="70">
        <f t="shared" si="0"/>
        <v>-22.61</v>
      </c>
      <c r="R19" s="70">
        <f t="shared" si="1"/>
        <v>0.67999999999999972</v>
      </c>
      <c r="S19" s="70">
        <f t="shared" si="2"/>
        <v>-5.4199999999999982</v>
      </c>
      <c r="T19" s="70">
        <f t="shared" si="3"/>
        <v>-24.42</v>
      </c>
      <c r="U19" s="70">
        <f t="shared" si="4"/>
        <v>0.29000000000000004</v>
      </c>
      <c r="V19" s="70">
        <f t="shared" si="5"/>
        <v>-7.24</v>
      </c>
      <c r="W19" s="70">
        <f t="shared" si="6"/>
        <v>-21.400000000000006</v>
      </c>
      <c r="X19" s="70">
        <f t="shared" si="7"/>
        <v>1.3100000000000005</v>
      </c>
      <c r="Y19" s="70">
        <f t="shared" si="8"/>
        <v>-3.5700000000000003</v>
      </c>
      <c r="Z19" s="160">
        <f>SQRT((Q19^2)+(R19^2)+(S19^2))</f>
        <v>23.260500854452811</v>
      </c>
      <c r="AA19" s="160">
        <f t="shared" si="54"/>
        <v>25.47230064207001</v>
      </c>
      <c r="AB19" s="160">
        <f t="shared" si="55"/>
        <v>21.735247870682318</v>
      </c>
      <c r="AC19" s="288">
        <f>AVERAGE(Z19:AB22)</f>
        <v>20.392427504252023</v>
      </c>
      <c r="AD19" s="289">
        <f>AVERAGE(Z19:AB30)</f>
        <v>18.377495580996708</v>
      </c>
      <c r="AE19" s="230"/>
      <c r="AF19" s="230"/>
      <c r="AG19" s="230"/>
      <c r="AH19" s="230"/>
      <c r="AI19" s="230"/>
      <c r="AJ19" s="230"/>
      <c r="AK19" s="230"/>
      <c r="AL19" s="230"/>
      <c r="AM19" s="230"/>
      <c r="AN19" s="230"/>
      <c r="AO19" s="230"/>
      <c r="AP19" s="230"/>
      <c r="AQ19" s="230"/>
      <c r="AR19" s="61"/>
      <c r="AS19" s="86">
        <f t="shared" si="9"/>
        <v>23.45510179044209</v>
      </c>
      <c r="AT19" s="62"/>
      <c r="AU19" s="85">
        <v>41.35</v>
      </c>
      <c r="AV19" s="85">
        <v>7.5</v>
      </c>
      <c r="AW19" s="85">
        <v>16.190000000000001</v>
      </c>
      <c r="AX19" s="85">
        <v>37.53</v>
      </c>
      <c r="AY19" s="85">
        <v>7.22</v>
      </c>
      <c r="AZ19" s="85">
        <v>14.33</v>
      </c>
      <c r="BA19" s="85">
        <v>44.14</v>
      </c>
      <c r="BB19" s="85">
        <v>7.73</v>
      </c>
      <c r="BC19" s="85">
        <v>17.16</v>
      </c>
      <c r="BD19" s="86">
        <f>AVERAGE(AU19,AX19,BA19)</f>
        <v>41.006666666666668</v>
      </c>
      <c r="BE19" s="86">
        <f>AVERAGE(AV19,AY19,BB19)</f>
        <v>7.4833333333333334</v>
      </c>
      <c r="BF19" s="86">
        <f t="shared" si="58"/>
        <v>15.893333333333336</v>
      </c>
      <c r="BG19" s="70">
        <f t="shared" si="10"/>
        <v>0</v>
      </c>
      <c r="BH19" s="70">
        <f t="shared" si="11"/>
        <v>0</v>
      </c>
      <c r="BI19" s="70">
        <f t="shared" si="12"/>
        <v>0</v>
      </c>
      <c r="BJ19" s="70">
        <f t="shared" si="13"/>
        <v>0</v>
      </c>
      <c r="BK19" s="70">
        <f t="shared" si="14"/>
        <v>0</v>
      </c>
      <c r="BL19" s="70">
        <f t="shared" si="15"/>
        <v>0</v>
      </c>
      <c r="BM19" s="70">
        <f t="shared" si="16"/>
        <v>0</v>
      </c>
      <c r="BN19" s="70">
        <f t="shared" si="17"/>
        <v>0</v>
      </c>
      <c r="BO19" s="70">
        <f t="shared" si="18"/>
        <v>0</v>
      </c>
      <c r="BP19" s="160">
        <f>SQRT((BG19^2)+(BH19^2)+(BI19^2))</f>
        <v>0</v>
      </c>
      <c r="BQ19" s="160">
        <f t="shared" si="59"/>
        <v>0</v>
      </c>
      <c r="BR19" s="160">
        <f t="shared" si="60"/>
        <v>0</v>
      </c>
      <c r="BS19" s="288">
        <f>AVERAGE(BP19:BR22)</f>
        <v>0</v>
      </c>
      <c r="BT19" s="62"/>
      <c r="BU19" s="86"/>
      <c r="BV19" s="62"/>
      <c r="BW19" s="87">
        <v>41.35</v>
      </c>
      <c r="BX19" s="87">
        <v>7.5</v>
      </c>
      <c r="BY19" s="87">
        <v>16.190000000000001</v>
      </c>
      <c r="BZ19" s="87">
        <v>37.53</v>
      </c>
      <c r="CA19" s="87">
        <v>7.22</v>
      </c>
      <c r="CB19" s="87">
        <v>14.33</v>
      </c>
      <c r="CC19" s="87">
        <v>44.14</v>
      </c>
      <c r="CD19" s="87">
        <v>7.73</v>
      </c>
      <c r="CE19" s="87">
        <v>17.16</v>
      </c>
      <c r="CF19" s="86">
        <f t="shared" ref="CF19:CH22" si="106">AVERAGE(BW19,BZ19,CC19)</f>
        <v>41.006666666666668</v>
      </c>
      <c r="CG19" s="86">
        <f t="shared" si="106"/>
        <v>7.4833333333333334</v>
      </c>
      <c r="CH19" s="134">
        <f t="shared" si="106"/>
        <v>15.893333333333336</v>
      </c>
      <c r="CI19" s="141">
        <f t="shared" si="19"/>
        <v>2.1799999999999997</v>
      </c>
      <c r="CJ19" s="70">
        <f t="shared" si="20"/>
        <v>8.0000000000000071E-2</v>
      </c>
      <c r="CK19" s="70">
        <f t="shared" si="21"/>
        <v>2</v>
      </c>
      <c r="CL19" s="70">
        <f t="shared" si="22"/>
        <v>1.6899999999999977</v>
      </c>
      <c r="CM19" s="70">
        <f t="shared" si="23"/>
        <v>0.19000000000000039</v>
      </c>
      <c r="CN19" s="70">
        <f t="shared" si="24"/>
        <v>1.83</v>
      </c>
      <c r="CO19" s="70">
        <f t="shared" si="25"/>
        <v>0.85000000000000142</v>
      </c>
      <c r="CP19" s="70">
        <f t="shared" si="26"/>
        <v>4.9999999999999822E-2</v>
      </c>
      <c r="CQ19" s="70">
        <f t="shared" si="27"/>
        <v>1.4699999999999989</v>
      </c>
      <c r="CR19" s="160">
        <f t="shared" si="64"/>
        <v>2.9595269892332454</v>
      </c>
      <c r="CS19" s="160">
        <f t="shared" si="65"/>
        <v>2.4982193658684166</v>
      </c>
      <c r="CT19" s="160">
        <f t="shared" si="102"/>
        <v>1.6987936896515712</v>
      </c>
      <c r="CU19" s="62"/>
      <c r="CV19" s="86">
        <f t="shared" si="28"/>
        <v>2.3680934666238729</v>
      </c>
      <c r="CW19" s="62"/>
      <c r="CX19" s="85">
        <v>43.53</v>
      </c>
      <c r="CY19" s="85">
        <v>7.58</v>
      </c>
      <c r="CZ19" s="85">
        <v>18.190000000000001</v>
      </c>
      <c r="DA19" s="85">
        <v>39.22</v>
      </c>
      <c r="DB19" s="85">
        <v>7.41</v>
      </c>
      <c r="DC19" s="85">
        <v>16.16</v>
      </c>
      <c r="DD19" s="85">
        <v>44.99</v>
      </c>
      <c r="DE19" s="85">
        <v>7.78</v>
      </c>
      <c r="DF19" s="85">
        <v>18.63</v>
      </c>
      <c r="DG19" s="86">
        <f t="shared" si="67"/>
        <v>42.580000000000005</v>
      </c>
      <c r="DH19" s="86">
        <f t="shared" si="68"/>
        <v>7.59</v>
      </c>
      <c r="DI19" s="134">
        <f t="shared" si="69"/>
        <v>17.66</v>
      </c>
      <c r="DJ19" s="70">
        <f t="shared" si="29"/>
        <v>3.7899999999999991</v>
      </c>
      <c r="DK19" s="70">
        <f t="shared" si="30"/>
        <v>0.88000000000000078</v>
      </c>
      <c r="DL19" s="70">
        <f t="shared" si="31"/>
        <v>4.129999999999999</v>
      </c>
      <c r="DM19" s="70">
        <f t="shared" si="32"/>
        <v>3.6999999999999957</v>
      </c>
      <c r="DN19" s="70">
        <f t="shared" si="33"/>
        <v>1.0499999999999998</v>
      </c>
      <c r="DO19" s="70">
        <f t="shared" si="34"/>
        <v>4.26</v>
      </c>
      <c r="DP19" s="70">
        <f t="shared" si="35"/>
        <v>2.5300000000000011</v>
      </c>
      <c r="DQ19" s="70">
        <f t="shared" si="36"/>
        <v>0.98000000000000043</v>
      </c>
      <c r="DR19" s="70">
        <f t="shared" si="37"/>
        <v>4.1400000000000006</v>
      </c>
      <c r="DS19" s="160">
        <f t="shared" si="70"/>
        <v>5.6740990474259423</v>
      </c>
      <c r="DT19" s="160">
        <f t="shared" si="99"/>
        <v>5.7393466527123076</v>
      </c>
      <c r="DU19" s="160">
        <f t="shared" si="103"/>
        <v>4.9498383811999371</v>
      </c>
      <c r="DV19" s="62"/>
      <c r="DW19" s="86">
        <f t="shared" si="38"/>
        <v>3.1103947587975926</v>
      </c>
      <c r="DX19" s="62"/>
      <c r="DY19" s="85">
        <v>45.14</v>
      </c>
      <c r="DZ19" s="85">
        <v>8.3800000000000008</v>
      </c>
      <c r="EA19" s="85">
        <v>20.32</v>
      </c>
      <c r="EB19" s="85">
        <v>41.23</v>
      </c>
      <c r="EC19" s="85">
        <v>8.27</v>
      </c>
      <c r="ED19" s="85">
        <v>18.59</v>
      </c>
      <c r="EE19" s="85">
        <v>46.67</v>
      </c>
      <c r="EF19" s="85">
        <v>8.7100000000000009</v>
      </c>
      <c r="EG19" s="85">
        <v>21.3</v>
      </c>
      <c r="EH19" s="86">
        <f t="shared" si="73"/>
        <v>44.346666666666671</v>
      </c>
      <c r="EI19" s="86">
        <f t="shared" si="74"/>
        <v>8.4533333333333331</v>
      </c>
      <c r="EJ19" s="134">
        <f t="shared" si="75"/>
        <v>20.069999999999997</v>
      </c>
      <c r="EK19" s="70">
        <f t="shared" si="76"/>
        <v>6.1999999999999957</v>
      </c>
      <c r="EL19" s="70">
        <f t="shared" si="77"/>
        <v>1.3100000000000005</v>
      </c>
      <c r="EM19" s="70">
        <f t="shared" si="78"/>
        <v>5.7999999999999972</v>
      </c>
      <c r="EN19" s="70">
        <f t="shared" si="79"/>
        <v>4.75</v>
      </c>
      <c r="EO19" s="70">
        <f t="shared" si="80"/>
        <v>1.63</v>
      </c>
      <c r="EP19" s="70">
        <f t="shared" si="81"/>
        <v>5.33</v>
      </c>
      <c r="EQ19" s="70">
        <f t="shared" si="82"/>
        <v>3.3200000000000003</v>
      </c>
      <c r="ER19" s="70">
        <f t="shared" si="83"/>
        <v>1.5599999999999987</v>
      </c>
      <c r="ES19" s="70">
        <f t="shared" si="84"/>
        <v>5.3599999999999994</v>
      </c>
      <c r="ET19" s="160">
        <f t="shared" si="85"/>
        <v>8.5904656451207533</v>
      </c>
      <c r="EU19" s="160">
        <f t="shared" si="100"/>
        <v>7.3231345747569048</v>
      </c>
      <c r="EV19" s="160">
        <f t="shared" si="104"/>
        <v>6.4950442646682554</v>
      </c>
      <c r="EW19" s="62"/>
      <c r="EX19" s="86">
        <f t="shared" si="40"/>
        <v>2.0075468722907637</v>
      </c>
      <c r="EY19" s="62"/>
      <c r="EZ19" s="85">
        <v>47.55</v>
      </c>
      <c r="FA19" s="85">
        <v>8.81</v>
      </c>
      <c r="FB19" s="85">
        <v>21.99</v>
      </c>
      <c r="FC19" s="85">
        <v>42.28</v>
      </c>
      <c r="FD19" s="85">
        <v>8.85</v>
      </c>
      <c r="FE19" s="85">
        <v>19.66</v>
      </c>
      <c r="FF19" s="85">
        <v>47.46</v>
      </c>
      <c r="FG19" s="85">
        <v>9.2899999999999991</v>
      </c>
      <c r="FH19" s="85">
        <v>22.52</v>
      </c>
      <c r="FI19" s="86">
        <f t="shared" si="88"/>
        <v>45.763333333333328</v>
      </c>
      <c r="FJ19" s="86">
        <f t="shared" si="89"/>
        <v>8.9833333333333325</v>
      </c>
      <c r="FK19" s="86">
        <f t="shared" si="90"/>
        <v>21.39</v>
      </c>
      <c r="FL19" s="70">
        <f t="shared" si="41"/>
        <v>7.740000000000002</v>
      </c>
      <c r="FM19" s="70">
        <f t="shared" si="42"/>
        <v>1.8499999999999996</v>
      </c>
      <c r="FN19" s="70">
        <f t="shared" si="43"/>
        <v>7.0399999999999991</v>
      </c>
      <c r="FO19" s="70">
        <f t="shared" si="44"/>
        <v>6.8299999999999983</v>
      </c>
      <c r="FP19" s="70">
        <f t="shared" si="45"/>
        <v>2.3600000000000003</v>
      </c>
      <c r="FQ19" s="70">
        <f t="shared" si="46"/>
        <v>7.2200000000000006</v>
      </c>
      <c r="FR19" s="70">
        <f t="shared" si="47"/>
        <v>5.269999999999996</v>
      </c>
      <c r="FS19" s="70">
        <f t="shared" si="48"/>
        <v>2.2599999999999998</v>
      </c>
      <c r="FT19" s="70">
        <f t="shared" si="49"/>
        <v>7.1499999999999986</v>
      </c>
      <c r="FU19" s="160">
        <f t="shared" si="91"/>
        <v>10.625050588114863</v>
      </c>
      <c r="FV19" s="160">
        <f t="shared" si="101"/>
        <v>10.215033039594145</v>
      </c>
      <c r="FW19" s="160">
        <f t="shared" si="105"/>
        <v>9.1653150518680988</v>
      </c>
      <c r="FX19" s="62"/>
      <c r="FY19" s="86">
        <f t="shared" si="50"/>
        <v>2.5628152922562055</v>
      </c>
      <c r="FZ19" s="62"/>
      <c r="GA19" s="85">
        <v>49.09</v>
      </c>
      <c r="GB19" s="85">
        <v>9.35</v>
      </c>
      <c r="GC19" s="85">
        <v>23.23</v>
      </c>
      <c r="GD19" s="85">
        <v>44.36</v>
      </c>
      <c r="GE19" s="85">
        <v>9.58</v>
      </c>
      <c r="GF19" s="85">
        <v>21.55</v>
      </c>
      <c r="GG19" s="85">
        <v>49.41</v>
      </c>
      <c r="GH19" s="85">
        <v>9.99</v>
      </c>
      <c r="GI19" s="85">
        <v>24.31</v>
      </c>
      <c r="GJ19" s="86">
        <f t="shared" si="94"/>
        <v>47.620000000000005</v>
      </c>
      <c r="GK19" s="86">
        <f t="shared" si="95"/>
        <v>9.64</v>
      </c>
      <c r="GL19" s="86">
        <f t="shared" si="96"/>
        <v>23.03</v>
      </c>
    </row>
    <row r="20" spans="1:194" s="93" customFormat="1">
      <c r="A20" s="38"/>
      <c r="B20" s="35" t="s">
        <v>51</v>
      </c>
      <c r="C20" s="25" t="s">
        <v>52</v>
      </c>
      <c r="D20" s="69"/>
      <c r="E20" s="27">
        <v>63.9</v>
      </c>
      <c r="F20" s="27">
        <v>6.48</v>
      </c>
      <c r="G20" s="27">
        <v>19.77</v>
      </c>
      <c r="H20" s="27">
        <v>63.18</v>
      </c>
      <c r="I20" s="27">
        <v>6.59</v>
      </c>
      <c r="J20" s="27">
        <v>19.350000000000001</v>
      </c>
      <c r="K20" s="27">
        <v>61.87</v>
      </c>
      <c r="L20" s="27">
        <v>7.02</v>
      </c>
      <c r="M20" s="27">
        <v>20.62</v>
      </c>
      <c r="N20" s="78">
        <f t="shared" si="51"/>
        <v>62.983333333333327</v>
      </c>
      <c r="O20" s="78">
        <f t="shared" si="52"/>
        <v>6.6966666666666663</v>
      </c>
      <c r="P20" s="78">
        <f t="shared" si="53"/>
        <v>19.913333333333338</v>
      </c>
      <c r="Q20" s="70">
        <f t="shared" si="0"/>
        <v>-15.64</v>
      </c>
      <c r="R20" s="70">
        <f t="shared" si="1"/>
        <v>1.5</v>
      </c>
      <c r="S20" s="70">
        <f t="shared" si="2"/>
        <v>-0.5</v>
      </c>
      <c r="T20" s="70">
        <f t="shared" si="3"/>
        <v>-19.14</v>
      </c>
      <c r="U20" s="70">
        <f t="shared" si="4"/>
        <v>1.0899999999999999</v>
      </c>
      <c r="V20" s="70">
        <f t="shared" si="5"/>
        <v>-2.8300000000000018</v>
      </c>
      <c r="W20" s="70">
        <f t="shared" si="6"/>
        <v>-20.369999999999997</v>
      </c>
      <c r="X20" s="70">
        <f t="shared" si="7"/>
        <v>0.71000000000000085</v>
      </c>
      <c r="Y20" s="70">
        <f t="shared" si="8"/>
        <v>-4.7300000000000004</v>
      </c>
      <c r="Z20" s="160">
        <f t="shared" ref="Z20:Z66" si="107">SQRT((Q20^2)+(R20^2)+(S20^2))</f>
        <v>15.719720099289301</v>
      </c>
      <c r="AA20" s="160">
        <f t="shared" si="54"/>
        <v>19.378766730625561</v>
      </c>
      <c r="AB20" s="160">
        <f t="shared" si="55"/>
        <v>20.924002963104357</v>
      </c>
      <c r="AC20" s="289"/>
      <c r="AD20" s="289"/>
      <c r="AE20" s="230"/>
      <c r="AF20" s="230"/>
      <c r="AG20" s="230"/>
      <c r="AH20" s="230"/>
      <c r="AI20" s="230"/>
      <c r="AJ20" s="230"/>
      <c r="AK20" s="230"/>
      <c r="AL20" s="230"/>
      <c r="AM20" s="230"/>
      <c r="AN20" s="230"/>
      <c r="AO20" s="230"/>
      <c r="AP20" s="230"/>
      <c r="AQ20" s="230"/>
      <c r="AR20" s="61"/>
      <c r="AS20" s="78">
        <f t="shared" si="9"/>
        <v>18.611155854009226</v>
      </c>
      <c r="AT20" s="62"/>
      <c r="AU20" s="27">
        <v>48.26</v>
      </c>
      <c r="AV20" s="27">
        <v>7.98</v>
      </c>
      <c r="AW20" s="27">
        <v>19.27</v>
      </c>
      <c r="AX20" s="27">
        <v>44.04</v>
      </c>
      <c r="AY20" s="27">
        <v>7.68</v>
      </c>
      <c r="AZ20" s="27">
        <v>16.52</v>
      </c>
      <c r="BA20" s="27">
        <v>41.5</v>
      </c>
      <c r="BB20" s="27">
        <v>7.73</v>
      </c>
      <c r="BC20" s="27">
        <v>15.89</v>
      </c>
      <c r="BD20" s="78">
        <f t="shared" ref="BD20:BD66" si="108">AVERAGE(AU20,AX20,BA20)</f>
        <v>44.6</v>
      </c>
      <c r="BE20" s="78">
        <f t="shared" ref="BE20:BE66" si="109">AVERAGE(AV20,AY20,BB20)</f>
        <v>7.7966666666666669</v>
      </c>
      <c r="BF20" s="78">
        <f t="shared" si="58"/>
        <v>17.226666666666667</v>
      </c>
      <c r="BG20" s="70">
        <f t="shared" si="10"/>
        <v>0</v>
      </c>
      <c r="BH20" s="70">
        <f t="shared" si="11"/>
        <v>0</v>
      </c>
      <c r="BI20" s="70">
        <f t="shared" si="12"/>
        <v>0</v>
      </c>
      <c r="BJ20" s="70">
        <f t="shared" si="13"/>
        <v>0</v>
      </c>
      <c r="BK20" s="70">
        <f t="shared" si="14"/>
        <v>0</v>
      </c>
      <c r="BL20" s="70">
        <f t="shared" si="15"/>
        <v>0</v>
      </c>
      <c r="BM20" s="70">
        <f t="shared" si="16"/>
        <v>0</v>
      </c>
      <c r="BN20" s="70">
        <f t="shared" si="17"/>
        <v>0</v>
      </c>
      <c r="BO20" s="70">
        <f t="shared" si="18"/>
        <v>0</v>
      </c>
      <c r="BP20" s="160">
        <f t="shared" ref="BP20:BP66" si="110">SQRT((BG20^2)+(BH20^2)+(BI20^2))</f>
        <v>0</v>
      </c>
      <c r="BQ20" s="160">
        <f t="shared" si="59"/>
        <v>0</v>
      </c>
      <c r="BR20" s="160">
        <f t="shared" si="60"/>
        <v>0</v>
      </c>
      <c r="BS20" s="289"/>
      <c r="BT20" s="62"/>
      <c r="BU20" s="78"/>
      <c r="BV20" s="62"/>
      <c r="BW20" s="66">
        <v>48.26</v>
      </c>
      <c r="BX20" s="66">
        <v>7.98</v>
      </c>
      <c r="BY20" s="66">
        <v>19.27</v>
      </c>
      <c r="BZ20" s="66">
        <v>44.04</v>
      </c>
      <c r="CA20" s="66">
        <v>7.68</v>
      </c>
      <c r="CB20" s="66">
        <v>16.52</v>
      </c>
      <c r="CC20" s="66">
        <v>41.5</v>
      </c>
      <c r="CD20" s="66">
        <v>7.73</v>
      </c>
      <c r="CE20" s="66">
        <v>15.89</v>
      </c>
      <c r="CF20" s="78">
        <f t="shared" si="106"/>
        <v>44.6</v>
      </c>
      <c r="CG20" s="78">
        <f t="shared" si="106"/>
        <v>7.7966666666666669</v>
      </c>
      <c r="CH20" s="132">
        <f t="shared" si="106"/>
        <v>17.226666666666667</v>
      </c>
      <c r="CI20" s="141">
        <f t="shared" si="19"/>
        <v>1.9500000000000028</v>
      </c>
      <c r="CJ20" s="70">
        <f t="shared" si="20"/>
        <v>-0.21000000000000085</v>
      </c>
      <c r="CK20" s="70">
        <f t="shared" si="21"/>
        <v>2.41</v>
      </c>
      <c r="CL20" s="70">
        <f t="shared" si="22"/>
        <v>3.1300000000000026</v>
      </c>
      <c r="CM20" s="70">
        <f t="shared" si="23"/>
        <v>-4.9999999999999822E-2</v>
      </c>
      <c r="CN20" s="70">
        <f t="shared" si="24"/>
        <v>2.8000000000000007</v>
      </c>
      <c r="CO20" s="70">
        <f t="shared" si="25"/>
        <v>2.2700000000000031</v>
      </c>
      <c r="CP20" s="70">
        <f t="shared" si="26"/>
        <v>9.9999999999997868E-3</v>
      </c>
      <c r="CQ20" s="70">
        <f t="shared" si="27"/>
        <v>2.2300000000000004</v>
      </c>
      <c r="CR20" s="160">
        <f t="shared" si="64"/>
        <v>3.1072013130790244</v>
      </c>
      <c r="CS20" s="160">
        <f t="shared" si="65"/>
        <v>4.1999285708211778</v>
      </c>
      <c r="CT20" s="160">
        <f t="shared" si="102"/>
        <v>3.1821219335531463</v>
      </c>
      <c r="CU20" s="62"/>
      <c r="CV20" s="78">
        <f t="shared" si="28"/>
        <v>3.4870968504537494</v>
      </c>
      <c r="CW20" s="62"/>
      <c r="CX20" s="27">
        <v>50.21</v>
      </c>
      <c r="CY20" s="27">
        <v>7.77</v>
      </c>
      <c r="CZ20" s="27">
        <v>21.68</v>
      </c>
      <c r="DA20" s="27">
        <v>47.17</v>
      </c>
      <c r="DB20" s="27">
        <v>7.63</v>
      </c>
      <c r="DC20" s="27">
        <v>19.32</v>
      </c>
      <c r="DD20" s="27">
        <v>43.77</v>
      </c>
      <c r="DE20" s="27">
        <v>7.74</v>
      </c>
      <c r="DF20" s="27">
        <v>18.12</v>
      </c>
      <c r="DG20" s="78">
        <f t="shared" si="67"/>
        <v>47.050000000000004</v>
      </c>
      <c r="DH20" s="78">
        <f t="shared" si="68"/>
        <v>7.7133333333333338</v>
      </c>
      <c r="DI20" s="132">
        <f t="shared" si="69"/>
        <v>19.706666666666667</v>
      </c>
      <c r="DJ20" s="70">
        <f t="shared" si="29"/>
        <v>2.7000000000000028</v>
      </c>
      <c r="DK20" s="70">
        <f t="shared" si="30"/>
        <v>0.45999999999999908</v>
      </c>
      <c r="DL20" s="70">
        <f t="shared" si="31"/>
        <v>4.2600000000000016</v>
      </c>
      <c r="DM20" s="70">
        <f t="shared" si="32"/>
        <v>5.1700000000000017</v>
      </c>
      <c r="DN20" s="70">
        <f t="shared" si="33"/>
        <v>0.60999999999999943</v>
      </c>
      <c r="DO20" s="70">
        <f t="shared" si="34"/>
        <v>5.1400000000000006</v>
      </c>
      <c r="DP20" s="70">
        <f t="shared" si="35"/>
        <v>3.8100000000000023</v>
      </c>
      <c r="DQ20" s="70">
        <f t="shared" si="36"/>
        <v>0.83000000000000007</v>
      </c>
      <c r="DR20" s="70">
        <f t="shared" si="37"/>
        <v>4.66</v>
      </c>
      <c r="DS20" s="160">
        <f t="shared" si="70"/>
        <v>5.064503924374038</v>
      </c>
      <c r="DT20" s="160">
        <f t="shared" si="99"/>
        <v>7.3157774706452097</v>
      </c>
      <c r="DU20" s="160">
        <f t="shared" si="103"/>
        <v>6.0762323852861337</v>
      </c>
      <c r="DV20" s="62"/>
      <c r="DW20" s="78">
        <f t="shared" si="38"/>
        <v>2.7324348116652279</v>
      </c>
      <c r="DX20" s="62"/>
      <c r="DY20" s="27">
        <v>50.96</v>
      </c>
      <c r="DZ20" s="27">
        <v>8.44</v>
      </c>
      <c r="EA20" s="27">
        <v>23.53</v>
      </c>
      <c r="EB20" s="27">
        <v>49.21</v>
      </c>
      <c r="EC20" s="27">
        <v>8.2899999999999991</v>
      </c>
      <c r="ED20" s="27">
        <v>21.66</v>
      </c>
      <c r="EE20" s="27">
        <v>45.31</v>
      </c>
      <c r="EF20" s="27">
        <v>8.56</v>
      </c>
      <c r="EG20" s="27">
        <v>20.55</v>
      </c>
      <c r="EH20" s="78">
        <f t="shared" si="73"/>
        <v>48.493333333333339</v>
      </c>
      <c r="EI20" s="78">
        <f t="shared" si="74"/>
        <v>8.43</v>
      </c>
      <c r="EJ20" s="132">
        <f t="shared" si="75"/>
        <v>21.91333333333333</v>
      </c>
      <c r="EK20" s="70">
        <f t="shared" si="76"/>
        <v>3.1499999999999986</v>
      </c>
      <c r="EL20" s="70">
        <f t="shared" si="77"/>
        <v>0.83000000000000007</v>
      </c>
      <c r="EM20" s="70">
        <f t="shared" si="78"/>
        <v>4.8500000000000014</v>
      </c>
      <c r="EN20" s="70">
        <f t="shared" si="79"/>
        <v>6.5</v>
      </c>
      <c r="EO20" s="70">
        <f t="shared" si="80"/>
        <v>0.95000000000000107</v>
      </c>
      <c r="EP20" s="70">
        <f t="shared" si="81"/>
        <v>5.9400000000000013</v>
      </c>
      <c r="EQ20" s="70">
        <f t="shared" si="82"/>
        <v>6.0200000000000031</v>
      </c>
      <c r="ER20" s="70">
        <f t="shared" si="83"/>
        <v>1.1399999999999988</v>
      </c>
      <c r="ES20" s="70">
        <f t="shared" si="84"/>
        <v>5.870000000000001</v>
      </c>
      <c r="ET20" s="160">
        <f t="shared" si="85"/>
        <v>5.8424224427886076</v>
      </c>
      <c r="EU20" s="160">
        <f t="shared" si="100"/>
        <v>8.8564157535653223</v>
      </c>
      <c r="EV20" s="160">
        <f t="shared" si="104"/>
        <v>8.4850987030204923</v>
      </c>
      <c r="EW20" s="62"/>
      <c r="EX20" s="78">
        <f t="shared" si="40"/>
        <v>1.6234565319438323</v>
      </c>
      <c r="EY20" s="62"/>
      <c r="EZ20" s="27">
        <v>51.41</v>
      </c>
      <c r="FA20" s="27">
        <v>8.81</v>
      </c>
      <c r="FB20" s="27">
        <v>24.12</v>
      </c>
      <c r="FC20" s="27">
        <v>50.54</v>
      </c>
      <c r="FD20" s="27">
        <v>8.6300000000000008</v>
      </c>
      <c r="FE20" s="27">
        <v>22.46</v>
      </c>
      <c r="FF20" s="27">
        <v>47.52</v>
      </c>
      <c r="FG20" s="27">
        <v>8.8699999999999992</v>
      </c>
      <c r="FH20" s="27">
        <v>21.76</v>
      </c>
      <c r="FI20" s="78">
        <f t="shared" si="88"/>
        <v>49.823333333333331</v>
      </c>
      <c r="FJ20" s="78">
        <f t="shared" si="89"/>
        <v>8.7700000000000014</v>
      </c>
      <c r="FK20" s="78">
        <f t="shared" si="90"/>
        <v>22.78</v>
      </c>
      <c r="FL20" s="70">
        <f t="shared" si="41"/>
        <v>5.6400000000000006</v>
      </c>
      <c r="FM20" s="70">
        <f t="shared" si="42"/>
        <v>1.4599999999999991</v>
      </c>
      <c r="FN20" s="70">
        <f t="shared" si="43"/>
        <v>7.2899999999999991</v>
      </c>
      <c r="FO20" s="70">
        <f t="shared" si="44"/>
        <v>8.2199999999999989</v>
      </c>
      <c r="FP20" s="70">
        <f t="shared" si="45"/>
        <v>1.4600000000000009</v>
      </c>
      <c r="FQ20" s="70">
        <f t="shared" si="46"/>
        <v>7.4400000000000013</v>
      </c>
      <c r="FR20" s="70">
        <f t="shared" si="47"/>
        <v>7.93</v>
      </c>
      <c r="FS20" s="70">
        <f t="shared" si="48"/>
        <v>1.6799999999999997</v>
      </c>
      <c r="FT20" s="70">
        <f t="shared" si="49"/>
        <v>7.4499999999999993</v>
      </c>
      <c r="FU20" s="160">
        <f t="shared" si="91"/>
        <v>9.3319504927962402</v>
      </c>
      <c r="FV20" s="160">
        <f t="shared" si="101"/>
        <v>11.182736695460553</v>
      </c>
      <c r="FW20" s="160">
        <f t="shared" si="105"/>
        <v>11.009532233478405</v>
      </c>
      <c r="FX20" s="62"/>
      <c r="FY20" s="78">
        <f t="shared" si="50"/>
        <v>2.8037118254200135</v>
      </c>
      <c r="FZ20" s="62"/>
      <c r="GA20" s="27">
        <v>53.9</v>
      </c>
      <c r="GB20" s="27">
        <v>9.44</v>
      </c>
      <c r="GC20" s="27">
        <v>26.56</v>
      </c>
      <c r="GD20" s="27">
        <v>52.26</v>
      </c>
      <c r="GE20" s="27">
        <v>9.14</v>
      </c>
      <c r="GF20" s="27">
        <v>23.96</v>
      </c>
      <c r="GG20" s="27">
        <v>49.43</v>
      </c>
      <c r="GH20" s="27">
        <v>9.41</v>
      </c>
      <c r="GI20" s="27">
        <v>23.34</v>
      </c>
      <c r="GJ20" s="78">
        <f t="shared" si="94"/>
        <v>51.863333333333337</v>
      </c>
      <c r="GK20" s="78">
        <f t="shared" si="95"/>
        <v>9.33</v>
      </c>
      <c r="GL20" s="78">
        <f t="shared" si="96"/>
        <v>24.62</v>
      </c>
    </row>
    <row r="21" spans="1:194" s="93" customFormat="1">
      <c r="A21" s="38"/>
      <c r="B21" s="35" t="s">
        <v>53</v>
      </c>
      <c r="C21" s="25" t="s">
        <v>54</v>
      </c>
      <c r="D21" s="69"/>
      <c r="E21" s="27">
        <v>68.14</v>
      </c>
      <c r="F21" s="27">
        <v>6.74</v>
      </c>
      <c r="G21" s="27">
        <v>20.98</v>
      </c>
      <c r="H21" s="27">
        <v>67.12</v>
      </c>
      <c r="I21" s="27">
        <v>7.13</v>
      </c>
      <c r="J21" s="27">
        <v>21.67</v>
      </c>
      <c r="K21" s="27">
        <v>66.02</v>
      </c>
      <c r="L21" s="27">
        <v>7.29</v>
      </c>
      <c r="M21" s="27">
        <v>21.43</v>
      </c>
      <c r="N21" s="78">
        <f t="shared" si="51"/>
        <v>67.09333333333332</v>
      </c>
      <c r="O21" s="78">
        <f t="shared" si="52"/>
        <v>7.0533333333333337</v>
      </c>
      <c r="P21" s="78">
        <f t="shared" si="53"/>
        <v>21.360000000000003</v>
      </c>
      <c r="Q21" s="70">
        <f t="shared" si="0"/>
        <v>-19.600000000000001</v>
      </c>
      <c r="R21" s="70">
        <f t="shared" si="1"/>
        <v>1.7999999999999989</v>
      </c>
      <c r="S21" s="70">
        <f t="shared" si="2"/>
        <v>-1.0599999999999987</v>
      </c>
      <c r="T21" s="70">
        <f t="shared" si="3"/>
        <v>-19.860000000000007</v>
      </c>
      <c r="U21" s="70">
        <f t="shared" si="4"/>
        <v>1.46</v>
      </c>
      <c r="V21" s="70">
        <f t="shared" si="5"/>
        <v>-1.9400000000000013</v>
      </c>
      <c r="W21" s="70">
        <f t="shared" si="6"/>
        <v>-20.189999999999998</v>
      </c>
      <c r="X21" s="70">
        <f t="shared" si="7"/>
        <v>1.4099999999999993</v>
      </c>
      <c r="Y21" s="70">
        <f t="shared" si="8"/>
        <v>-1.8500000000000014</v>
      </c>
      <c r="Z21" s="160">
        <f t="shared" si="107"/>
        <v>19.711002003957081</v>
      </c>
      <c r="AA21" s="160">
        <f t="shared" si="54"/>
        <v>20.007868452186511</v>
      </c>
      <c r="AB21" s="160">
        <f t="shared" si="55"/>
        <v>20.323550378809305</v>
      </c>
      <c r="AC21" s="289"/>
      <c r="AD21" s="289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61"/>
      <c r="AS21" s="78">
        <f t="shared" si="9"/>
        <v>20.009591866569046</v>
      </c>
      <c r="AT21" s="62"/>
      <c r="AU21" s="27">
        <v>48.54</v>
      </c>
      <c r="AV21" s="27">
        <v>8.5399999999999991</v>
      </c>
      <c r="AW21" s="27">
        <v>19.920000000000002</v>
      </c>
      <c r="AX21" s="27">
        <v>47.26</v>
      </c>
      <c r="AY21" s="27">
        <v>8.59</v>
      </c>
      <c r="AZ21" s="27">
        <v>19.73</v>
      </c>
      <c r="BA21" s="27">
        <v>45.83</v>
      </c>
      <c r="BB21" s="27">
        <v>8.6999999999999993</v>
      </c>
      <c r="BC21" s="27">
        <v>19.579999999999998</v>
      </c>
      <c r="BD21" s="78">
        <f t="shared" si="108"/>
        <v>47.21</v>
      </c>
      <c r="BE21" s="78">
        <f t="shared" si="109"/>
        <v>8.61</v>
      </c>
      <c r="BF21" s="78">
        <f t="shared" si="58"/>
        <v>19.743333333333336</v>
      </c>
      <c r="BG21" s="70">
        <f t="shared" si="10"/>
        <v>0</v>
      </c>
      <c r="BH21" s="70">
        <f t="shared" si="11"/>
        <v>0</v>
      </c>
      <c r="BI21" s="70">
        <f t="shared" si="12"/>
        <v>0</v>
      </c>
      <c r="BJ21" s="70">
        <f t="shared" si="13"/>
        <v>0</v>
      </c>
      <c r="BK21" s="70">
        <f t="shared" si="14"/>
        <v>0</v>
      </c>
      <c r="BL21" s="70">
        <f t="shared" si="15"/>
        <v>0</v>
      </c>
      <c r="BM21" s="70">
        <f t="shared" si="16"/>
        <v>0</v>
      </c>
      <c r="BN21" s="70">
        <f t="shared" si="17"/>
        <v>0</v>
      </c>
      <c r="BO21" s="70">
        <f t="shared" si="18"/>
        <v>0</v>
      </c>
      <c r="BP21" s="160">
        <f t="shared" si="110"/>
        <v>0</v>
      </c>
      <c r="BQ21" s="160">
        <f>SQRT((BJ21^2)+(BK21^2)+(BL21^2))</f>
        <v>0</v>
      </c>
      <c r="BR21" s="160">
        <f t="shared" si="60"/>
        <v>0</v>
      </c>
      <c r="BS21" s="289"/>
      <c r="BT21" s="62"/>
      <c r="BU21" s="78"/>
      <c r="BV21" s="62"/>
      <c r="BW21" s="66">
        <v>48.54</v>
      </c>
      <c r="BX21" s="66">
        <v>8.5399999999999991</v>
      </c>
      <c r="BY21" s="66">
        <v>19.920000000000002</v>
      </c>
      <c r="BZ21" s="66">
        <v>47.26</v>
      </c>
      <c r="CA21" s="66">
        <v>8.59</v>
      </c>
      <c r="CB21" s="66">
        <v>19.73</v>
      </c>
      <c r="CC21" s="66">
        <v>45.83</v>
      </c>
      <c r="CD21" s="66">
        <v>8.6999999999999993</v>
      </c>
      <c r="CE21" s="66">
        <v>19.579999999999998</v>
      </c>
      <c r="CF21" s="78">
        <f t="shared" si="106"/>
        <v>47.21</v>
      </c>
      <c r="CG21" s="78">
        <f t="shared" si="106"/>
        <v>8.61</v>
      </c>
      <c r="CH21" s="132">
        <f t="shared" si="106"/>
        <v>19.743333333333336</v>
      </c>
      <c r="CI21" s="141">
        <f t="shared" si="19"/>
        <v>1.1499999999999986</v>
      </c>
      <c r="CJ21" s="70">
        <f t="shared" si="20"/>
        <v>0.32000000000000028</v>
      </c>
      <c r="CK21" s="70">
        <f t="shared" si="21"/>
        <v>2.6899999999999977</v>
      </c>
      <c r="CL21" s="70">
        <f t="shared" si="22"/>
        <v>0.5800000000000054</v>
      </c>
      <c r="CM21" s="70">
        <f t="shared" si="23"/>
        <v>0.41999999999999993</v>
      </c>
      <c r="CN21" s="70">
        <f t="shared" si="24"/>
        <v>2.5700000000000003</v>
      </c>
      <c r="CO21" s="70">
        <f t="shared" si="25"/>
        <v>0.16000000000000369</v>
      </c>
      <c r="CP21" s="70">
        <f t="shared" si="26"/>
        <v>0.33999999999999986</v>
      </c>
      <c r="CQ21" s="70">
        <f t="shared" si="27"/>
        <v>2.25</v>
      </c>
      <c r="CR21" s="160">
        <f t="shared" si="64"/>
        <v>2.9429576959242865</v>
      </c>
      <c r="CS21" s="160">
        <f>SQRT((CL21^2)+(CM21^2)+(CN21^2))</f>
        <v>2.6679017972931476</v>
      </c>
      <c r="CT21" s="160">
        <f t="shared" si="102"/>
        <v>2.281161984603461</v>
      </c>
      <c r="CU21" s="62"/>
      <c r="CV21" s="78">
        <f t="shared" si="28"/>
        <v>2.606372532424666</v>
      </c>
      <c r="CW21" s="62"/>
      <c r="CX21" s="27">
        <v>49.69</v>
      </c>
      <c r="CY21" s="27">
        <v>8.86</v>
      </c>
      <c r="CZ21" s="27">
        <v>22.61</v>
      </c>
      <c r="DA21" s="27">
        <v>47.84</v>
      </c>
      <c r="DB21" s="27">
        <v>9.01</v>
      </c>
      <c r="DC21" s="27">
        <v>22.3</v>
      </c>
      <c r="DD21" s="27">
        <v>45.99</v>
      </c>
      <c r="DE21" s="27">
        <v>9.0399999999999991</v>
      </c>
      <c r="DF21" s="27">
        <v>21.83</v>
      </c>
      <c r="DG21" s="78">
        <f t="shared" si="67"/>
        <v>47.84</v>
      </c>
      <c r="DH21" s="78">
        <f t="shared" si="68"/>
        <v>8.9699999999999989</v>
      </c>
      <c r="DI21" s="132">
        <f t="shared" si="69"/>
        <v>22.246666666666666</v>
      </c>
      <c r="DJ21" s="70">
        <f t="shared" si="29"/>
        <v>3.2100000000000009</v>
      </c>
      <c r="DK21" s="70">
        <f t="shared" si="30"/>
        <v>1.0100000000000016</v>
      </c>
      <c r="DL21" s="70">
        <f t="shared" si="31"/>
        <v>4.9799999999999969</v>
      </c>
      <c r="DM21" s="70">
        <f t="shared" si="32"/>
        <v>2.3500000000000014</v>
      </c>
      <c r="DN21" s="70">
        <f t="shared" si="33"/>
        <v>1.1099999999999994</v>
      </c>
      <c r="DO21" s="70">
        <f t="shared" si="34"/>
        <v>4.6699999999999982</v>
      </c>
      <c r="DP21" s="70">
        <f t="shared" si="35"/>
        <v>2.4500000000000028</v>
      </c>
      <c r="DQ21" s="70">
        <f t="shared" si="36"/>
        <v>0.95000000000000107</v>
      </c>
      <c r="DR21" s="70">
        <f t="shared" si="37"/>
        <v>4.4500000000000028</v>
      </c>
      <c r="DS21" s="160">
        <f t="shared" si="70"/>
        <v>6.010374364380306</v>
      </c>
      <c r="DT21" s="160">
        <f>SQRT((DM21^2)+(DN21^2)+(DO21^2))</f>
        <v>5.344483136843075</v>
      </c>
      <c r="DU21" s="160">
        <f t="shared" si="103"/>
        <v>5.167929953085669</v>
      </c>
      <c r="DV21" s="62"/>
      <c r="DW21" s="78">
        <f t="shared" si="38"/>
        <v>3.0703347627832893</v>
      </c>
      <c r="DX21" s="62"/>
      <c r="DY21" s="27">
        <v>51.75</v>
      </c>
      <c r="DZ21" s="27">
        <v>9.5500000000000007</v>
      </c>
      <c r="EA21" s="27">
        <v>24.9</v>
      </c>
      <c r="EB21" s="27">
        <v>49.61</v>
      </c>
      <c r="EC21" s="27">
        <v>9.6999999999999993</v>
      </c>
      <c r="ED21" s="27">
        <v>24.4</v>
      </c>
      <c r="EE21" s="27">
        <v>48.28</v>
      </c>
      <c r="EF21" s="27">
        <v>9.65</v>
      </c>
      <c r="EG21" s="27">
        <v>24.03</v>
      </c>
      <c r="EH21" s="78">
        <f t="shared" si="73"/>
        <v>49.879999999999995</v>
      </c>
      <c r="EI21" s="78">
        <f t="shared" si="74"/>
        <v>9.6333333333333329</v>
      </c>
      <c r="EJ21" s="132">
        <f t="shared" si="75"/>
        <v>24.443333333333332</v>
      </c>
      <c r="EK21" s="70">
        <f t="shared" si="76"/>
        <v>3.9299999999999997</v>
      </c>
      <c r="EL21" s="70">
        <f t="shared" si="77"/>
        <v>1.5</v>
      </c>
      <c r="EM21" s="70">
        <f t="shared" si="78"/>
        <v>5.389999999999997</v>
      </c>
      <c r="EN21" s="70">
        <f t="shared" si="79"/>
        <v>3.6499999999999986</v>
      </c>
      <c r="EO21" s="70">
        <f t="shared" si="80"/>
        <v>1.7900000000000009</v>
      </c>
      <c r="EP21" s="70">
        <f t="shared" si="81"/>
        <v>5.73</v>
      </c>
      <c r="EQ21" s="70">
        <f t="shared" si="82"/>
        <v>3.5700000000000003</v>
      </c>
      <c r="ER21" s="70">
        <f t="shared" si="83"/>
        <v>1.6300000000000008</v>
      </c>
      <c r="ES21" s="70">
        <f t="shared" si="84"/>
        <v>5.5400000000000027</v>
      </c>
      <c r="ET21" s="160">
        <f t="shared" si="85"/>
        <v>6.8371777803418246</v>
      </c>
      <c r="EU21" s="160">
        <f>SQRT((EN21^2)+(EO21^2)+(EP21^2))</f>
        <v>7.02563164420111</v>
      </c>
      <c r="EV21" s="160">
        <f t="shared" si="104"/>
        <v>6.7892120308619051</v>
      </c>
      <c r="EW21" s="62"/>
      <c r="EX21" s="78">
        <f t="shared" si="40"/>
        <v>1.484576258286076</v>
      </c>
      <c r="EY21" s="62"/>
      <c r="EZ21" s="27">
        <v>52.47</v>
      </c>
      <c r="FA21" s="27">
        <v>10.039999999999999</v>
      </c>
      <c r="FB21" s="27">
        <v>25.31</v>
      </c>
      <c r="FC21" s="27">
        <v>50.91</v>
      </c>
      <c r="FD21" s="27">
        <v>10.38</v>
      </c>
      <c r="FE21" s="27">
        <v>25.46</v>
      </c>
      <c r="FF21" s="27">
        <v>49.4</v>
      </c>
      <c r="FG21" s="27">
        <v>10.33</v>
      </c>
      <c r="FH21" s="27">
        <v>25.12</v>
      </c>
      <c r="FI21" s="78">
        <f t="shared" si="88"/>
        <v>50.926666666666669</v>
      </c>
      <c r="FJ21" s="78">
        <f t="shared" si="89"/>
        <v>10.25</v>
      </c>
      <c r="FK21" s="78">
        <f t="shared" si="90"/>
        <v>25.296666666666667</v>
      </c>
      <c r="FL21" s="70">
        <f t="shared" si="41"/>
        <v>6.3999999999999986</v>
      </c>
      <c r="FM21" s="70">
        <f t="shared" si="42"/>
        <v>2.0300000000000011</v>
      </c>
      <c r="FN21" s="70">
        <f t="shared" si="43"/>
        <v>6.77</v>
      </c>
      <c r="FO21" s="70">
        <f t="shared" si="44"/>
        <v>5.5500000000000043</v>
      </c>
      <c r="FP21" s="70">
        <f t="shared" si="45"/>
        <v>2.370000000000001</v>
      </c>
      <c r="FQ21" s="70">
        <f t="shared" si="46"/>
        <v>6.9400000000000013</v>
      </c>
      <c r="FR21" s="70">
        <f t="shared" si="47"/>
        <v>5.93</v>
      </c>
      <c r="FS21" s="70">
        <f t="shared" si="48"/>
        <v>2.2400000000000002</v>
      </c>
      <c r="FT21" s="70">
        <f t="shared" si="49"/>
        <v>7.0100000000000016</v>
      </c>
      <c r="FU21" s="160">
        <f t="shared" si="91"/>
        <v>9.5348728360686579</v>
      </c>
      <c r="FV21" s="160">
        <f>SQRT((FO21^2)+(FP21^2)+(FQ21^2))</f>
        <v>9.1969016521870053</v>
      </c>
      <c r="FW21" s="160">
        <f t="shared" si="105"/>
        <v>9.4510634322281444</v>
      </c>
      <c r="FX21" s="62"/>
      <c r="FY21" s="78">
        <f t="shared" si="50"/>
        <v>2.6819333822201168</v>
      </c>
      <c r="FZ21" s="62"/>
      <c r="GA21" s="27">
        <v>54.94</v>
      </c>
      <c r="GB21" s="27">
        <v>10.57</v>
      </c>
      <c r="GC21" s="27">
        <v>26.69</v>
      </c>
      <c r="GD21" s="27">
        <v>52.81</v>
      </c>
      <c r="GE21" s="27">
        <v>10.96</v>
      </c>
      <c r="GF21" s="27">
        <v>26.67</v>
      </c>
      <c r="GG21" s="27">
        <v>51.76</v>
      </c>
      <c r="GH21" s="27">
        <v>10.94</v>
      </c>
      <c r="GI21" s="27">
        <v>26.59</v>
      </c>
      <c r="GJ21" s="78">
        <f t="shared" si="94"/>
        <v>53.169999999999995</v>
      </c>
      <c r="GK21" s="78">
        <f t="shared" si="95"/>
        <v>10.823333333333332</v>
      </c>
      <c r="GL21" s="78">
        <f t="shared" si="96"/>
        <v>26.650000000000002</v>
      </c>
    </row>
    <row r="22" spans="1:194" s="93" customFormat="1" ht="15" thickBot="1">
      <c r="A22" s="38"/>
      <c r="B22" s="112" t="s">
        <v>55</v>
      </c>
      <c r="C22" s="118" t="s">
        <v>56</v>
      </c>
      <c r="D22" s="69"/>
      <c r="E22" s="105">
        <v>65.760000000000005</v>
      </c>
      <c r="F22" s="105">
        <v>7.17</v>
      </c>
      <c r="G22" s="105">
        <v>21.51</v>
      </c>
      <c r="H22" s="105">
        <v>66.17</v>
      </c>
      <c r="I22" s="105">
        <v>7.15</v>
      </c>
      <c r="J22" s="105">
        <v>21.59</v>
      </c>
      <c r="K22" s="105">
        <v>66.14</v>
      </c>
      <c r="L22" s="105">
        <v>6.9</v>
      </c>
      <c r="M22" s="105">
        <v>21.09</v>
      </c>
      <c r="N22" s="106">
        <f t="shared" si="51"/>
        <v>66.023333333333326</v>
      </c>
      <c r="O22" s="106">
        <f t="shared" si="52"/>
        <v>7.0733333333333333</v>
      </c>
      <c r="P22" s="106">
        <f t="shared" si="53"/>
        <v>21.396666666666665</v>
      </c>
      <c r="Q22" s="70">
        <f t="shared" si="0"/>
        <v>-20.130000000000003</v>
      </c>
      <c r="R22" s="70">
        <f t="shared" si="1"/>
        <v>1.2799999999999994</v>
      </c>
      <c r="S22" s="70">
        <f t="shared" si="2"/>
        <v>-2.6900000000000013</v>
      </c>
      <c r="T22" s="70">
        <f t="shared" si="3"/>
        <v>-18.25</v>
      </c>
      <c r="U22" s="70">
        <f t="shared" si="4"/>
        <v>1.1799999999999997</v>
      </c>
      <c r="V22" s="70">
        <f t="shared" si="5"/>
        <v>-1.9499999999999993</v>
      </c>
      <c r="W22" s="70">
        <f t="shared" si="6"/>
        <v>-19.299999999999997</v>
      </c>
      <c r="X22" s="70">
        <f t="shared" si="7"/>
        <v>1.4499999999999993</v>
      </c>
      <c r="Y22" s="70">
        <f t="shared" si="8"/>
        <v>-1.7699999999999996</v>
      </c>
      <c r="Z22" s="160">
        <f t="shared" si="107"/>
        <v>20.349235857889116</v>
      </c>
      <c r="AA22" s="160">
        <f t="shared" si="54"/>
        <v>18.391775335730916</v>
      </c>
      <c r="AB22" s="160">
        <f t="shared" si="55"/>
        <v>19.435158862226981</v>
      </c>
      <c r="AC22" s="290"/>
      <c r="AD22" s="289"/>
      <c r="AE22" s="230"/>
      <c r="AF22" s="230"/>
      <c r="AG22" s="230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61"/>
      <c r="AS22" s="106">
        <f t="shared" si="9"/>
        <v>19.388881693726763</v>
      </c>
      <c r="AT22" s="62"/>
      <c r="AU22" s="105">
        <v>45.63</v>
      </c>
      <c r="AV22" s="105">
        <v>8.4499999999999993</v>
      </c>
      <c r="AW22" s="105">
        <v>18.82</v>
      </c>
      <c r="AX22" s="105">
        <v>47.92</v>
      </c>
      <c r="AY22" s="105">
        <v>8.33</v>
      </c>
      <c r="AZ22" s="105">
        <v>19.64</v>
      </c>
      <c r="BA22" s="105">
        <v>46.84</v>
      </c>
      <c r="BB22" s="105">
        <v>8.35</v>
      </c>
      <c r="BC22" s="105">
        <v>19.32</v>
      </c>
      <c r="BD22" s="106">
        <f t="shared" si="108"/>
        <v>46.796666666666674</v>
      </c>
      <c r="BE22" s="106">
        <f t="shared" si="109"/>
        <v>8.3766666666666669</v>
      </c>
      <c r="BF22" s="106">
        <f t="shared" si="58"/>
        <v>19.260000000000002</v>
      </c>
      <c r="BG22" s="70">
        <f t="shared" si="10"/>
        <v>0</v>
      </c>
      <c r="BH22" s="70">
        <f t="shared" si="11"/>
        <v>0</v>
      </c>
      <c r="BI22" s="70">
        <f t="shared" si="12"/>
        <v>0</v>
      </c>
      <c r="BJ22" s="70">
        <f t="shared" si="13"/>
        <v>0</v>
      </c>
      <c r="BK22" s="70">
        <f t="shared" si="14"/>
        <v>0</v>
      </c>
      <c r="BL22" s="70">
        <f t="shared" si="15"/>
        <v>0</v>
      </c>
      <c r="BM22" s="70">
        <f t="shared" si="16"/>
        <v>0</v>
      </c>
      <c r="BN22" s="70">
        <f t="shared" si="17"/>
        <v>0</v>
      </c>
      <c r="BO22" s="70">
        <f t="shared" si="18"/>
        <v>0</v>
      </c>
      <c r="BP22" s="160">
        <f t="shared" si="110"/>
        <v>0</v>
      </c>
      <c r="BQ22" s="160">
        <f t="shared" si="59"/>
        <v>0</v>
      </c>
      <c r="BR22" s="160">
        <f t="shared" si="60"/>
        <v>0</v>
      </c>
      <c r="BS22" s="290"/>
      <c r="BT22" s="62"/>
      <c r="BU22" s="106"/>
      <c r="BV22" s="62"/>
      <c r="BW22" s="107">
        <v>45.63</v>
      </c>
      <c r="BX22" s="107">
        <v>8.4499999999999993</v>
      </c>
      <c r="BY22" s="107">
        <v>18.82</v>
      </c>
      <c r="BZ22" s="107">
        <v>47.92</v>
      </c>
      <c r="CA22" s="107">
        <v>8.33</v>
      </c>
      <c r="CB22" s="107">
        <v>19.64</v>
      </c>
      <c r="CC22" s="107">
        <v>46.84</v>
      </c>
      <c r="CD22" s="107">
        <v>8.35</v>
      </c>
      <c r="CE22" s="107">
        <v>19.32</v>
      </c>
      <c r="CF22" s="106">
        <f t="shared" si="106"/>
        <v>46.796666666666674</v>
      </c>
      <c r="CG22" s="106">
        <f t="shared" si="106"/>
        <v>8.3766666666666669</v>
      </c>
      <c r="CH22" s="135">
        <f t="shared" si="106"/>
        <v>19.260000000000002</v>
      </c>
      <c r="CI22" s="141">
        <f t="shared" si="19"/>
        <v>1.0899999999999963</v>
      </c>
      <c r="CJ22" s="70">
        <f t="shared" si="20"/>
        <v>0.30000000000000071</v>
      </c>
      <c r="CK22" s="70">
        <f t="shared" si="21"/>
        <v>2.59</v>
      </c>
      <c r="CL22" s="70">
        <f t="shared" si="22"/>
        <v>0.97999999999999687</v>
      </c>
      <c r="CM22" s="70">
        <f t="shared" si="23"/>
        <v>0.3100000000000005</v>
      </c>
      <c r="CN22" s="70">
        <f t="shared" si="24"/>
        <v>2.620000000000001</v>
      </c>
      <c r="CO22" s="70">
        <f t="shared" si="25"/>
        <v>1.3999999999999986</v>
      </c>
      <c r="CP22" s="70">
        <f t="shared" si="26"/>
        <v>0.16000000000000014</v>
      </c>
      <c r="CQ22" s="142">
        <f t="shared" si="27"/>
        <v>2.3999999999999986</v>
      </c>
      <c r="CR22" s="160">
        <f t="shared" si="64"/>
        <v>2.8259865534004209</v>
      </c>
      <c r="CS22" s="160">
        <f t="shared" ref="CS22:CS66" si="111">SQRT((CL22^2)+(CM22^2)+(CN22^2))</f>
        <v>2.8144093518889535</v>
      </c>
      <c r="CT22" s="160">
        <f t="shared" si="102"/>
        <v>2.7830918058878313</v>
      </c>
      <c r="CU22" s="62"/>
      <c r="CV22" s="106">
        <f t="shared" si="28"/>
        <v>2.7997202241176393</v>
      </c>
      <c r="CW22" s="62"/>
      <c r="CX22" s="105">
        <v>46.72</v>
      </c>
      <c r="CY22" s="105">
        <v>8.75</v>
      </c>
      <c r="CZ22" s="105">
        <v>21.41</v>
      </c>
      <c r="DA22" s="105">
        <v>48.9</v>
      </c>
      <c r="DB22" s="105">
        <v>8.64</v>
      </c>
      <c r="DC22" s="105">
        <v>22.26</v>
      </c>
      <c r="DD22" s="105">
        <v>48.24</v>
      </c>
      <c r="DE22" s="105">
        <v>8.51</v>
      </c>
      <c r="DF22" s="105">
        <v>21.72</v>
      </c>
      <c r="DG22" s="106">
        <f t="shared" si="67"/>
        <v>47.95333333333334</v>
      </c>
      <c r="DH22" s="106">
        <f t="shared" si="68"/>
        <v>8.6333333333333329</v>
      </c>
      <c r="DI22" s="135">
        <f t="shared" si="69"/>
        <v>21.796666666666667</v>
      </c>
      <c r="DJ22" s="70">
        <f t="shared" si="29"/>
        <v>2.5999999999999943</v>
      </c>
      <c r="DK22" s="70">
        <f t="shared" si="30"/>
        <v>1.0200000000000014</v>
      </c>
      <c r="DL22" s="70">
        <f t="shared" si="31"/>
        <v>4.66</v>
      </c>
      <c r="DM22" s="70">
        <f t="shared" si="32"/>
        <v>1.7100000000000009</v>
      </c>
      <c r="DN22" s="70">
        <f t="shared" si="33"/>
        <v>1.1400000000000006</v>
      </c>
      <c r="DO22" s="70">
        <f t="shared" si="34"/>
        <v>4.5599999999999987</v>
      </c>
      <c r="DP22" s="70">
        <f t="shared" si="35"/>
        <v>2.2999999999999972</v>
      </c>
      <c r="DQ22" s="70">
        <f t="shared" si="36"/>
        <v>0.95000000000000107</v>
      </c>
      <c r="DR22" s="70">
        <f t="shared" si="37"/>
        <v>4.2800000000000011</v>
      </c>
      <c r="DS22" s="160">
        <f t="shared" si="70"/>
        <v>5.4328629653250022</v>
      </c>
      <c r="DT22" s="160">
        <f t="shared" ref="DT22:DT66" si="112">SQRT((DM22^2)+(DN22^2)+(DO22^2))</f>
        <v>5.0017297008135087</v>
      </c>
      <c r="DU22" s="160">
        <f t="shared" si="103"/>
        <v>4.9508484121410952</v>
      </c>
      <c r="DV22" s="62"/>
      <c r="DW22" s="106">
        <f t="shared" si="38"/>
        <v>2.3576659833167382</v>
      </c>
      <c r="DX22" s="62"/>
      <c r="DY22" s="105">
        <v>48.23</v>
      </c>
      <c r="DZ22" s="105">
        <v>9.4700000000000006</v>
      </c>
      <c r="EA22" s="105">
        <v>23.48</v>
      </c>
      <c r="EB22" s="105">
        <v>49.63</v>
      </c>
      <c r="EC22" s="105">
        <v>9.4700000000000006</v>
      </c>
      <c r="ED22" s="105">
        <v>24.2</v>
      </c>
      <c r="EE22" s="105">
        <v>49.14</v>
      </c>
      <c r="EF22" s="105">
        <v>9.3000000000000007</v>
      </c>
      <c r="EG22" s="105">
        <v>23.6</v>
      </c>
      <c r="EH22" s="106">
        <f t="shared" si="73"/>
        <v>49</v>
      </c>
      <c r="EI22" s="106">
        <f t="shared" si="74"/>
        <v>9.413333333333334</v>
      </c>
      <c r="EJ22" s="135">
        <f t="shared" si="75"/>
        <v>23.76</v>
      </c>
      <c r="EK22" s="70">
        <f t="shared" si="76"/>
        <v>4.57</v>
      </c>
      <c r="EL22" s="70">
        <f t="shared" si="77"/>
        <v>1.5300000000000011</v>
      </c>
      <c r="EM22" s="70">
        <f t="shared" si="78"/>
        <v>5.759999999999998</v>
      </c>
      <c r="EN22" s="70">
        <f t="shared" si="79"/>
        <v>4.2199999999999989</v>
      </c>
      <c r="EO22" s="70">
        <f t="shared" si="80"/>
        <v>1.5099999999999998</v>
      </c>
      <c r="EP22" s="70">
        <f t="shared" si="81"/>
        <v>5.59</v>
      </c>
      <c r="EQ22" s="70">
        <f t="shared" si="82"/>
        <v>3.6899999999999977</v>
      </c>
      <c r="ER22" s="70">
        <f t="shared" si="83"/>
        <v>1.5199999999999996</v>
      </c>
      <c r="ES22" s="70">
        <f t="shared" si="84"/>
        <v>5.1900000000000013</v>
      </c>
      <c r="ET22" s="160">
        <f t="shared" si="85"/>
        <v>7.5102197038435552</v>
      </c>
      <c r="EU22" s="160">
        <f t="shared" ref="EU22:EU66" si="113">SQRT((EN22^2)+(EO22^2)+(EP22^2))</f>
        <v>7.1649563850731139</v>
      </c>
      <c r="EV22" s="160">
        <f t="shared" si="104"/>
        <v>6.5469534899829558</v>
      </c>
      <c r="EW22" s="62"/>
      <c r="EX22" s="106">
        <f t="shared" si="40"/>
        <v>2.2558812025459183</v>
      </c>
      <c r="EY22" s="62"/>
      <c r="EZ22" s="105">
        <v>50.2</v>
      </c>
      <c r="FA22" s="105">
        <v>9.98</v>
      </c>
      <c r="FB22" s="105">
        <v>24.58</v>
      </c>
      <c r="FC22" s="105">
        <v>52.14</v>
      </c>
      <c r="FD22" s="105">
        <v>9.84</v>
      </c>
      <c r="FE22" s="105">
        <v>25.23</v>
      </c>
      <c r="FF22" s="105">
        <v>50.53</v>
      </c>
      <c r="FG22" s="105">
        <v>9.8699999999999992</v>
      </c>
      <c r="FH22" s="105">
        <v>24.51</v>
      </c>
      <c r="FI22" s="106">
        <f t="shared" si="88"/>
        <v>50.956666666666671</v>
      </c>
      <c r="FJ22" s="106">
        <f t="shared" si="89"/>
        <v>9.8966666666666665</v>
      </c>
      <c r="FK22" s="106">
        <f t="shared" si="90"/>
        <v>24.773333333333337</v>
      </c>
      <c r="FL22" s="70">
        <f t="shared" si="41"/>
        <v>6.9899999999999949</v>
      </c>
      <c r="FM22" s="70">
        <f t="shared" si="42"/>
        <v>2.1500000000000004</v>
      </c>
      <c r="FN22" s="70">
        <f t="shared" si="43"/>
        <v>7.379999999999999</v>
      </c>
      <c r="FO22" s="70">
        <f t="shared" si="44"/>
        <v>5.8599999999999994</v>
      </c>
      <c r="FP22" s="70">
        <f t="shared" si="45"/>
        <v>2.1899999999999995</v>
      </c>
      <c r="FQ22" s="70">
        <f t="shared" si="46"/>
        <v>7</v>
      </c>
      <c r="FR22" s="70">
        <f t="shared" si="47"/>
        <v>5.9899999999999949</v>
      </c>
      <c r="FS22" s="70">
        <f t="shared" si="48"/>
        <v>2.09</v>
      </c>
      <c r="FT22" s="70">
        <f t="shared" si="49"/>
        <v>6.57</v>
      </c>
      <c r="FU22" s="160">
        <f t="shared" si="91"/>
        <v>10.389754568804786</v>
      </c>
      <c r="FV22" s="160">
        <f t="shared" ref="FV22:FV66" si="114">SQRT((FO22^2)+(FP22^2)+(FQ22^2))</f>
        <v>9.3880615677572106</v>
      </c>
      <c r="FW22" s="160">
        <f t="shared" si="105"/>
        <v>9.1330772470181127</v>
      </c>
      <c r="FX22" s="62"/>
      <c r="FY22" s="106">
        <f t="shared" si="50"/>
        <v>2.6540241981648278</v>
      </c>
      <c r="FZ22" s="62"/>
      <c r="GA22" s="105">
        <v>52.62</v>
      </c>
      <c r="GB22" s="105">
        <v>10.6</v>
      </c>
      <c r="GC22" s="105">
        <v>26.2</v>
      </c>
      <c r="GD22" s="105">
        <v>53.78</v>
      </c>
      <c r="GE22" s="105">
        <v>10.52</v>
      </c>
      <c r="GF22" s="105">
        <v>26.64</v>
      </c>
      <c r="GG22" s="105">
        <v>52.83</v>
      </c>
      <c r="GH22" s="105">
        <v>10.44</v>
      </c>
      <c r="GI22" s="105">
        <v>25.89</v>
      </c>
      <c r="GJ22" s="106">
        <f t="shared" si="94"/>
        <v>53.076666666666675</v>
      </c>
      <c r="GK22" s="106">
        <f t="shared" si="95"/>
        <v>10.519999999999998</v>
      </c>
      <c r="GL22" s="106">
        <f t="shared" si="96"/>
        <v>26.243333333333336</v>
      </c>
    </row>
    <row r="23" spans="1:194" s="60" customFormat="1">
      <c r="A23" s="88"/>
      <c r="B23" s="110" t="s">
        <v>57</v>
      </c>
      <c r="C23" s="101" t="s">
        <v>58</v>
      </c>
      <c r="D23" s="12"/>
      <c r="E23" s="21">
        <v>62.88</v>
      </c>
      <c r="F23" s="21">
        <v>6.11</v>
      </c>
      <c r="G23" s="21">
        <v>21.18</v>
      </c>
      <c r="H23" s="21">
        <v>62.85</v>
      </c>
      <c r="I23" s="21">
        <v>6.13</v>
      </c>
      <c r="J23" s="21">
        <v>21.2</v>
      </c>
      <c r="K23" s="21">
        <v>62.08</v>
      </c>
      <c r="L23" s="21">
        <v>6.34</v>
      </c>
      <c r="M23" s="21">
        <v>21.68</v>
      </c>
      <c r="N23" s="91">
        <f t="shared" si="51"/>
        <v>62.603333333333332</v>
      </c>
      <c r="O23" s="91">
        <f t="shared" si="52"/>
        <v>6.1933333333333325</v>
      </c>
      <c r="P23" s="91">
        <f t="shared" si="53"/>
        <v>21.353333333333335</v>
      </c>
      <c r="Q23" s="90">
        <f t="shared" si="0"/>
        <v>-15.850000000000001</v>
      </c>
      <c r="R23" s="90">
        <f t="shared" si="1"/>
        <v>3.1799999999999988</v>
      </c>
      <c r="S23" s="90">
        <f t="shared" si="2"/>
        <v>-0.16999999999999815</v>
      </c>
      <c r="T23" s="90">
        <f t="shared" si="3"/>
        <v>-16.740000000000002</v>
      </c>
      <c r="U23" s="90">
        <f t="shared" si="4"/>
        <v>3.3</v>
      </c>
      <c r="V23" s="90">
        <f t="shared" si="5"/>
        <v>-0.46000000000000085</v>
      </c>
      <c r="W23" s="90">
        <f t="shared" si="6"/>
        <v>-18.29</v>
      </c>
      <c r="X23" s="90">
        <f t="shared" si="7"/>
        <v>2.870000000000001</v>
      </c>
      <c r="Y23" s="90">
        <f t="shared" si="8"/>
        <v>-2.6099999999999994</v>
      </c>
      <c r="Z23" s="162">
        <f t="shared" si="107"/>
        <v>16.166749827964807</v>
      </c>
      <c r="AA23" s="162">
        <f t="shared" si="54"/>
        <v>17.068368404742149</v>
      </c>
      <c r="AB23" s="162">
        <f t="shared" si="55"/>
        <v>18.696874070282444</v>
      </c>
      <c r="AC23" s="288">
        <f>AVERAGE(Z23:AB26)</f>
        <v>17.81587760200906</v>
      </c>
      <c r="AD23" s="289"/>
      <c r="AE23" s="229"/>
      <c r="AF23" s="229"/>
      <c r="AG23" s="229"/>
      <c r="AH23" s="229"/>
      <c r="AI23" s="229"/>
      <c r="AJ23" s="229"/>
      <c r="AK23" s="229"/>
      <c r="AL23" s="229"/>
      <c r="AM23" s="229"/>
      <c r="AN23" s="229"/>
      <c r="AO23" s="229"/>
      <c r="AP23" s="229"/>
      <c r="AQ23" s="229"/>
      <c r="AR23" s="58"/>
      <c r="AS23" s="91">
        <f t="shared" si="9"/>
        <v>17.277777956412997</v>
      </c>
      <c r="AT23" s="59"/>
      <c r="AU23" s="21">
        <v>47.03</v>
      </c>
      <c r="AV23" s="21">
        <v>9.2899999999999991</v>
      </c>
      <c r="AW23" s="21">
        <v>21.01</v>
      </c>
      <c r="AX23" s="21">
        <v>46.11</v>
      </c>
      <c r="AY23" s="21">
        <v>9.43</v>
      </c>
      <c r="AZ23" s="21">
        <v>20.74</v>
      </c>
      <c r="BA23" s="21">
        <v>43.79</v>
      </c>
      <c r="BB23" s="21">
        <v>9.2100000000000009</v>
      </c>
      <c r="BC23" s="21">
        <v>19.07</v>
      </c>
      <c r="BD23" s="91">
        <f t="shared" si="108"/>
        <v>45.643333333333338</v>
      </c>
      <c r="BE23" s="91">
        <f t="shared" si="109"/>
        <v>9.31</v>
      </c>
      <c r="BF23" s="91">
        <f t="shared" si="58"/>
        <v>20.273333333333333</v>
      </c>
      <c r="BG23" s="90">
        <f t="shared" si="10"/>
        <v>-2.3800000000000026</v>
      </c>
      <c r="BH23" s="90">
        <f t="shared" si="11"/>
        <v>0.47000000000000064</v>
      </c>
      <c r="BI23" s="90">
        <f t="shared" si="12"/>
        <v>0.5</v>
      </c>
      <c r="BJ23" s="90">
        <f t="shared" si="13"/>
        <v>-1.9500000000000028</v>
      </c>
      <c r="BK23" s="90">
        <f t="shared" si="14"/>
        <v>0.46000000000000085</v>
      </c>
      <c r="BL23" s="90">
        <f t="shared" si="15"/>
        <v>0.66000000000000014</v>
      </c>
      <c r="BM23" s="90">
        <f t="shared" si="16"/>
        <v>-1.2199999999999989</v>
      </c>
      <c r="BN23" s="90">
        <f t="shared" si="17"/>
        <v>0.70999999999999908</v>
      </c>
      <c r="BO23" s="90">
        <f t="shared" si="18"/>
        <v>1.3500000000000014</v>
      </c>
      <c r="BP23" s="162">
        <f>SQRT((BG23^2)+(BH23^2)+(BI23^2))</f>
        <v>2.476953774296164</v>
      </c>
      <c r="BQ23" s="162">
        <f t="shared" si="59"/>
        <v>2.1094312029549602</v>
      </c>
      <c r="BR23" s="162">
        <f t="shared" si="60"/>
        <v>1.953202498462461</v>
      </c>
      <c r="BS23" s="288">
        <f>AVERAGE(BP23:BR26)</f>
        <v>3.2542554706095346</v>
      </c>
      <c r="BT23" s="59"/>
      <c r="BU23" s="91">
        <f t="shared" ref="BU23:BU42" si="115">SQRT((CF23-BD23)^2+(CG23-BE23)^2+(CH23-BF23)^2)</f>
        <v>2.1027019654614834</v>
      </c>
      <c r="BV23" s="59"/>
      <c r="BW23" s="21">
        <v>44.65</v>
      </c>
      <c r="BX23" s="21">
        <v>9.76</v>
      </c>
      <c r="BY23" s="21">
        <v>21.51</v>
      </c>
      <c r="BZ23" s="21">
        <v>44.16</v>
      </c>
      <c r="CA23" s="21">
        <v>9.89</v>
      </c>
      <c r="CB23" s="21">
        <v>21.4</v>
      </c>
      <c r="CC23" s="21">
        <v>42.57</v>
      </c>
      <c r="CD23" s="21">
        <v>9.92</v>
      </c>
      <c r="CE23" s="21">
        <v>20.420000000000002</v>
      </c>
      <c r="CF23" s="91">
        <f t="shared" ref="CF23:CF30" si="116">AVERAGE(BW23,BZ23,CC23)</f>
        <v>43.793333333333329</v>
      </c>
      <c r="CG23" s="91">
        <f t="shared" ref="CG23:CG30" si="117">AVERAGE(BX23,CA23,CD23)</f>
        <v>9.8566666666666674</v>
      </c>
      <c r="CH23" s="131">
        <f t="shared" ref="CH23:CH30" si="118">AVERAGE(BY23,CB23,CE23)</f>
        <v>21.11</v>
      </c>
      <c r="CI23" s="139">
        <f t="shared" si="19"/>
        <v>7.2100000000000009</v>
      </c>
      <c r="CJ23" s="90">
        <f t="shared" si="20"/>
        <v>-1.1799999999999997</v>
      </c>
      <c r="CK23" s="90">
        <f t="shared" si="21"/>
        <v>3.0599999999999987</v>
      </c>
      <c r="CL23" s="90">
        <f t="shared" si="22"/>
        <v>7.4000000000000057</v>
      </c>
      <c r="CM23" s="90">
        <f t="shared" si="23"/>
        <v>-1.1300000000000008</v>
      </c>
      <c r="CN23" s="90">
        <f t="shared" si="24"/>
        <v>3.34</v>
      </c>
      <c r="CO23" s="90">
        <f t="shared" si="25"/>
        <v>7.43</v>
      </c>
      <c r="CP23" s="90">
        <f t="shared" si="26"/>
        <v>-0.92999999999999972</v>
      </c>
      <c r="CQ23" s="140">
        <f t="shared" si="27"/>
        <v>3.9199999999999982</v>
      </c>
      <c r="CR23" s="162">
        <f t="shared" si="64"/>
        <v>7.92086485176966</v>
      </c>
      <c r="CS23" s="162">
        <f t="shared" si="111"/>
        <v>8.1971031468440163</v>
      </c>
      <c r="CT23" s="162">
        <f t="shared" si="102"/>
        <v>8.4519938476077936</v>
      </c>
      <c r="CU23" s="59"/>
      <c r="CV23" s="91">
        <f t="shared" si="28"/>
        <v>8.1837345454939641</v>
      </c>
      <c r="CW23" s="59"/>
      <c r="CX23" s="21">
        <v>51.86</v>
      </c>
      <c r="CY23" s="21">
        <v>8.58</v>
      </c>
      <c r="CZ23" s="21">
        <v>24.57</v>
      </c>
      <c r="DA23" s="21">
        <v>51.56</v>
      </c>
      <c r="DB23" s="21">
        <v>8.76</v>
      </c>
      <c r="DC23" s="21">
        <v>24.74</v>
      </c>
      <c r="DD23" s="21">
        <v>50</v>
      </c>
      <c r="DE23" s="21">
        <v>8.99</v>
      </c>
      <c r="DF23" s="21">
        <v>24.34</v>
      </c>
      <c r="DG23" s="91">
        <f t="shared" si="67"/>
        <v>51.140000000000008</v>
      </c>
      <c r="DH23" s="91">
        <f t="shared" si="68"/>
        <v>8.7766666666666655</v>
      </c>
      <c r="DI23" s="131">
        <f t="shared" si="69"/>
        <v>24.55</v>
      </c>
      <c r="DJ23" s="90">
        <f t="shared" si="29"/>
        <v>11.340000000000003</v>
      </c>
      <c r="DK23" s="90">
        <f t="shared" si="30"/>
        <v>-1.8399999999999999</v>
      </c>
      <c r="DL23" s="90">
        <f t="shared" si="31"/>
        <v>4.009999999999998</v>
      </c>
      <c r="DM23" s="90">
        <f t="shared" si="32"/>
        <v>11.25</v>
      </c>
      <c r="DN23" s="90">
        <f t="shared" si="33"/>
        <v>-1.7700000000000014</v>
      </c>
      <c r="DO23" s="90">
        <f t="shared" si="34"/>
        <v>4.16</v>
      </c>
      <c r="DP23" s="90">
        <f t="shared" si="35"/>
        <v>11.71</v>
      </c>
      <c r="DQ23" s="90">
        <f t="shared" si="36"/>
        <v>-1.58</v>
      </c>
      <c r="DR23" s="90">
        <f t="shared" si="37"/>
        <v>5.0599999999999987</v>
      </c>
      <c r="DS23" s="162">
        <f t="shared" si="70"/>
        <v>12.168044214252349</v>
      </c>
      <c r="DT23" s="162">
        <f t="shared" si="112"/>
        <v>12.124396892216948</v>
      </c>
      <c r="DU23" s="162">
        <f t="shared" si="103"/>
        <v>12.85395269946175</v>
      </c>
      <c r="DV23" s="59"/>
      <c r="DW23" s="91">
        <f t="shared" si="38"/>
        <v>4.2502052238032437</v>
      </c>
      <c r="DX23" s="59"/>
      <c r="DY23" s="21">
        <v>55.99</v>
      </c>
      <c r="DZ23" s="21">
        <v>7.92</v>
      </c>
      <c r="EA23" s="21">
        <v>25.52</v>
      </c>
      <c r="EB23" s="21">
        <v>55.41</v>
      </c>
      <c r="EC23" s="21">
        <v>8.1199999999999992</v>
      </c>
      <c r="ED23" s="21">
        <v>25.56</v>
      </c>
      <c r="EE23" s="21">
        <v>54.28</v>
      </c>
      <c r="EF23" s="21">
        <v>8.34</v>
      </c>
      <c r="EG23" s="21">
        <v>25.48</v>
      </c>
      <c r="EH23" s="91">
        <f t="shared" si="73"/>
        <v>55.226666666666667</v>
      </c>
      <c r="EI23" s="91">
        <f t="shared" si="74"/>
        <v>8.1266666666666669</v>
      </c>
      <c r="EJ23" s="131">
        <f t="shared" si="75"/>
        <v>25.52</v>
      </c>
      <c r="EK23" s="70">
        <f t="shared" si="76"/>
        <v>15.57</v>
      </c>
      <c r="EL23" s="70">
        <f t="shared" si="77"/>
        <v>-2.6899999999999995</v>
      </c>
      <c r="EM23" s="70">
        <f t="shared" si="78"/>
        <v>4.1099999999999994</v>
      </c>
      <c r="EN23" s="70">
        <f t="shared" si="79"/>
        <v>15.840000000000003</v>
      </c>
      <c r="EO23" s="70">
        <f t="shared" si="80"/>
        <v>-2.6700000000000008</v>
      </c>
      <c r="EP23" s="70">
        <f t="shared" si="81"/>
        <v>4.5600000000000023</v>
      </c>
      <c r="EQ23" s="70">
        <f t="shared" si="82"/>
        <v>16.399999999999999</v>
      </c>
      <c r="ER23" s="70">
        <f t="shared" si="83"/>
        <v>-2.5499999999999998</v>
      </c>
      <c r="ES23" s="70">
        <f t="shared" si="84"/>
        <v>5.5299999999999976</v>
      </c>
      <c r="ET23" s="162">
        <f t="shared" si="85"/>
        <v>16.326453993442666</v>
      </c>
      <c r="EU23" s="162">
        <f t="shared" si="113"/>
        <v>16.698146603740192</v>
      </c>
      <c r="EV23" s="162">
        <f t="shared" si="104"/>
        <v>17.494096146986273</v>
      </c>
      <c r="EW23" s="59"/>
      <c r="EX23" s="91">
        <f t="shared" si="40"/>
        <v>4.6050624317157718</v>
      </c>
      <c r="EY23" s="59"/>
      <c r="EZ23" s="21">
        <v>60.22</v>
      </c>
      <c r="FA23" s="21">
        <v>7.07</v>
      </c>
      <c r="FB23" s="21">
        <v>25.62</v>
      </c>
      <c r="FC23" s="21">
        <v>60</v>
      </c>
      <c r="FD23" s="21">
        <v>7.22</v>
      </c>
      <c r="FE23" s="21">
        <v>25.96</v>
      </c>
      <c r="FF23" s="21">
        <v>58.97</v>
      </c>
      <c r="FG23" s="21">
        <v>7.37</v>
      </c>
      <c r="FH23" s="21">
        <v>25.95</v>
      </c>
      <c r="FI23" s="91">
        <f t="shared" si="88"/>
        <v>59.73</v>
      </c>
      <c r="FJ23" s="91">
        <f t="shared" si="89"/>
        <v>7.22</v>
      </c>
      <c r="FK23" s="91">
        <f t="shared" si="90"/>
        <v>25.843333333333334</v>
      </c>
      <c r="FL23" s="90">
        <f t="shared" si="41"/>
        <v>17.89</v>
      </c>
      <c r="FM23" s="90">
        <f t="shared" si="42"/>
        <v>-3.05</v>
      </c>
      <c r="FN23" s="90">
        <f t="shared" si="43"/>
        <v>4.2099999999999973</v>
      </c>
      <c r="FO23" s="90">
        <f t="shared" si="44"/>
        <v>17.840000000000003</v>
      </c>
      <c r="FP23" s="90">
        <f t="shared" si="45"/>
        <v>-3.0200000000000005</v>
      </c>
      <c r="FQ23" s="90">
        <f t="shared" si="46"/>
        <v>4.5</v>
      </c>
      <c r="FR23" s="90">
        <f t="shared" si="47"/>
        <v>19.009999999999998</v>
      </c>
      <c r="FS23" s="90">
        <f t="shared" si="48"/>
        <v>-3.04</v>
      </c>
      <c r="FT23" s="90">
        <f t="shared" si="49"/>
        <v>5.5799999999999983</v>
      </c>
      <c r="FU23" s="162">
        <f t="shared" si="91"/>
        <v>18.630048309116109</v>
      </c>
      <c r="FV23" s="162">
        <f t="shared" si="114"/>
        <v>18.644999329578969</v>
      </c>
      <c r="FW23" s="162">
        <f t="shared" si="105"/>
        <v>20.04390431028845</v>
      </c>
      <c r="FX23" s="59"/>
      <c r="FY23" s="91">
        <f t="shared" si="50"/>
        <v>2.3445681905203801</v>
      </c>
      <c r="FZ23" s="59"/>
      <c r="GA23" s="21">
        <v>62.54</v>
      </c>
      <c r="GB23" s="21">
        <v>6.71</v>
      </c>
      <c r="GC23" s="21">
        <v>25.72</v>
      </c>
      <c r="GD23" s="21">
        <v>62</v>
      </c>
      <c r="GE23" s="21">
        <v>6.87</v>
      </c>
      <c r="GF23" s="21">
        <v>25.9</v>
      </c>
      <c r="GG23" s="21">
        <v>61.58</v>
      </c>
      <c r="GH23" s="21">
        <v>6.88</v>
      </c>
      <c r="GI23" s="21">
        <v>26</v>
      </c>
      <c r="GJ23" s="91">
        <f t="shared" si="94"/>
        <v>62.04</v>
      </c>
      <c r="GK23" s="91">
        <f t="shared" si="95"/>
        <v>6.82</v>
      </c>
      <c r="GL23" s="91">
        <f t="shared" si="96"/>
        <v>25.873333333333335</v>
      </c>
    </row>
    <row r="24" spans="1:194" s="93" customFormat="1">
      <c r="A24" s="38"/>
      <c r="B24" s="35" t="s">
        <v>59</v>
      </c>
      <c r="C24" s="30" t="s">
        <v>60</v>
      </c>
      <c r="D24" s="69"/>
      <c r="E24" s="27">
        <v>61.95</v>
      </c>
      <c r="F24" s="27">
        <v>5.99</v>
      </c>
      <c r="G24" s="27">
        <v>20.74</v>
      </c>
      <c r="H24" s="27">
        <v>61.83</v>
      </c>
      <c r="I24" s="27">
        <v>6.02</v>
      </c>
      <c r="J24" s="27">
        <v>20.84</v>
      </c>
      <c r="K24" s="27">
        <v>62.67</v>
      </c>
      <c r="L24" s="27">
        <v>6.11</v>
      </c>
      <c r="M24" s="27">
        <v>21</v>
      </c>
      <c r="N24" s="78">
        <f t="shared" si="51"/>
        <v>62.15</v>
      </c>
      <c r="O24" s="78">
        <f t="shared" si="52"/>
        <v>6.04</v>
      </c>
      <c r="P24" s="78">
        <f t="shared" si="53"/>
        <v>20.86</v>
      </c>
      <c r="Q24" s="70">
        <f t="shared" si="0"/>
        <v>-14.71</v>
      </c>
      <c r="R24" s="70">
        <f t="shared" si="1"/>
        <v>3.3200000000000003</v>
      </c>
      <c r="S24" s="70">
        <f t="shared" si="2"/>
        <v>0.60000000000000142</v>
      </c>
      <c r="T24" s="70">
        <f t="shared" si="3"/>
        <v>-16.579999999999998</v>
      </c>
      <c r="U24" s="70">
        <f t="shared" si="4"/>
        <v>2.8600000000000012</v>
      </c>
      <c r="V24" s="70">
        <f t="shared" si="5"/>
        <v>-1.0899999999999999</v>
      </c>
      <c r="W24" s="70">
        <f t="shared" si="6"/>
        <v>-16.480000000000004</v>
      </c>
      <c r="X24" s="70">
        <f t="shared" si="7"/>
        <v>2.7499999999999991</v>
      </c>
      <c r="Y24" s="70">
        <f t="shared" si="8"/>
        <v>-0.42000000000000171</v>
      </c>
      <c r="Z24" s="160">
        <f t="shared" si="107"/>
        <v>15.091934932274258</v>
      </c>
      <c r="AA24" s="160">
        <f t="shared" si="54"/>
        <v>16.860133451429142</v>
      </c>
      <c r="AB24" s="160">
        <f t="shared" si="55"/>
        <v>16.713147519243648</v>
      </c>
      <c r="AC24" s="289"/>
      <c r="AD24" s="289"/>
      <c r="AE24" s="230"/>
      <c r="AF24" s="230"/>
      <c r="AG24" s="230"/>
      <c r="AH24" s="230"/>
      <c r="AI24" s="230"/>
      <c r="AJ24" s="230"/>
      <c r="AK24" s="230"/>
      <c r="AL24" s="230"/>
      <c r="AM24" s="230"/>
      <c r="AN24" s="230"/>
      <c r="AO24" s="230"/>
      <c r="AP24" s="230"/>
      <c r="AQ24" s="230"/>
      <c r="AR24" s="61"/>
      <c r="AS24" s="78">
        <f t="shared" si="9"/>
        <v>16.202009134672156</v>
      </c>
      <c r="AT24" s="62"/>
      <c r="AU24" s="27">
        <v>47.24</v>
      </c>
      <c r="AV24" s="27">
        <v>9.31</v>
      </c>
      <c r="AW24" s="27">
        <v>21.34</v>
      </c>
      <c r="AX24" s="27">
        <v>45.25</v>
      </c>
      <c r="AY24" s="27">
        <v>8.8800000000000008</v>
      </c>
      <c r="AZ24" s="27">
        <v>19.75</v>
      </c>
      <c r="BA24" s="27">
        <v>46.19</v>
      </c>
      <c r="BB24" s="27">
        <v>8.86</v>
      </c>
      <c r="BC24" s="27">
        <v>20.58</v>
      </c>
      <c r="BD24" s="78">
        <f t="shared" si="108"/>
        <v>46.226666666666667</v>
      </c>
      <c r="BE24" s="78">
        <f t="shared" si="109"/>
        <v>9.0166666666666675</v>
      </c>
      <c r="BF24" s="78">
        <f t="shared" si="58"/>
        <v>20.556666666666668</v>
      </c>
      <c r="BG24" s="70">
        <f t="shared" si="10"/>
        <v>-2.6799999999999997</v>
      </c>
      <c r="BH24" s="70">
        <f t="shared" si="11"/>
        <v>0.25999999999999979</v>
      </c>
      <c r="BI24" s="70">
        <f t="shared" si="12"/>
        <v>0</v>
      </c>
      <c r="BJ24" s="70">
        <f t="shared" si="13"/>
        <v>-2.3999999999999986</v>
      </c>
      <c r="BK24" s="70">
        <f t="shared" si="14"/>
        <v>0.67999999999999972</v>
      </c>
      <c r="BL24" s="70">
        <f t="shared" si="15"/>
        <v>0.55000000000000071</v>
      </c>
      <c r="BM24" s="70">
        <f t="shared" si="16"/>
        <v>-3.7899999999999991</v>
      </c>
      <c r="BN24" s="70">
        <f t="shared" si="17"/>
        <v>1.1100000000000012</v>
      </c>
      <c r="BO24" s="70">
        <f t="shared" si="18"/>
        <v>-9.9999999999997868E-2</v>
      </c>
      <c r="BP24" s="160">
        <f t="shared" si="110"/>
        <v>2.6925824035672519</v>
      </c>
      <c r="BQ24" s="160">
        <f t="shared" si="59"/>
        <v>2.5543883808066452</v>
      </c>
      <c r="BR24" s="160">
        <f t="shared" si="60"/>
        <v>3.9504683266671048</v>
      </c>
      <c r="BS24" s="289"/>
      <c r="BT24" s="62"/>
      <c r="BU24" s="78">
        <f t="shared" si="115"/>
        <v>3.0383091057728482</v>
      </c>
      <c r="BV24" s="62"/>
      <c r="BW24" s="27">
        <v>44.56</v>
      </c>
      <c r="BX24" s="27">
        <v>9.57</v>
      </c>
      <c r="BY24" s="27">
        <v>21.34</v>
      </c>
      <c r="BZ24" s="27">
        <v>42.85</v>
      </c>
      <c r="CA24" s="27">
        <v>9.56</v>
      </c>
      <c r="CB24" s="27">
        <v>20.3</v>
      </c>
      <c r="CC24" s="27">
        <v>42.4</v>
      </c>
      <c r="CD24" s="27">
        <v>9.9700000000000006</v>
      </c>
      <c r="CE24" s="27">
        <v>20.48</v>
      </c>
      <c r="CF24" s="78">
        <f t="shared" si="116"/>
        <v>43.27</v>
      </c>
      <c r="CG24" s="78">
        <f t="shared" si="117"/>
        <v>9.7000000000000011</v>
      </c>
      <c r="CH24" s="132">
        <f t="shared" si="118"/>
        <v>20.706666666666667</v>
      </c>
      <c r="CI24" s="141">
        <f t="shared" si="19"/>
        <v>6.8699999999999974</v>
      </c>
      <c r="CJ24" s="70">
        <f t="shared" si="20"/>
        <v>-1.1600000000000001</v>
      </c>
      <c r="CK24" s="70">
        <f t="shared" si="21"/>
        <v>2.9200000000000017</v>
      </c>
      <c r="CL24" s="70">
        <f t="shared" si="22"/>
        <v>6.3699999999999974</v>
      </c>
      <c r="CM24" s="70">
        <f t="shared" si="23"/>
        <v>-0.86000000000000121</v>
      </c>
      <c r="CN24" s="70">
        <f t="shared" si="24"/>
        <v>3.3000000000000007</v>
      </c>
      <c r="CO24" s="70">
        <f t="shared" si="25"/>
        <v>4.8400000000000034</v>
      </c>
      <c r="CP24" s="70">
        <f t="shared" si="26"/>
        <v>-0.71000000000000085</v>
      </c>
      <c r="CQ24" s="142">
        <f t="shared" si="27"/>
        <v>2.9199999999999982</v>
      </c>
      <c r="CR24" s="160">
        <f t="shared" si="64"/>
        <v>7.5543960711628015</v>
      </c>
      <c r="CS24" s="160">
        <f t="shared" si="111"/>
        <v>7.2254065629554702</v>
      </c>
      <c r="CT24" s="160">
        <f t="shared" si="102"/>
        <v>5.6970255397005216</v>
      </c>
      <c r="CU24" s="62"/>
      <c r="CV24" s="78">
        <f t="shared" si="28"/>
        <v>6.8140288294729805</v>
      </c>
      <c r="CW24" s="62"/>
      <c r="CX24" s="27">
        <v>51.43</v>
      </c>
      <c r="CY24" s="27">
        <v>8.41</v>
      </c>
      <c r="CZ24" s="27">
        <v>24.26</v>
      </c>
      <c r="DA24" s="27">
        <v>49.22</v>
      </c>
      <c r="DB24" s="27">
        <v>8.6999999999999993</v>
      </c>
      <c r="DC24" s="27">
        <v>23.6</v>
      </c>
      <c r="DD24" s="27">
        <v>47.24</v>
      </c>
      <c r="DE24" s="27">
        <v>9.26</v>
      </c>
      <c r="DF24" s="27">
        <v>23.4</v>
      </c>
      <c r="DG24" s="78">
        <f t="shared" si="67"/>
        <v>49.296666666666674</v>
      </c>
      <c r="DH24" s="78">
        <f t="shared" si="68"/>
        <v>8.7899999999999991</v>
      </c>
      <c r="DI24" s="132">
        <f t="shared" si="69"/>
        <v>23.75333333333333</v>
      </c>
      <c r="DJ24" s="70">
        <f t="shared" si="29"/>
        <v>10.739999999999995</v>
      </c>
      <c r="DK24" s="70">
        <f t="shared" si="30"/>
        <v>-1.92</v>
      </c>
      <c r="DL24" s="70">
        <f t="shared" si="31"/>
        <v>3.4600000000000009</v>
      </c>
      <c r="DM24" s="70">
        <f t="shared" si="32"/>
        <v>10.32</v>
      </c>
      <c r="DN24" s="70">
        <f t="shared" si="33"/>
        <v>-1.4500000000000011</v>
      </c>
      <c r="DO24" s="70">
        <f t="shared" si="34"/>
        <v>4.2799999999999976</v>
      </c>
      <c r="DP24" s="70">
        <f t="shared" si="35"/>
        <v>8.57</v>
      </c>
      <c r="DQ24" s="70">
        <f t="shared" si="36"/>
        <v>-1.0400000000000009</v>
      </c>
      <c r="DR24" s="70">
        <f t="shared" si="37"/>
        <v>4.1400000000000006</v>
      </c>
      <c r="DS24" s="160">
        <f t="shared" si="70"/>
        <v>11.445767776781071</v>
      </c>
      <c r="DT24" s="160">
        <f t="shared" si="112"/>
        <v>11.266024143414571</v>
      </c>
      <c r="DU24" s="160">
        <f t="shared" si="103"/>
        <v>9.5742414843161345</v>
      </c>
      <c r="DV24" s="62"/>
      <c r="DW24" s="78">
        <f t="shared" si="38"/>
        <v>3.9962829952066383</v>
      </c>
      <c r="DX24" s="62"/>
      <c r="DY24" s="27">
        <v>55.3</v>
      </c>
      <c r="DZ24" s="27">
        <v>7.65</v>
      </c>
      <c r="EA24" s="27">
        <v>24.8</v>
      </c>
      <c r="EB24" s="27">
        <v>53.17</v>
      </c>
      <c r="EC24" s="27">
        <v>8.11</v>
      </c>
      <c r="ED24" s="27">
        <v>24.58</v>
      </c>
      <c r="EE24" s="27">
        <v>50.97</v>
      </c>
      <c r="EF24" s="27">
        <v>8.93</v>
      </c>
      <c r="EG24" s="27">
        <v>24.62</v>
      </c>
      <c r="EH24" s="78">
        <f t="shared" si="73"/>
        <v>53.146666666666668</v>
      </c>
      <c r="EI24" s="78">
        <f t="shared" si="74"/>
        <v>8.2299999999999986</v>
      </c>
      <c r="EJ24" s="132">
        <f t="shared" si="75"/>
        <v>24.666666666666668</v>
      </c>
      <c r="EK24" s="70">
        <f t="shared" si="76"/>
        <v>14.659999999999997</v>
      </c>
      <c r="EL24" s="70">
        <f t="shared" si="77"/>
        <v>-2.6500000000000004</v>
      </c>
      <c r="EM24" s="70">
        <f t="shared" si="78"/>
        <v>3.7199999999999989</v>
      </c>
      <c r="EN24" s="70">
        <f t="shared" si="79"/>
        <v>14.369999999999997</v>
      </c>
      <c r="EO24" s="70">
        <f t="shared" si="80"/>
        <v>-2.16</v>
      </c>
      <c r="EP24" s="70">
        <f t="shared" si="81"/>
        <v>4.7100000000000009</v>
      </c>
      <c r="EQ24" s="70">
        <f t="shared" si="82"/>
        <v>12.660000000000004</v>
      </c>
      <c r="ER24" s="70">
        <f t="shared" si="83"/>
        <v>-1.4700000000000006</v>
      </c>
      <c r="ES24" s="70">
        <f t="shared" si="84"/>
        <v>5.16</v>
      </c>
      <c r="ET24" s="160">
        <f t="shared" si="85"/>
        <v>15.355015467266709</v>
      </c>
      <c r="EU24" s="160">
        <f t="shared" si="113"/>
        <v>15.275686563948605</v>
      </c>
      <c r="EV24" s="160">
        <f t="shared" si="104"/>
        <v>13.749985454537764</v>
      </c>
      <c r="EW24" s="62"/>
      <c r="EX24" s="78">
        <f t="shared" si="40"/>
        <v>4.1077785291376658</v>
      </c>
      <c r="EY24" s="62"/>
      <c r="EZ24" s="27">
        <v>59.22</v>
      </c>
      <c r="FA24" s="27">
        <v>6.92</v>
      </c>
      <c r="FB24" s="27">
        <v>25.06</v>
      </c>
      <c r="FC24" s="27">
        <v>57.22</v>
      </c>
      <c r="FD24" s="27">
        <v>7.4</v>
      </c>
      <c r="FE24" s="27">
        <v>25.01</v>
      </c>
      <c r="FF24" s="27">
        <v>55.06</v>
      </c>
      <c r="FG24" s="27">
        <v>8.5</v>
      </c>
      <c r="FH24" s="27">
        <v>25.64</v>
      </c>
      <c r="FI24" s="78">
        <f t="shared" si="88"/>
        <v>57.166666666666664</v>
      </c>
      <c r="FJ24" s="78">
        <f t="shared" si="89"/>
        <v>7.6066666666666665</v>
      </c>
      <c r="FK24" s="78">
        <f t="shared" si="90"/>
        <v>25.236666666666668</v>
      </c>
      <c r="FL24" s="70">
        <f t="shared" si="41"/>
        <v>17.059999999999995</v>
      </c>
      <c r="FM24" s="70">
        <f t="shared" si="42"/>
        <v>-3.09</v>
      </c>
      <c r="FN24" s="70">
        <f t="shared" si="43"/>
        <v>3.5700000000000003</v>
      </c>
      <c r="FO24" s="70">
        <f t="shared" si="44"/>
        <v>16.869999999999997</v>
      </c>
      <c r="FP24" s="70">
        <f t="shared" si="45"/>
        <v>-2.5900000000000007</v>
      </c>
      <c r="FQ24" s="70">
        <f t="shared" si="46"/>
        <v>4.759999999999998</v>
      </c>
      <c r="FR24" s="70">
        <f t="shared" si="47"/>
        <v>15.57</v>
      </c>
      <c r="FS24" s="70">
        <f t="shared" si="48"/>
        <v>-1.9700000000000006</v>
      </c>
      <c r="FT24" s="70">
        <f t="shared" si="49"/>
        <v>5.43</v>
      </c>
      <c r="FU24" s="160">
        <f t="shared" si="91"/>
        <v>17.701316335233372</v>
      </c>
      <c r="FV24" s="160">
        <f t="shared" si="114"/>
        <v>17.718989813191943</v>
      </c>
      <c r="FW24" s="160">
        <f t="shared" si="105"/>
        <v>16.606947341399021</v>
      </c>
      <c r="FX24" s="62"/>
      <c r="FY24" s="78">
        <f t="shared" si="50"/>
        <v>2.6436906021696314</v>
      </c>
      <c r="FZ24" s="62"/>
      <c r="GA24" s="27">
        <v>61.62</v>
      </c>
      <c r="GB24" s="27">
        <v>6.48</v>
      </c>
      <c r="GC24" s="27">
        <v>24.91</v>
      </c>
      <c r="GD24" s="27">
        <v>59.72</v>
      </c>
      <c r="GE24" s="27">
        <v>6.97</v>
      </c>
      <c r="GF24" s="27">
        <v>25.06</v>
      </c>
      <c r="GG24" s="27">
        <v>57.97</v>
      </c>
      <c r="GH24" s="27">
        <v>8</v>
      </c>
      <c r="GI24" s="27">
        <v>25.91</v>
      </c>
      <c r="GJ24" s="78">
        <f t="shared" si="94"/>
        <v>59.77</v>
      </c>
      <c r="GK24" s="78">
        <f t="shared" si="95"/>
        <v>7.1499999999999995</v>
      </c>
      <c r="GL24" s="78">
        <f t="shared" si="96"/>
        <v>25.293333333333333</v>
      </c>
    </row>
    <row r="25" spans="1:194" s="93" customFormat="1">
      <c r="A25" s="38"/>
      <c r="B25" s="35" t="s">
        <v>61</v>
      </c>
      <c r="C25" s="30" t="s">
        <v>62</v>
      </c>
      <c r="D25" s="69"/>
      <c r="E25" s="27">
        <v>66.209999999999994</v>
      </c>
      <c r="F25" s="27">
        <v>7.07</v>
      </c>
      <c r="G25" s="27">
        <v>24.77</v>
      </c>
      <c r="H25" s="27">
        <v>66.37</v>
      </c>
      <c r="I25" s="27">
        <v>7.17</v>
      </c>
      <c r="J25" s="27">
        <v>24.71</v>
      </c>
      <c r="K25" s="27">
        <v>65.97</v>
      </c>
      <c r="L25" s="27">
        <v>7.17</v>
      </c>
      <c r="M25" s="27">
        <v>24.83</v>
      </c>
      <c r="N25" s="78">
        <f t="shared" si="51"/>
        <v>66.183333333333323</v>
      </c>
      <c r="O25" s="78">
        <f t="shared" si="52"/>
        <v>7.1366666666666667</v>
      </c>
      <c r="P25" s="78">
        <f t="shared" si="53"/>
        <v>24.77</v>
      </c>
      <c r="Q25" s="70">
        <f t="shared" si="0"/>
        <v>-14.639999999999993</v>
      </c>
      <c r="R25" s="70">
        <f t="shared" si="1"/>
        <v>2.1099999999999994</v>
      </c>
      <c r="S25" s="70">
        <f t="shared" si="2"/>
        <v>-2.8299999999999983</v>
      </c>
      <c r="T25" s="70">
        <f t="shared" si="3"/>
        <v>-16.490000000000002</v>
      </c>
      <c r="U25" s="70">
        <f t="shared" si="4"/>
        <v>1.9800000000000004</v>
      </c>
      <c r="V25" s="70">
        <f t="shared" si="5"/>
        <v>-3.66</v>
      </c>
      <c r="W25" s="70">
        <f t="shared" si="6"/>
        <v>-15.879999999999995</v>
      </c>
      <c r="X25" s="70">
        <f t="shared" si="7"/>
        <v>2.1300000000000008</v>
      </c>
      <c r="Y25" s="70">
        <f t="shared" si="8"/>
        <v>-3.2799999999999976</v>
      </c>
      <c r="Z25" s="160">
        <f t="shared" si="107"/>
        <v>15.05956838690936</v>
      </c>
      <c r="AA25" s="160">
        <f t="shared" si="54"/>
        <v>17.006942699968153</v>
      </c>
      <c r="AB25" s="160">
        <f t="shared" si="55"/>
        <v>16.354500909535574</v>
      </c>
      <c r="AC25" s="289"/>
      <c r="AD25" s="289"/>
      <c r="AE25" s="230"/>
      <c r="AF25" s="230"/>
      <c r="AG25" s="230"/>
      <c r="AH25" s="230"/>
      <c r="AI25" s="230"/>
      <c r="AJ25" s="230"/>
      <c r="AK25" s="230"/>
      <c r="AL25" s="230"/>
      <c r="AM25" s="230"/>
      <c r="AN25" s="230"/>
      <c r="AO25" s="230"/>
      <c r="AP25" s="230"/>
      <c r="AQ25" s="230"/>
      <c r="AR25" s="61"/>
      <c r="AS25" s="78">
        <f t="shared" si="9"/>
        <v>16.138571463698028</v>
      </c>
      <c r="AT25" s="62"/>
      <c r="AU25" s="27">
        <v>51.57</v>
      </c>
      <c r="AV25" s="27">
        <v>9.18</v>
      </c>
      <c r="AW25" s="27">
        <v>21.94</v>
      </c>
      <c r="AX25" s="27">
        <v>49.88</v>
      </c>
      <c r="AY25" s="27">
        <v>9.15</v>
      </c>
      <c r="AZ25" s="27">
        <v>21.05</v>
      </c>
      <c r="BA25" s="27">
        <v>50.09</v>
      </c>
      <c r="BB25" s="27">
        <v>9.3000000000000007</v>
      </c>
      <c r="BC25" s="27">
        <v>21.55</v>
      </c>
      <c r="BD25" s="78">
        <f t="shared" si="108"/>
        <v>50.513333333333343</v>
      </c>
      <c r="BE25" s="78">
        <f t="shared" si="109"/>
        <v>9.2099999999999991</v>
      </c>
      <c r="BF25" s="78">
        <f t="shared" si="58"/>
        <v>21.513333333333335</v>
      </c>
      <c r="BG25" s="70">
        <f t="shared" si="10"/>
        <v>-3.5900000000000034</v>
      </c>
      <c r="BH25" s="70">
        <f t="shared" si="11"/>
        <v>1.0600000000000005</v>
      </c>
      <c r="BI25" s="70">
        <f t="shared" si="12"/>
        <v>2.4499999999999993</v>
      </c>
      <c r="BJ25" s="70">
        <f t="shared" si="13"/>
        <v>-3.5399999999999991</v>
      </c>
      <c r="BK25" s="70">
        <f t="shared" si="14"/>
        <v>1.0899999999999999</v>
      </c>
      <c r="BL25" s="70">
        <f t="shared" si="15"/>
        <v>2.2300000000000004</v>
      </c>
      <c r="BM25" s="70">
        <f t="shared" si="16"/>
        <v>-3.2700000000000031</v>
      </c>
      <c r="BN25" s="70">
        <f t="shared" si="17"/>
        <v>0.97999999999999865</v>
      </c>
      <c r="BO25" s="70">
        <f t="shared" si="18"/>
        <v>2.2199999999999989</v>
      </c>
      <c r="BP25" s="160">
        <f t="shared" si="110"/>
        <v>4.4737232815631351</v>
      </c>
      <c r="BQ25" s="160">
        <f t="shared" si="59"/>
        <v>4.3234939574376643</v>
      </c>
      <c r="BR25" s="160">
        <f>SQRT((BM25^2)+(BN25^2)+(BO25^2))</f>
        <v>4.0720633590355657</v>
      </c>
      <c r="BS25" s="289"/>
      <c r="BT25" s="62"/>
      <c r="BU25" s="78">
        <f t="shared" si="115"/>
        <v>4.2890934032989207</v>
      </c>
      <c r="BV25" s="62"/>
      <c r="BW25" s="27">
        <v>47.98</v>
      </c>
      <c r="BX25" s="27">
        <v>10.24</v>
      </c>
      <c r="BY25" s="27">
        <v>24.39</v>
      </c>
      <c r="BZ25" s="27">
        <v>46.34</v>
      </c>
      <c r="CA25" s="27">
        <v>10.24</v>
      </c>
      <c r="CB25" s="27">
        <v>23.28</v>
      </c>
      <c r="CC25" s="27">
        <v>46.82</v>
      </c>
      <c r="CD25" s="27">
        <v>10.28</v>
      </c>
      <c r="CE25" s="27">
        <v>23.77</v>
      </c>
      <c r="CF25" s="78">
        <f t="shared" si="116"/>
        <v>47.04666666666666</v>
      </c>
      <c r="CG25" s="78">
        <f t="shared" si="117"/>
        <v>10.253333333333332</v>
      </c>
      <c r="CH25" s="132">
        <f t="shared" si="118"/>
        <v>23.813333333333333</v>
      </c>
      <c r="CI25" s="141">
        <f t="shared" si="19"/>
        <v>3.5100000000000051</v>
      </c>
      <c r="CJ25" s="70">
        <f t="shared" si="20"/>
        <v>-0.59999999999999964</v>
      </c>
      <c r="CK25" s="70">
        <f t="shared" si="21"/>
        <v>1.8599999999999994</v>
      </c>
      <c r="CL25" s="70">
        <f t="shared" si="22"/>
        <v>4.0499999999999972</v>
      </c>
      <c r="CM25" s="70">
        <f t="shared" si="23"/>
        <v>-0.50999999999999979</v>
      </c>
      <c r="CN25" s="70">
        <f t="shared" si="24"/>
        <v>2.4899999999999984</v>
      </c>
      <c r="CO25" s="70">
        <f t="shared" si="25"/>
        <v>3.9200000000000017</v>
      </c>
      <c r="CP25" s="70">
        <f t="shared" si="26"/>
        <v>-0.47999999999999865</v>
      </c>
      <c r="CQ25" s="142">
        <f t="shared" si="27"/>
        <v>2.3000000000000007</v>
      </c>
      <c r="CR25" s="160">
        <f t="shared" si="64"/>
        <v>4.0174245481402675</v>
      </c>
      <c r="CS25" s="160">
        <f t="shared" si="111"/>
        <v>4.7814955819283123</v>
      </c>
      <c r="CT25" s="160">
        <f>SQRT((CO25^2)+(CP25^2)+(CQ25^2))</f>
        <v>4.5702078727340201</v>
      </c>
      <c r="CU25" s="62"/>
      <c r="CV25" s="78">
        <f t="shared" si="28"/>
        <v>4.4539745047416881</v>
      </c>
      <c r="CW25" s="62"/>
      <c r="CX25" s="27">
        <v>51.49</v>
      </c>
      <c r="CY25" s="27">
        <v>9.64</v>
      </c>
      <c r="CZ25" s="27">
        <v>26.25</v>
      </c>
      <c r="DA25" s="27">
        <v>50.39</v>
      </c>
      <c r="DB25" s="27">
        <v>9.73</v>
      </c>
      <c r="DC25" s="27">
        <v>25.77</v>
      </c>
      <c r="DD25" s="27">
        <v>50.74</v>
      </c>
      <c r="DE25" s="27">
        <v>9.8000000000000007</v>
      </c>
      <c r="DF25" s="27">
        <v>26.07</v>
      </c>
      <c r="DG25" s="78">
        <f t="shared" si="67"/>
        <v>50.873333333333335</v>
      </c>
      <c r="DH25" s="78">
        <f t="shared" si="68"/>
        <v>9.7233333333333345</v>
      </c>
      <c r="DI25" s="132">
        <f t="shared" si="69"/>
        <v>26.03</v>
      </c>
      <c r="DJ25" s="70">
        <f t="shared" si="29"/>
        <v>7.4000000000000057</v>
      </c>
      <c r="DK25" s="70">
        <f t="shared" si="30"/>
        <v>-1.08</v>
      </c>
      <c r="DL25" s="70">
        <f t="shared" si="31"/>
        <v>2.4699999999999989</v>
      </c>
      <c r="DM25" s="70">
        <f t="shared" si="32"/>
        <v>7.5799999999999983</v>
      </c>
      <c r="DN25" s="70">
        <f t="shared" si="33"/>
        <v>-0.87000000000000099</v>
      </c>
      <c r="DO25" s="70">
        <f t="shared" si="34"/>
        <v>3.2899999999999991</v>
      </c>
      <c r="DP25" s="70">
        <f t="shared" si="35"/>
        <v>7.2700000000000031</v>
      </c>
      <c r="DQ25" s="70">
        <f t="shared" si="36"/>
        <v>-0.83000000000000007</v>
      </c>
      <c r="DR25" s="70">
        <f t="shared" si="37"/>
        <v>2.9400000000000013</v>
      </c>
      <c r="DS25" s="160">
        <f t="shared" si="70"/>
        <v>7.8757412349568776</v>
      </c>
      <c r="DT25" s="160">
        <f t="shared" si="112"/>
        <v>8.3088747733974166</v>
      </c>
      <c r="DU25" s="160">
        <f>SQRT((DP25^2)+(DQ25^2)+(DR25^2))</f>
        <v>7.8857719977184253</v>
      </c>
      <c r="DV25" s="62"/>
      <c r="DW25" s="78">
        <f t="shared" si="38"/>
        <v>3.6759201417997258</v>
      </c>
      <c r="DX25" s="62"/>
      <c r="DY25" s="27">
        <v>55.38</v>
      </c>
      <c r="DZ25" s="27">
        <v>9.16</v>
      </c>
      <c r="EA25" s="27">
        <v>26.86</v>
      </c>
      <c r="EB25" s="27">
        <v>53.92</v>
      </c>
      <c r="EC25" s="27">
        <v>9.3699999999999992</v>
      </c>
      <c r="ED25" s="27">
        <v>26.57</v>
      </c>
      <c r="EE25" s="27">
        <v>54.09</v>
      </c>
      <c r="EF25" s="27">
        <v>9.4499999999999993</v>
      </c>
      <c r="EG25" s="27">
        <v>26.71</v>
      </c>
      <c r="EH25" s="78">
        <f t="shared" si="73"/>
        <v>54.463333333333338</v>
      </c>
      <c r="EI25" s="78">
        <f t="shared" si="74"/>
        <v>9.3266666666666662</v>
      </c>
      <c r="EJ25" s="132">
        <f t="shared" si="75"/>
        <v>26.713333333333335</v>
      </c>
      <c r="EK25" s="70">
        <f t="shared" si="76"/>
        <v>10.82</v>
      </c>
      <c r="EL25" s="70">
        <f t="shared" si="77"/>
        <v>-1.6500000000000004</v>
      </c>
      <c r="EM25" s="70">
        <f t="shared" si="78"/>
        <v>2.9399999999999977</v>
      </c>
      <c r="EN25" s="70">
        <f t="shared" si="79"/>
        <v>11.61</v>
      </c>
      <c r="EO25" s="70">
        <f t="shared" si="80"/>
        <v>-1.5299999999999994</v>
      </c>
      <c r="EP25" s="70">
        <f t="shared" si="81"/>
        <v>3.9299999999999997</v>
      </c>
      <c r="EQ25" s="70">
        <f t="shared" si="82"/>
        <v>11.21</v>
      </c>
      <c r="ER25" s="70">
        <f t="shared" si="83"/>
        <v>-1.3899999999999988</v>
      </c>
      <c r="ES25" s="70">
        <f t="shared" si="84"/>
        <v>3.629999999999999</v>
      </c>
      <c r="ET25" s="160">
        <f t="shared" si="85"/>
        <v>11.333071075396994</v>
      </c>
      <c r="EU25" s="160">
        <f t="shared" si="113"/>
        <v>12.352242711345983</v>
      </c>
      <c r="EV25" s="160">
        <f>SQRT((EQ25^2)+(ER25^2)+(ES25^2))</f>
        <v>11.864784026690078</v>
      </c>
      <c r="EW25" s="62"/>
      <c r="EX25" s="78">
        <f t="shared" si="40"/>
        <v>3.8898186190218218</v>
      </c>
      <c r="EY25" s="62"/>
      <c r="EZ25" s="27">
        <v>58.8</v>
      </c>
      <c r="FA25" s="27">
        <v>8.59</v>
      </c>
      <c r="FB25" s="27">
        <v>27.33</v>
      </c>
      <c r="FC25" s="27">
        <v>57.95</v>
      </c>
      <c r="FD25" s="27">
        <v>8.7100000000000009</v>
      </c>
      <c r="FE25" s="27">
        <v>27.21</v>
      </c>
      <c r="FF25" s="27">
        <v>58.03</v>
      </c>
      <c r="FG25" s="27">
        <v>8.89</v>
      </c>
      <c r="FH25" s="27">
        <v>27.4</v>
      </c>
      <c r="FI25" s="78">
        <f t="shared" si="88"/>
        <v>58.26</v>
      </c>
      <c r="FJ25" s="78">
        <f t="shared" si="89"/>
        <v>8.73</v>
      </c>
      <c r="FK25" s="78">
        <f t="shared" si="90"/>
        <v>27.313333333333333</v>
      </c>
      <c r="FL25" s="70">
        <f t="shared" si="41"/>
        <v>13.110000000000007</v>
      </c>
      <c r="FM25" s="70">
        <f t="shared" si="42"/>
        <v>-1.9800000000000004</v>
      </c>
      <c r="FN25" s="70">
        <f t="shared" si="43"/>
        <v>2.8900000000000006</v>
      </c>
      <c r="FO25" s="70">
        <f t="shared" si="44"/>
        <v>13.879999999999995</v>
      </c>
      <c r="FP25" s="70">
        <f t="shared" si="45"/>
        <v>-1.8000000000000007</v>
      </c>
      <c r="FQ25" s="70">
        <f t="shared" si="46"/>
        <v>4.1499999999999986</v>
      </c>
      <c r="FR25" s="70">
        <f t="shared" si="47"/>
        <v>13.339999999999996</v>
      </c>
      <c r="FS25" s="70">
        <f t="shared" si="48"/>
        <v>-1.7099999999999991</v>
      </c>
      <c r="FT25" s="70">
        <f t="shared" si="49"/>
        <v>3.7100000000000009</v>
      </c>
      <c r="FU25" s="160">
        <f t="shared" si="91"/>
        <v>13.569988946200368</v>
      </c>
      <c r="FV25" s="160">
        <f t="shared" si="114"/>
        <v>14.598523897983654</v>
      </c>
      <c r="FW25" s="160">
        <f>SQRT((FR25^2)+(FS25^2)+(FT25^2))</f>
        <v>13.951480208207297</v>
      </c>
      <c r="FX25" s="62"/>
      <c r="FY25" s="78">
        <f t="shared" si="50"/>
        <v>2.2525294424022313</v>
      </c>
      <c r="FZ25" s="62"/>
      <c r="GA25" s="27">
        <v>61.09</v>
      </c>
      <c r="GB25" s="27">
        <v>8.26</v>
      </c>
      <c r="GC25" s="27">
        <v>27.28</v>
      </c>
      <c r="GD25" s="27">
        <v>60.22</v>
      </c>
      <c r="GE25" s="27">
        <v>8.44</v>
      </c>
      <c r="GF25" s="27">
        <v>27.43</v>
      </c>
      <c r="GG25" s="27">
        <v>60.16</v>
      </c>
      <c r="GH25" s="27">
        <v>8.57</v>
      </c>
      <c r="GI25" s="27">
        <v>27.48</v>
      </c>
      <c r="GJ25" s="78">
        <f t="shared" si="94"/>
        <v>60.49</v>
      </c>
      <c r="GK25" s="78">
        <f t="shared" si="95"/>
        <v>8.4233333333333338</v>
      </c>
      <c r="GL25" s="78">
        <f t="shared" si="96"/>
        <v>27.396666666666665</v>
      </c>
    </row>
    <row r="26" spans="1:194" s="79" customFormat="1" ht="15" thickBot="1">
      <c r="A26" s="94"/>
      <c r="B26" s="111" t="s">
        <v>63</v>
      </c>
      <c r="C26" s="102" t="s">
        <v>64</v>
      </c>
      <c r="D26" s="96"/>
      <c r="E26" s="49">
        <v>62.25</v>
      </c>
      <c r="F26" s="49">
        <v>7.45</v>
      </c>
      <c r="G26" s="49">
        <v>25.22</v>
      </c>
      <c r="H26" s="49">
        <v>61.52</v>
      </c>
      <c r="I26" s="49">
        <v>7.55</v>
      </c>
      <c r="J26" s="49">
        <v>25.89</v>
      </c>
      <c r="K26" s="49">
        <v>64.430000000000007</v>
      </c>
      <c r="L26" s="49">
        <v>7</v>
      </c>
      <c r="M26" s="49">
        <v>25.42</v>
      </c>
      <c r="N26" s="98">
        <f t="shared" si="51"/>
        <v>62.733333333333341</v>
      </c>
      <c r="O26" s="98">
        <f t="shared" si="52"/>
        <v>7.333333333333333</v>
      </c>
      <c r="P26" s="98">
        <f t="shared" si="53"/>
        <v>25.51</v>
      </c>
      <c r="Q26" s="97">
        <f t="shared" si="0"/>
        <v>-19.869999999999997</v>
      </c>
      <c r="R26" s="97">
        <f t="shared" si="1"/>
        <v>1.5499999999999998</v>
      </c>
      <c r="S26" s="97">
        <f t="shared" si="2"/>
        <v>-6.5399999999999991</v>
      </c>
      <c r="T26" s="97">
        <f t="shared" si="3"/>
        <v>-21.35</v>
      </c>
      <c r="U26" s="97">
        <f t="shared" si="4"/>
        <v>0.98999999999999932</v>
      </c>
      <c r="V26" s="97">
        <f t="shared" si="5"/>
        <v>-9.0300000000000011</v>
      </c>
      <c r="W26" s="97">
        <f t="shared" si="6"/>
        <v>-19.480000000000004</v>
      </c>
      <c r="X26" s="97">
        <f t="shared" si="7"/>
        <v>1.6300000000000008</v>
      </c>
      <c r="Y26" s="97">
        <f t="shared" si="8"/>
        <v>-6.48</v>
      </c>
      <c r="Z26" s="163">
        <f t="shared" si="107"/>
        <v>20.975962433223412</v>
      </c>
      <c r="AA26" s="163">
        <f t="shared" si="54"/>
        <v>23.202230496226004</v>
      </c>
      <c r="AB26" s="163">
        <f t="shared" si="55"/>
        <v>20.59411809230976</v>
      </c>
      <c r="AC26" s="290"/>
      <c r="AD26" s="289"/>
      <c r="AE26" s="231"/>
      <c r="AF26" s="231"/>
      <c r="AG26" s="231"/>
      <c r="AH26" s="231"/>
      <c r="AI26" s="231"/>
      <c r="AJ26" s="231"/>
      <c r="AK26" s="231"/>
      <c r="AL26" s="231"/>
      <c r="AM26" s="231"/>
      <c r="AN26" s="231"/>
      <c r="AO26" s="231"/>
      <c r="AP26" s="231"/>
      <c r="AQ26" s="231"/>
      <c r="AR26" s="64"/>
      <c r="AS26" s="98">
        <f t="shared" si="9"/>
        <v>21.571795886707669</v>
      </c>
      <c r="AT26" s="65"/>
      <c r="AU26" s="49">
        <v>42.38</v>
      </c>
      <c r="AV26" s="49">
        <v>9</v>
      </c>
      <c r="AW26" s="49">
        <v>18.68</v>
      </c>
      <c r="AX26" s="49">
        <v>40.17</v>
      </c>
      <c r="AY26" s="49">
        <v>8.5399999999999991</v>
      </c>
      <c r="AZ26" s="49">
        <v>16.86</v>
      </c>
      <c r="BA26" s="49">
        <v>44.95</v>
      </c>
      <c r="BB26" s="49">
        <v>8.6300000000000008</v>
      </c>
      <c r="BC26" s="49">
        <v>18.940000000000001</v>
      </c>
      <c r="BD26" s="98">
        <f t="shared" si="108"/>
        <v>42.500000000000007</v>
      </c>
      <c r="BE26" s="98">
        <f t="shared" si="109"/>
        <v>8.7233333333333345</v>
      </c>
      <c r="BF26" s="98">
        <f t="shared" si="58"/>
        <v>18.16</v>
      </c>
      <c r="BG26" s="97">
        <f t="shared" si="10"/>
        <v>-1.5900000000000034</v>
      </c>
      <c r="BH26" s="97">
        <f t="shared" si="11"/>
        <v>0.98000000000000043</v>
      </c>
      <c r="BI26" s="97">
        <f t="shared" si="12"/>
        <v>1.0199999999999996</v>
      </c>
      <c r="BJ26" s="97">
        <f t="shared" si="13"/>
        <v>-3.480000000000004</v>
      </c>
      <c r="BK26" s="97">
        <f t="shared" si="14"/>
        <v>1.3600000000000012</v>
      </c>
      <c r="BL26" s="97">
        <f t="shared" si="15"/>
        <v>-5.9999999999998721E-2</v>
      </c>
      <c r="BM26" s="97">
        <f t="shared" si="16"/>
        <v>-4.3500000000000014</v>
      </c>
      <c r="BN26" s="97">
        <f t="shared" si="17"/>
        <v>1.25</v>
      </c>
      <c r="BO26" s="97">
        <f t="shared" si="18"/>
        <v>0.69999999999999929</v>
      </c>
      <c r="BP26" s="163">
        <f t="shared" si="110"/>
        <v>2.1281212371479241</v>
      </c>
      <c r="BQ26" s="163">
        <f t="shared" si="59"/>
        <v>3.7367900663537457</v>
      </c>
      <c r="BR26" s="163">
        <f t="shared" si="60"/>
        <v>4.5798471590217957</v>
      </c>
      <c r="BS26" s="290"/>
      <c r="BT26" s="65"/>
      <c r="BU26" s="98">
        <f t="shared" si="115"/>
        <v>3.4055526554274542</v>
      </c>
      <c r="BV26" s="65"/>
      <c r="BW26" s="49">
        <v>40.79</v>
      </c>
      <c r="BX26" s="49">
        <v>9.98</v>
      </c>
      <c r="BY26" s="49">
        <v>19.7</v>
      </c>
      <c r="BZ26" s="49">
        <v>36.69</v>
      </c>
      <c r="CA26" s="49">
        <v>9.9</v>
      </c>
      <c r="CB26" s="49">
        <v>16.8</v>
      </c>
      <c r="CC26" s="49">
        <v>40.6</v>
      </c>
      <c r="CD26" s="49">
        <v>9.8800000000000008</v>
      </c>
      <c r="CE26" s="49">
        <v>19.64</v>
      </c>
      <c r="CF26" s="98">
        <f t="shared" si="116"/>
        <v>39.359999999999992</v>
      </c>
      <c r="CG26" s="98">
        <f t="shared" si="117"/>
        <v>9.9200000000000017</v>
      </c>
      <c r="CH26" s="133">
        <f t="shared" si="118"/>
        <v>18.713333333333335</v>
      </c>
      <c r="CI26" s="143">
        <f t="shared" si="19"/>
        <v>4.93</v>
      </c>
      <c r="CJ26" s="97">
        <f t="shared" si="20"/>
        <v>-8.0000000000000071E-2</v>
      </c>
      <c r="CK26" s="97">
        <f t="shared" si="21"/>
        <v>3.6799999999999997</v>
      </c>
      <c r="CL26" s="97">
        <f t="shared" si="22"/>
        <v>4.7899999999999991</v>
      </c>
      <c r="CM26" s="97">
        <f t="shared" si="23"/>
        <v>0.29999999999999893</v>
      </c>
      <c r="CN26" s="97">
        <f t="shared" si="24"/>
        <v>4.6400000000000006</v>
      </c>
      <c r="CO26" s="97">
        <f t="shared" si="25"/>
        <v>3.769999999999996</v>
      </c>
      <c r="CP26" s="97">
        <f t="shared" si="26"/>
        <v>-0.10000000000000142</v>
      </c>
      <c r="CQ26" s="144">
        <f t="shared" si="27"/>
        <v>3.0599999999999987</v>
      </c>
      <c r="CR26" s="163">
        <f t="shared" ref="CR26:CR66" si="119">SQRT((CI26^2)+(CJ26^2)+(CK26^2))</f>
        <v>6.1525360624704986</v>
      </c>
      <c r="CS26" s="163">
        <f t="shared" si="111"/>
        <v>6.6756048415106175</v>
      </c>
      <c r="CT26" s="163">
        <f t="shared" ref="CT26:CT66" si="120">SQRT((CO26^2)+(CP26^2)+(CQ26^2))</f>
        <v>4.8565934563230595</v>
      </c>
      <c r="CU26" s="65"/>
      <c r="CV26" s="98">
        <f t="shared" si="28"/>
        <v>5.8831104773655989</v>
      </c>
      <c r="CW26" s="65"/>
      <c r="CX26" s="49">
        <v>45.72</v>
      </c>
      <c r="CY26" s="49">
        <v>9.9</v>
      </c>
      <c r="CZ26" s="49">
        <v>23.38</v>
      </c>
      <c r="DA26" s="49">
        <v>41.48</v>
      </c>
      <c r="DB26" s="49">
        <v>10.199999999999999</v>
      </c>
      <c r="DC26" s="49">
        <v>21.44</v>
      </c>
      <c r="DD26" s="49">
        <v>44.37</v>
      </c>
      <c r="DE26" s="49">
        <v>9.7799999999999994</v>
      </c>
      <c r="DF26" s="49">
        <v>22.7</v>
      </c>
      <c r="DG26" s="98">
        <f t="shared" si="67"/>
        <v>43.856666666666662</v>
      </c>
      <c r="DH26" s="98">
        <f t="shared" si="68"/>
        <v>9.9600000000000009</v>
      </c>
      <c r="DI26" s="133">
        <f t="shared" si="69"/>
        <v>22.506666666666664</v>
      </c>
      <c r="DJ26" s="97">
        <f t="shared" si="29"/>
        <v>8.230000000000004</v>
      </c>
      <c r="DK26" s="97">
        <f t="shared" si="30"/>
        <v>-0.14000000000000057</v>
      </c>
      <c r="DL26" s="97">
        <f t="shared" si="31"/>
        <v>5.1099999999999994</v>
      </c>
      <c r="DM26" s="97">
        <f t="shared" si="32"/>
        <v>9.0300000000000011</v>
      </c>
      <c r="DN26" s="97">
        <f t="shared" si="33"/>
        <v>0.1899999999999995</v>
      </c>
      <c r="DO26" s="97">
        <f t="shared" si="34"/>
        <v>6.870000000000001</v>
      </c>
      <c r="DP26" s="97">
        <f t="shared" si="35"/>
        <v>8.2199999999999989</v>
      </c>
      <c r="DQ26" s="97">
        <f t="shared" si="36"/>
        <v>-0.26000000000000156</v>
      </c>
      <c r="DR26" s="97">
        <f t="shared" si="37"/>
        <v>4.93</v>
      </c>
      <c r="DS26" s="163">
        <f t="shared" si="70"/>
        <v>9.6883744766601616</v>
      </c>
      <c r="DT26" s="163">
        <f t="shared" si="112"/>
        <v>11.34785882887164</v>
      </c>
      <c r="DU26" s="163">
        <f t="shared" ref="DU26:DU66" si="121">SQRT((DP26^2)+(DQ26^2)+(DR26^2))</f>
        <v>9.5885817512289044</v>
      </c>
      <c r="DV26" s="65"/>
      <c r="DW26" s="98">
        <f t="shared" si="38"/>
        <v>4.4026494548421944</v>
      </c>
      <c r="DX26" s="65"/>
      <c r="DY26" s="49">
        <v>49.02</v>
      </c>
      <c r="DZ26" s="49">
        <v>9.84</v>
      </c>
      <c r="EA26" s="49">
        <v>24.81</v>
      </c>
      <c r="EB26" s="49">
        <v>45.72</v>
      </c>
      <c r="EC26" s="49">
        <v>10.09</v>
      </c>
      <c r="ED26" s="49">
        <v>23.67</v>
      </c>
      <c r="EE26" s="49">
        <v>48.82</v>
      </c>
      <c r="EF26" s="49">
        <v>9.6199999999999992</v>
      </c>
      <c r="EG26" s="49">
        <v>24.57</v>
      </c>
      <c r="EH26" s="98">
        <f t="shared" si="73"/>
        <v>47.853333333333332</v>
      </c>
      <c r="EI26" s="98">
        <f t="shared" si="74"/>
        <v>9.85</v>
      </c>
      <c r="EJ26" s="133">
        <f t="shared" si="75"/>
        <v>24.350000000000005</v>
      </c>
      <c r="EK26" s="70">
        <f t="shared" si="76"/>
        <v>13.060000000000002</v>
      </c>
      <c r="EL26" s="70">
        <f t="shared" si="77"/>
        <v>-0.73000000000000043</v>
      </c>
      <c r="EM26" s="70">
        <f t="shared" si="78"/>
        <v>6.5300000000000011</v>
      </c>
      <c r="EN26" s="70">
        <f t="shared" si="79"/>
        <v>14.240000000000002</v>
      </c>
      <c r="EO26" s="70">
        <f t="shared" si="80"/>
        <v>-0.33999999999999986</v>
      </c>
      <c r="EP26" s="70">
        <f t="shared" si="81"/>
        <v>8.98</v>
      </c>
      <c r="EQ26" s="70">
        <f t="shared" si="82"/>
        <v>14.369999999999997</v>
      </c>
      <c r="ER26" s="70">
        <f t="shared" si="83"/>
        <v>-0.95000000000000107</v>
      </c>
      <c r="ES26" s="70">
        <f t="shared" si="84"/>
        <v>6.7399999999999984</v>
      </c>
      <c r="ET26" s="163">
        <f t="shared" si="85"/>
        <v>14.61976059995512</v>
      </c>
      <c r="EU26" s="163">
        <f t="shared" si="113"/>
        <v>16.838455986223916</v>
      </c>
      <c r="EV26" s="163">
        <f t="shared" ref="EV26:EV66" si="122">SQRT((EQ26^2)+(ER26^2)+(ES26^2))</f>
        <v>15.900534582208232</v>
      </c>
      <c r="EW26" s="65"/>
      <c r="EX26" s="98">
        <f t="shared" si="40"/>
        <v>5.7145797940200476</v>
      </c>
      <c r="EY26" s="65"/>
      <c r="EZ26" s="49">
        <v>53.85</v>
      </c>
      <c r="FA26" s="49">
        <v>9.25</v>
      </c>
      <c r="FB26" s="49">
        <v>26.23</v>
      </c>
      <c r="FC26" s="49">
        <v>50.93</v>
      </c>
      <c r="FD26" s="49">
        <v>9.56</v>
      </c>
      <c r="FE26" s="49">
        <v>25.78</v>
      </c>
      <c r="FF26" s="49">
        <v>54.97</v>
      </c>
      <c r="FG26" s="49">
        <v>8.93</v>
      </c>
      <c r="FH26" s="49">
        <v>26.38</v>
      </c>
      <c r="FI26" s="98">
        <f t="shared" si="88"/>
        <v>53.25</v>
      </c>
      <c r="FJ26" s="98">
        <f t="shared" si="89"/>
        <v>9.2466666666666679</v>
      </c>
      <c r="FK26" s="98">
        <f t="shared" si="90"/>
        <v>26.13</v>
      </c>
      <c r="FL26" s="97">
        <f t="shared" si="41"/>
        <v>16.060000000000002</v>
      </c>
      <c r="FM26" s="97">
        <f t="shared" si="42"/>
        <v>-1.120000000000001</v>
      </c>
      <c r="FN26" s="97">
        <f t="shared" si="43"/>
        <v>7.16</v>
      </c>
      <c r="FO26" s="97">
        <f t="shared" si="44"/>
        <v>18.330000000000005</v>
      </c>
      <c r="FP26" s="97">
        <f t="shared" si="45"/>
        <v>-0.89000000000000057</v>
      </c>
      <c r="FQ26" s="97">
        <f t="shared" si="46"/>
        <v>10.02</v>
      </c>
      <c r="FR26" s="97">
        <f t="shared" si="47"/>
        <v>16.589999999999996</v>
      </c>
      <c r="FS26" s="97">
        <f t="shared" si="48"/>
        <v>-1.3100000000000005</v>
      </c>
      <c r="FT26" s="97">
        <f t="shared" si="49"/>
        <v>7.02</v>
      </c>
      <c r="FU26" s="163">
        <f t="shared" si="91"/>
        <v>17.619409751748215</v>
      </c>
      <c r="FV26" s="163">
        <f t="shared" si="114"/>
        <v>20.908883279601525</v>
      </c>
      <c r="FW26" s="163">
        <f t="shared" ref="FW26:FW66" si="123">SQRT((FR26^2)+(FS26^2)+(FT26^2))</f>
        <v>18.061688736106596</v>
      </c>
      <c r="FX26" s="65"/>
      <c r="FY26" s="98">
        <f t="shared" si="50"/>
        <v>3.2001493020725689</v>
      </c>
      <c r="FZ26" s="65"/>
      <c r="GA26" s="49">
        <v>56.85</v>
      </c>
      <c r="GB26" s="49">
        <v>8.86</v>
      </c>
      <c r="GC26" s="49">
        <v>26.86</v>
      </c>
      <c r="GD26" s="49">
        <v>55.02</v>
      </c>
      <c r="GE26" s="49">
        <v>9.01</v>
      </c>
      <c r="GF26" s="49">
        <v>26.82</v>
      </c>
      <c r="GG26" s="49">
        <v>57.19</v>
      </c>
      <c r="GH26" s="49">
        <v>8.57</v>
      </c>
      <c r="GI26" s="49">
        <v>26.66</v>
      </c>
      <c r="GJ26" s="98">
        <f t="shared" si="94"/>
        <v>56.353333333333332</v>
      </c>
      <c r="GK26" s="98">
        <f t="shared" si="95"/>
        <v>8.8133333333333326</v>
      </c>
      <c r="GL26" s="98">
        <f t="shared" si="96"/>
        <v>26.78</v>
      </c>
    </row>
    <row r="27" spans="1:194" s="93" customFormat="1">
      <c r="A27" s="38"/>
      <c r="B27" s="109" t="s">
        <v>65</v>
      </c>
      <c r="C27" s="100" t="s">
        <v>66</v>
      </c>
      <c r="D27" s="69"/>
      <c r="E27" s="85">
        <v>66.64</v>
      </c>
      <c r="F27" s="85">
        <v>6.64</v>
      </c>
      <c r="G27" s="85">
        <v>22.59</v>
      </c>
      <c r="H27" s="85">
        <v>66.36</v>
      </c>
      <c r="I27" s="85">
        <v>6.73</v>
      </c>
      <c r="J27" s="85">
        <v>23.45</v>
      </c>
      <c r="K27" s="85">
        <v>66.08</v>
      </c>
      <c r="L27" s="85">
        <v>6.28</v>
      </c>
      <c r="M27" s="85">
        <v>22.46</v>
      </c>
      <c r="N27" s="86">
        <f t="shared" si="51"/>
        <v>66.36</v>
      </c>
      <c r="O27" s="86">
        <f t="shared" si="52"/>
        <v>6.5500000000000007</v>
      </c>
      <c r="P27" s="86">
        <f t="shared" si="53"/>
        <v>22.833333333333332</v>
      </c>
      <c r="Q27" s="70">
        <f t="shared" si="0"/>
        <v>-18.89</v>
      </c>
      <c r="R27" s="70">
        <f t="shared" si="1"/>
        <v>1.54</v>
      </c>
      <c r="S27" s="70">
        <f t="shared" si="2"/>
        <v>-2.5399999999999991</v>
      </c>
      <c r="T27" s="70">
        <f t="shared" si="3"/>
        <v>-17.909999999999997</v>
      </c>
      <c r="U27" s="70">
        <f t="shared" si="4"/>
        <v>1.8699999999999992</v>
      </c>
      <c r="V27" s="70">
        <f t="shared" si="5"/>
        <v>-2.4600000000000009</v>
      </c>
      <c r="W27" s="70">
        <f t="shared" si="6"/>
        <v>-14.36</v>
      </c>
      <c r="X27" s="70">
        <f t="shared" si="7"/>
        <v>2.1499999999999995</v>
      </c>
      <c r="Y27" s="70">
        <f t="shared" si="8"/>
        <v>-0.85000000000000142</v>
      </c>
      <c r="Z27" s="160">
        <f t="shared" si="107"/>
        <v>19.12211546874456</v>
      </c>
      <c r="AA27" s="160">
        <f t="shared" si="54"/>
        <v>18.174614163717475</v>
      </c>
      <c r="AB27" s="160">
        <f t="shared" si="55"/>
        <v>14.54491663778105</v>
      </c>
      <c r="AC27" s="288">
        <f>AVERAGE(Z27:AB30)</f>
        <v>16.924181636729063</v>
      </c>
      <c r="AD27" s="289"/>
      <c r="AE27" s="219"/>
      <c r="AF27" s="93" t="s">
        <v>308</v>
      </c>
      <c r="AG27" s="219" t="s">
        <v>309</v>
      </c>
      <c r="AH27" s="219" t="s">
        <v>310</v>
      </c>
      <c r="AI27" s="219" t="s">
        <v>311</v>
      </c>
      <c r="AJ27" s="219"/>
      <c r="AR27" s="61"/>
      <c r="AS27" s="86">
        <f t="shared" si="9"/>
        <v>17.264226661574565</v>
      </c>
      <c r="AT27" s="62"/>
      <c r="AU27" s="85">
        <v>47.75</v>
      </c>
      <c r="AV27" s="85">
        <v>8.18</v>
      </c>
      <c r="AW27" s="85">
        <v>20.05</v>
      </c>
      <c r="AX27" s="85">
        <v>48.45</v>
      </c>
      <c r="AY27" s="85">
        <v>8.6</v>
      </c>
      <c r="AZ27" s="85">
        <v>20.99</v>
      </c>
      <c r="BA27" s="85">
        <v>51.72</v>
      </c>
      <c r="BB27" s="85">
        <v>8.43</v>
      </c>
      <c r="BC27" s="85">
        <v>21.61</v>
      </c>
      <c r="BD27" s="86">
        <f t="shared" si="108"/>
        <v>49.306666666666672</v>
      </c>
      <c r="BE27" s="86">
        <f t="shared" si="109"/>
        <v>8.4033333333333342</v>
      </c>
      <c r="BF27" s="86">
        <f t="shared" si="58"/>
        <v>20.883333333333333</v>
      </c>
      <c r="BG27" s="70">
        <f t="shared" si="10"/>
        <v>-1.8699999999999974</v>
      </c>
      <c r="BH27" s="70">
        <f t="shared" si="11"/>
        <v>1.2699999999999996</v>
      </c>
      <c r="BI27" s="70">
        <f t="shared" si="12"/>
        <v>2.2699999999999996</v>
      </c>
      <c r="BJ27" s="70">
        <f t="shared" si="13"/>
        <v>-2.6500000000000057</v>
      </c>
      <c r="BK27" s="70">
        <f t="shared" si="14"/>
        <v>1.1400000000000006</v>
      </c>
      <c r="BL27" s="70">
        <f t="shared" si="15"/>
        <v>1.6900000000000013</v>
      </c>
      <c r="BM27" s="70">
        <f t="shared" si="16"/>
        <v>-3.759999999999998</v>
      </c>
      <c r="BN27" s="70">
        <f t="shared" si="17"/>
        <v>1.7800000000000011</v>
      </c>
      <c r="BO27" s="70">
        <f t="shared" si="18"/>
        <v>3.41</v>
      </c>
      <c r="BP27" s="160">
        <f t="shared" si="110"/>
        <v>3.2035449115003818</v>
      </c>
      <c r="BQ27" s="160">
        <f t="shared" si="59"/>
        <v>3.343381521753094</v>
      </c>
      <c r="BR27" s="160">
        <f t="shared" si="60"/>
        <v>5.3790426657538228</v>
      </c>
      <c r="BS27" s="288">
        <f>AVERAGE(BP27:BR30)</f>
        <v>5.412208948759524</v>
      </c>
      <c r="BT27" s="62"/>
      <c r="BU27" s="86">
        <f t="shared" si="115"/>
        <v>3.9501251738253651</v>
      </c>
      <c r="BV27" s="62"/>
      <c r="BW27" s="85">
        <v>45.88</v>
      </c>
      <c r="BX27" s="85">
        <v>9.4499999999999993</v>
      </c>
      <c r="BY27" s="85">
        <v>22.32</v>
      </c>
      <c r="BZ27" s="85">
        <v>45.8</v>
      </c>
      <c r="CA27" s="85">
        <v>9.74</v>
      </c>
      <c r="CB27" s="85">
        <v>22.68</v>
      </c>
      <c r="CC27" s="85">
        <v>47.96</v>
      </c>
      <c r="CD27" s="85">
        <v>10.210000000000001</v>
      </c>
      <c r="CE27" s="85">
        <v>25.02</v>
      </c>
      <c r="CF27" s="86">
        <f t="shared" si="116"/>
        <v>46.546666666666674</v>
      </c>
      <c r="CG27" s="86">
        <f t="shared" si="117"/>
        <v>9.7999999999999989</v>
      </c>
      <c r="CH27" s="134">
        <f t="shared" si="118"/>
        <v>23.34</v>
      </c>
      <c r="CI27" s="141">
        <f t="shared" si="19"/>
        <v>-0.45000000000000284</v>
      </c>
      <c r="CJ27" s="70">
        <f t="shared" si="20"/>
        <v>0.8100000000000005</v>
      </c>
      <c r="CK27" s="70">
        <f t="shared" si="21"/>
        <v>0.73999999999999844</v>
      </c>
      <c r="CL27" s="70">
        <f t="shared" si="22"/>
        <v>1.0900000000000034</v>
      </c>
      <c r="CM27" s="70">
        <f t="shared" si="23"/>
        <v>0.8100000000000005</v>
      </c>
      <c r="CN27" s="70">
        <f t="shared" si="24"/>
        <v>1.5800000000000018</v>
      </c>
      <c r="CO27" s="70">
        <f t="shared" si="25"/>
        <v>-1.3599999999999994</v>
      </c>
      <c r="CP27" s="70">
        <f t="shared" si="26"/>
        <v>0.55999999999999872</v>
      </c>
      <c r="CQ27" s="142">
        <f t="shared" si="27"/>
        <v>-0.39000000000000057</v>
      </c>
      <c r="CR27" s="160">
        <f t="shared" si="119"/>
        <v>1.1858330405246773</v>
      </c>
      <c r="CS27" s="160">
        <f t="shared" si="111"/>
        <v>2.0834106652314168</v>
      </c>
      <c r="CT27" s="160">
        <f t="shared" si="120"/>
        <v>1.5216109883935505</v>
      </c>
      <c r="CU27" s="62"/>
      <c r="CV27" s="86">
        <f t="shared" si="28"/>
        <v>0.99976108257034613</v>
      </c>
      <c r="CW27" s="62"/>
      <c r="CX27" s="85">
        <v>45.43</v>
      </c>
      <c r="CY27" s="85">
        <v>10.26</v>
      </c>
      <c r="CZ27" s="85">
        <v>23.06</v>
      </c>
      <c r="DA27" s="85">
        <v>46.89</v>
      </c>
      <c r="DB27" s="85">
        <v>10.55</v>
      </c>
      <c r="DC27" s="85">
        <v>24.26</v>
      </c>
      <c r="DD27" s="85">
        <v>46.6</v>
      </c>
      <c r="DE27" s="85">
        <v>10.77</v>
      </c>
      <c r="DF27" s="85">
        <v>24.63</v>
      </c>
      <c r="DG27" s="86">
        <f t="shared" si="67"/>
        <v>46.306666666666665</v>
      </c>
      <c r="DH27" s="86">
        <f t="shared" si="68"/>
        <v>10.526666666666667</v>
      </c>
      <c r="DI27" s="134">
        <f t="shared" si="69"/>
        <v>23.983333333333334</v>
      </c>
      <c r="DJ27" s="70">
        <f t="shared" si="29"/>
        <v>0.52999999999999403</v>
      </c>
      <c r="DK27" s="70">
        <f t="shared" si="30"/>
        <v>1.3500000000000014</v>
      </c>
      <c r="DL27" s="70">
        <f t="shared" si="31"/>
        <v>2.1999999999999993</v>
      </c>
      <c r="DM27" s="70">
        <f t="shared" si="32"/>
        <v>1.5200000000000031</v>
      </c>
      <c r="DN27" s="70">
        <f t="shared" si="33"/>
        <v>1.3499999999999996</v>
      </c>
      <c r="DO27" s="70">
        <f t="shared" si="34"/>
        <v>2.5700000000000003</v>
      </c>
      <c r="DP27" s="70">
        <f t="shared" si="35"/>
        <v>0.64000000000000057</v>
      </c>
      <c r="DQ27" s="70">
        <f t="shared" si="36"/>
        <v>0.98999999999999844</v>
      </c>
      <c r="DR27" s="70">
        <f t="shared" si="37"/>
        <v>1.6999999999999993</v>
      </c>
      <c r="DS27" s="160">
        <f t="shared" si="70"/>
        <v>2.6350332066218813</v>
      </c>
      <c r="DT27" s="160">
        <f t="shared" si="112"/>
        <v>3.2768582514353608</v>
      </c>
      <c r="DU27" s="160">
        <f t="shared" si="121"/>
        <v>2.0687435800504601</v>
      </c>
      <c r="DV27" s="62"/>
      <c r="DW27" s="86">
        <f t="shared" si="38"/>
        <v>1.9584517694682506</v>
      </c>
      <c r="DX27" s="62"/>
      <c r="DY27" s="85">
        <v>46.41</v>
      </c>
      <c r="DZ27" s="85">
        <v>10.8</v>
      </c>
      <c r="EA27" s="85">
        <v>24.52</v>
      </c>
      <c r="EB27" s="85">
        <v>47.32</v>
      </c>
      <c r="EC27" s="85">
        <v>11.09</v>
      </c>
      <c r="ED27" s="85">
        <v>25.25</v>
      </c>
      <c r="EE27" s="85">
        <v>48.6</v>
      </c>
      <c r="EF27" s="85">
        <v>11.2</v>
      </c>
      <c r="EG27" s="85">
        <v>26.72</v>
      </c>
      <c r="EH27" s="86">
        <f t="shared" si="73"/>
        <v>47.443333333333328</v>
      </c>
      <c r="EI27" s="86">
        <f t="shared" si="74"/>
        <v>11.030000000000001</v>
      </c>
      <c r="EJ27" s="134">
        <f t="shared" si="75"/>
        <v>25.496666666666666</v>
      </c>
      <c r="EK27" s="70">
        <f t="shared" si="76"/>
        <v>1.4699999999999989</v>
      </c>
      <c r="EL27" s="70">
        <f t="shared" si="77"/>
        <v>2.6800000000000015</v>
      </c>
      <c r="EM27" s="70">
        <f t="shared" si="78"/>
        <v>4.09</v>
      </c>
      <c r="EN27" s="70">
        <f t="shared" si="79"/>
        <v>1.8100000000000023</v>
      </c>
      <c r="EO27" s="70">
        <f t="shared" si="80"/>
        <v>2.629999999999999</v>
      </c>
      <c r="EP27" s="70">
        <f t="shared" si="81"/>
        <v>3.91</v>
      </c>
      <c r="EQ27" s="70">
        <f t="shared" si="82"/>
        <v>0.39000000000000057</v>
      </c>
      <c r="ER27" s="70">
        <f t="shared" si="83"/>
        <v>2.1899999999999995</v>
      </c>
      <c r="ES27" s="70">
        <f t="shared" si="84"/>
        <v>2.4400000000000013</v>
      </c>
      <c r="ET27" s="160">
        <f t="shared" si="85"/>
        <v>5.1060160595125437</v>
      </c>
      <c r="EU27" s="160">
        <f t="shared" si="113"/>
        <v>5.0478807434407562</v>
      </c>
      <c r="EV27" s="160">
        <f t="shared" si="122"/>
        <v>3.3017873947303156</v>
      </c>
      <c r="EW27" s="62"/>
      <c r="EX27" s="86">
        <f t="shared" si="40"/>
        <v>1.8630142839555024</v>
      </c>
      <c r="EY27" s="62"/>
      <c r="EZ27" s="85">
        <v>47.35</v>
      </c>
      <c r="FA27" s="85">
        <v>12.13</v>
      </c>
      <c r="FB27" s="85">
        <v>26.41</v>
      </c>
      <c r="FC27" s="85">
        <v>47.61</v>
      </c>
      <c r="FD27" s="85">
        <v>12.37</v>
      </c>
      <c r="FE27" s="85">
        <v>26.59</v>
      </c>
      <c r="FF27" s="85">
        <v>48.35</v>
      </c>
      <c r="FG27" s="85">
        <v>12.4</v>
      </c>
      <c r="FH27" s="85">
        <v>27.46</v>
      </c>
      <c r="FI27" s="86">
        <f t="shared" si="88"/>
        <v>47.77</v>
      </c>
      <c r="FJ27" s="86">
        <f t="shared" si="89"/>
        <v>12.299999999999999</v>
      </c>
      <c r="FK27" s="86">
        <f t="shared" si="90"/>
        <v>26.820000000000004</v>
      </c>
      <c r="FL27" s="70">
        <f t="shared" si="41"/>
        <v>2.1899999999999977</v>
      </c>
      <c r="FM27" s="70">
        <f t="shared" si="42"/>
        <v>3.4600000000000009</v>
      </c>
      <c r="FN27" s="70">
        <f t="shared" si="43"/>
        <v>5.370000000000001</v>
      </c>
      <c r="FO27" s="70">
        <f t="shared" si="44"/>
        <v>2.9200000000000017</v>
      </c>
      <c r="FP27" s="70">
        <f t="shared" si="45"/>
        <v>3.34</v>
      </c>
      <c r="FQ27" s="70">
        <f t="shared" si="46"/>
        <v>5.3900000000000006</v>
      </c>
      <c r="FR27" s="70">
        <f t="shared" si="47"/>
        <v>0.25999999999999801</v>
      </c>
      <c r="FS27" s="70">
        <f t="shared" si="48"/>
        <v>2.7999999999999989</v>
      </c>
      <c r="FT27" s="70">
        <f t="shared" si="49"/>
        <v>2.6700000000000017</v>
      </c>
      <c r="FU27" s="160">
        <f t="shared" si="91"/>
        <v>6.7531177984690895</v>
      </c>
      <c r="FV27" s="160">
        <f t="shared" si="114"/>
        <v>6.9809813063780659</v>
      </c>
      <c r="FW27" s="160">
        <f t="shared" si="123"/>
        <v>3.8776926128820475</v>
      </c>
      <c r="FX27" s="62"/>
      <c r="FY27" s="86">
        <f t="shared" si="50"/>
        <v>1.3433002477315132</v>
      </c>
      <c r="FZ27" s="62"/>
      <c r="GA27" s="85">
        <v>48.07</v>
      </c>
      <c r="GB27" s="85">
        <v>12.91</v>
      </c>
      <c r="GC27" s="85">
        <v>27.69</v>
      </c>
      <c r="GD27" s="85">
        <v>48.72</v>
      </c>
      <c r="GE27" s="85">
        <v>13.08</v>
      </c>
      <c r="GF27" s="85">
        <v>28.07</v>
      </c>
      <c r="GG27" s="85">
        <v>48.22</v>
      </c>
      <c r="GH27" s="85">
        <v>13.01</v>
      </c>
      <c r="GI27" s="85">
        <v>27.69</v>
      </c>
      <c r="GJ27" s="86">
        <f t="shared" si="94"/>
        <v>48.336666666666666</v>
      </c>
      <c r="GK27" s="86">
        <f t="shared" si="95"/>
        <v>13</v>
      </c>
      <c r="GL27" s="86">
        <f t="shared" si="96"/>
        <v>27.816666666666666</v>
      </c>
    </row>
    <row r="28" spans="1:194" s="93" customFormat="1">
      <c r="A28" s="38"/>
      <c r="B28" s="35" t="s">
        <v>67</v>
      </c>
      <c r="C28" s="34" t="s">
        <v>68</v>
      </c>
      <c r="D28" s="69"/>
      <c r="E28" s="27">
        <v>65.05</v>
      </c>
      <c r="F28" s="27">
        <v>6.72</v>
      </c>
      <c r="G28" s="27">
        <v>22.91</v>
      </c>
      <c r="H28" s="27">
        <v>64.42</v>
      </c>
      <c r="I28" s="27">
        <v>6.47</v>
      </c>
      <c r="J28" s="27">
        <v>22.35</v>
      </c>
      <c r="K28" s="27">
        <v>64.239999999999995</v>
      </c>
      <c r="L28" s="27">
        <v>6.51</v>
      </c>
      <c r="M28" s="27">
        <v>22.59</v>
      </c>
      <c r="N28" s="78">
        <f t="shared" si="51"/>
        <v>64.569999999999993</v>
      </c>
      <c r="O28" s="78">
        <f t="shared" si="52"/>
        <v>6.5666666666666664</v>
      </c>
      <c r="P28" s="78">
        <f t="shared" si="53"/>
        <v>22.616666666666671</v>
      </c>
      <c r="Q28" s="70">
        <f t="shared" si="0"/>
        <v>-13.329999999999998</v>
      </c>
      <c r="R28" s="70">
        <f t="shared" si="1"/>
        <v>1.7299999999999995</v>
      </c>
      <c r="S28" s="70">
        <f t="shared" si="2"/>
        <v>-0.80999999999999872</v>
      </c>
      <c r="T28" s="70">
        <f t="shared" si="3"/>
        <v>-12.399999999999999</v>
      </c>
      <c r="U28" s="70">
        <f t="shared" si="4"/>
        <v>1.9200000000000008</v>
      </c>
      <c r="V28" s="70">
        <f t="shared" si="5"/>
        <v>-0.49000000000000199</v>
      </c>
      <c r="W28" s="70">
        <f t="shared" si="6"/>
        <v>-15.929999999999993</v>
      </c>
      <c r="X28" s="70">
        <f t="shared" si="7"/>
        <v>1.83</v>
      </c>
      <c r="Y28" s="70">
        <f t="shared" si="8"/>
        <v>-2.1000000000000014</v>
      </c>
      <c r="Z28" s="160">
        <f t="shared" si="107"/>
        <v>13.466176146181958</v>
      </c>
      <c r="AA28" s="160">
        <f t="shared" si="54"/>
        <v>12.557328537551287</v>
      </c>
      <c r="AB28" s="160">
        <f t="shared" si="55"/>
        <v>16.171697499025875</v>
      </c>
      <c r="AC28" s="289"/>
      <c r="AD28" s="289"/>
      <c r="AE28" s="219" t="s">
        <v>306</v>
      </c>
      <c r="AF28" s="70">
        <f>AD19</f>
        <v>18.377495580996708</v>
      </c>
      <c r="AG28" s="230">
        <f>AD31</f>
        <v>25.93932701879659</v>
      </c>
      <c r="AH28" s="230">
        <f>AD43</f>
        <v>38.909766254400829</v>
      </c>
      <c r="AI28" s="230">
        <f>AD55</f>
        <v>22.936831082245256</v>
      </c>
      <c r="AJ28" s="230"/>
      <c r="AR28" s="61"/>
      <c r="AS28" s="78">
        <f t="shared" si="9"/>
        <v>14.052069835674258</v>
      </c>
      <c r="AT28" s="62"/>
      <c r="AU28" s="27">
        <v>51.72</v>
      </c>
      <c r="AV28" s="27">
        <v>8.4499999999999993</v>
      </c>
      <c r="AW28" s="27">
        <v>22.1</v>
      </c>
      <c r="AX28" s="27">
        <v>52.02</v>
      </c>
      <c r="AY28" s="27">
        <v>8.39</v>
      </c>
      <c r="AZ28" s="27">
        <v>21.86</v>
      </c>
      <c r="BA28" s="27">
        <v>48.31</v>
      </c>
      <c r="BB28" s="27">
        <v>8.34</v>
      </c>
      <c r="BC28" s="27">
        <v>20.49</v>
      </c>
      <c r="BD28" s="78">
        <f t="shared" si="108"/>
        <v>50.683333333333337</v>
      </c>
      <c r="BE28" s="78">
        <f t="shared" si="109"/>
        <v>8.3933333333333326</v>
      </c>
      <c r="BF28" s="78">
        <f t="shared" si="58"/>
        <v>21.483333333333334</v>
      </c>
      <c r="BG28" s="70">
        <f t="shared" si="10"/>
        <v>-6.5899999999999963</v>
      </c>
      <c r="BH28" s="70">
        <f t="shared" si="11"/>
        <v>2.4700000000000006</v>
      </c>
      <c r="BI28" s="70">
        <f t="shared" si="12"/>
        <v>1.759999999999998</v>
      </c>
      <c r="BJ28" s="70">
        <f t="shared" si="13"/>
        <v>-7.0100000000000051</v>
      </c>
      <c r="BK28" s="70">
        <f t="shared" si="14"/>
        <v>2.41</v>
      </c>
      <c r="BL28" s="70">
        <f t="shared" si="15"/>
        <v>1.8399999999999999</v>
      </c>
      <c r="BM28" s="70">
        <f t="shared" si="16"/>
        <v>-5.740000000000002</v>
      </c>
      <c r="BN28" s="70">
        <f t="shared" si="17"/>
        <v>2.09</v>
      </c>
      <c r="BO28" s="70">
        <f t="shared" si="18"/>
        <v>1.1000000000000014</v>
      </c>
      <c r="BP28" s="160">
        <f t="shared" si="110"/>
        <v>7.2544193427179229</v>
      </c>
      <c r="BQ28" s="160">
        <f t="shared" si="59"/>
        <v>7.6376567087032701</v>
      </c>
      <c r="BR28" s="160">
        <f t="shared" si="60"/>
        <v>6.2069074425191824</v>
      </c>
      <c r="BS28" s="289"/>
      <c r="BT28" s="62"/>
      <c r="BU28" s="78">
        <f t="shared" si="115"/>
        <v>7.0293551150395945</v>
      </c>
      <c r="BV28" s="62"/>
      <c r="BW28" s="27">
        <v>45.13</v>
      </c>
      <c r="BX28" s="27">
        <v>10.92</v>
      </c>
      <c r="BY28" s="27">
        <v>23.86</v>
      </c>
      <c r="BZ28" s="27">
        <v>45.01</v>
      </c>
      <c r="CA28" s="27">
        <v>10.8</v>
      </c>
      <c r="CB28" s="27">
        <v>23.7</v>
      </c>
      <c r="CC28" s="27">
        <v>42.57</v>
      </c>
      <c r="CD28" s="27">
        <v>10.43</v>
      </c>
      <c r="CE28" s="27">
        <v>21.59</v>
      </c>
      <c r="CF28" s="78">
        <f t="shared" si="116"/>
        <v>44.236666666666672</v>
      </c>
      <c r="CG28" s="78">
        <f t="shared" si="117"/>
        <v>10.716666666666667</v>
      </c>
      <c r="CH28" s="132">
        <f t="shared" si="118"/>
        <v>23.05</v>
      </c>
      <c r="CI28" s="141">
        <f t="shared" si="19"/>
        <v>0.58999999999999631</v>
      </c>
      <c r="CJ28" s="70">
        <f t="shared" si="20"/>
        <v>0.58999999999999986</v>
      </c>
      <c r="CK28" s="70">
        <f t="shared" si="21"/>
        <v>0.82000000000000028</v>
      </c>
      <c r="CL28" s="70">
        <f t="shared" si="22"/>
        <v>0.82000000000000028</v>
      </c>
      <c r="CM28" s="70">
        <f t="shared" si="23"/>
        <v>0.5</v>
      </c>
      <c r="CN28" s="70">
        <f t="shared" si="24"/>
        <v>1.0600000000000023</v>
      </c>
      <c r="CO28" s="70">
        <f t="shared" si="25"/>
        <v>1.0600000000000023</v>
      </c>
      <c r="CP28" s="70">
        <f t="shared" si="26"/>
        <v>0.60999999999999943</v>
      </c>
      <c r="CQ28" s="142">
        <f t="shared" si="27"/>
        <v>0.98999999999999844</v>
      </c>
      <c r="CR28" s="160">
        <f t="shared" si="119"/>
        <v>1.1698717878468545</v>
      </c>
      <c r="CS28" s="160">
        <f t="shared" si="111"/>
        <v>1.4303845636750996</v>
      </c>
      <c r="CT28" s="160">
        <f t="shared" si="120"/>
        <v>1.5734675084030179</v>
      </c>
      <c r="CU28" s="62"/>
      <c r="CV28" s="78">
        <f t="shared" si="28"/>
        <v>1.3835461683659094</v>
      </c>
      <c r="CW28" s="62"/>
      <c r="CX28" s="27">
        <v>45.72</v>
      </c>
      <c r="CY28" s="27">
        <v>11.51</v>
      </c>
      <c r="CZ28" s="27">
        <v>24.68</v>
      </c>
      <c r="DA28" s="27">
        <v>45.83</v>
      </c>
      <c r="DB28" s="27">
        <v>11.3</v>
      </c>
      <c r="DC28" s="27">
        <v>24.76</v>
      </c>
      <c r="DD28" s="27">
        <v>43.63</v>
      </c>
      <c r="DE28" s="27">
        <v>11.04</v>
      </c>
      <c r="DF28" s="27">
        <v>22.58</v>
      </c>
      <c r="DG28" s="78">
        <f t="shared" si="67"/>
        <v>45.06</v>
      </c>
      <c r="DH28" s="78">
        <f t="shared" si="68"/>
        <v>11.283333333333333</v>
      </c>
      <c r="DI28" s="132">
        <f t="shared" si="69"/>
        <v>24.006666666666664</v>
      </c>
      <c r="DJ28" s="70">
        <f t="shared" si="29"/>
        <v>1.009999999999998</v>
      </c>
      <c r="DK28" s="70">
        <f t="shared" si="30"/>
        <v>1.08</v>
      </c>
      <c r="DL28" s="70">
        <f t="shared" si="31"/>
        <v>1.6099999999999994</v>
      </c>
      <c r="DM28" s="70">
        <f t="shared" si="32"/>
        <v>1.3400000000000034</v>
      </c>
      <c r="DN28" s="70">
        <f t="shared" si="33"/>
        <v>0.91000000000000014</v>
      </c>
      <c r="DO28" s="70">
        <f t="shared" si="34"/>
        <v>1.9000000000000021</v>
      </c>
      <c r="DP28" s="70">
        <f t="shared" si="35"/>
        <v>1.5799999999999983</v>
      </c>
      <c r="DQ28" s="70">
        <f t="shared" si="36"/>
        <v>0.96000000000000085</v>
      </c>
      <c r="DR28" s="70">
        <f t="shared" si="37"/>
        <v>1.620000000000001</v>
      </c>
      <c r="DS28" s="160">
        <f t="shared" si="70"/>
        <v>2.1860009149128903</v>
      </c>
      <c r="DT28" s="160">
        <f t="shared" si="112"/>
        <v>2.4967378717037993</v>
      </c>
      <c r="DU28" s="160">
        <f t="shared" si="121"/>
        <v>2.4581293700698503</v>
      </c>
      <c r="DV28" s="62"/>
      <c r="DW28" s="78">
        <f t="shared" si="38"/>
        <v>0.98892197198094389</v>
      </c>
      <c r="DX28" s="62"/>
      <c r="DY28" s="27">
        <v>46.14</v>
      </c>
      <c r="DZ28" s="27">
        <v>12</v>
      </c>
      <c r="EA28" s="27">
        <v>25.47</v>
      </c>
      <c r="EB28" s="27">
        <v>46.35</v>
      </c>
      <c r="EC28" s="27">
        <v>11.71</v>
      </c>
      <c r="ED28" s="27">
        <v>25.6</v>
      </c>
      <c r="EE28" s="27">
        <v>44.15</v>
      </c>
      <c r="EF28" s="27">
        <v>11.39</v>
      </c>
      <c r="EG28" s="27">
        <v>23.21</v>
      </c>
      <c r="EH28" s="78">
        <f t="shared" si="73"/>
        <v>45.546666666666674</v>
      </c>
      <c r="EI28" s="78">
        <f t="shared" si="74"/>
        <v>11.700000000000001</v>
      </c>
      <c r="EJ28" s="132">
        <f t="shared" si="75"/>
        <v>24.76</v>
      </c>
      <c r="EK28" s="70">
        <f t="shared" si="76"/>
        <v>1.509999999999998</v>
      </c>
      <c r="EL28" s="70">
        <f t="shared" si="77"/>
        <v>2.2200000000000006</v>
      </c>
      <c r="EM28" s="70">
        <f t="shared" si="78"/>
        <v>2.8900000000000006</v>
      </c>
      <c r="EN28" s="70">
        <f t="shared" si="79"/>
        <v>1.7700000000000031</v>
      </c>
      <c r="EO28" s="70">
        <f t="shared" si="80"/>
        <v>1.9699999999999989</v>
      </c>
      <c r="EP28" s="70">
        <f t="shared" si="81"/>
        <v>2.9700000000000024</v>
      </c>
      <c r="EQ28" s="70">
        <f t="shared" si="82"/>
        <v>2.509999999999998</v>
      </c>
      <c r="ER28" s="70">
        <f t="shared" si="83"/>
        <v>1.9600000000000009</v>
      </c>
      <c r="ES28" s="70">
        <f t="shared" si="84"/>
        <v>3.0199999999999996</v>
      </c>
      <c r="ET28" s="160">
        <f t="shared" si="85"/>
        <v>3.944692636949044</v>
      </c>
      <c r="EU28" s="160">
        <f t="shared" si="113"/>
        <v>3.9792838551679148</v>
      </c>
      <c r="EV28" s="160">
        <f t="shared" si="122"/>
        <v>4.3888609000514007</v>
      </c>
      <c r="EW28" s="62"/>
      <c r="EX28" s="78">
        <f t="shared" si="40"/>
        <v>1.7563250774779029</v>
      </c>
      <c r="EY28" s="62"/>
      <c r="EZ28" s="27">
        <v>46.64</v>
      </c>
      <c r="FA28" s="27">
        <v>13.14</v>
      </c>
      <c r="FB28" s="27">
        <v>26.75</v>
      </c>
      <c r="FC28" s="27">
        <v>46.78</v>
      </c>
      <c r="FD28" s="27">
        <v>12.77</v>
      </c>
      <c r="FE28" s="27">
        <v>26.67</v>
      </c>
      <c r="FF28" s="27">
        <v>45.08</v>
      </c>
      <c r="FG28" s="27">
        <v>12.39</v>
      </c>
      <c r="FH28" s="27">
        <v>24.61</v>
      </c>
      <c r="FI28" s="78">
        <f t="shared" si="88"/>
        <v>46.166666666666664</v>
      </c>
      <c r="FJ28" s="78">
        <f t="shared" si="89"/>
        <v>12.766666666666666</v>
      </c>
      <c r="FK28" s="78">
        <f t="shared" si="90"/>
        <v>26.01</v>
      </c>
      <c r="FL28" s="70">
        <f t="shared" si="41"/>
        <v>2.1799999999999997</v>
      </c>
      <c r="FM28" s="70">
        <f t="shared" si="42"/>
        <v>2.84</v>
      </c>
      <c r="FN28" s="70">
        <f t="shared" si="43"/>
        <v>3.7800000000000011</v>
      </c>
      <c r="FO28" s="70">
        <f t="shared" si="44"/>
        <v>2.2600000000000051</v>
      </c>
      <c r="FP28" s="70">
        <f t="shared" si="45"/>
        <v>2.5299999999999994</v>
      </c>
      <c r="FQ28" s="70">
        <f t="shared" si="46"/>
        <v>3.66</v>
      </c>
      <c r="FR28" s="70">
        <f t="shared" si="47"/>
        <v>3.7100000000000009</v>
      </c>
      <c r="FS28" s="70">
        <f t="shared" si="48"/>
        <v>2.5600000000000005</v>
      </c>
      <c r="FT28" s="70">
        <f t="shared" si="49"/>
        <v>4.379999999999999</v>
      </c>
      <c r="FU28" s="160">
        <f t="shared" si="91"/>
        <v>5.206380700640322</v>
      </c>
      <c r="FV28" s="160">
        <f t="shared" si="114"/>
        <v>4.9904007855081156</v>
      </c>
      <c r="FW28" s="160">
        <f t="shared" si="123"/>
        <v>6.2850696097974916</v>
      </c>
      <c r="FX28" s="62"/>
      <c r="FY28" s="78">
        <f t="shared" si="50"/>
        <v>1.3897082027853538</v>
      </c>
      <c r="FZ28" s="62"/>
      <c r="GA28" s="27">
        <v>47.31</v>
      </c>
      <c r="GB28" s="27">
        <v>13.76</v>
      </c>
      <c r="GC28" s="27">
        <v>27.64</v>
      </c>
      <c r="GD28" s="27">
        <v>47.27</v>
      </c>
      <c r="GE28" s="27">
        <v>13.33</v>
      </c>
      <c r="GF28" s="27">
        <v>27.36</v>
      </c>
      <c r="GG28" s="27">
        <v>46.28</v>
      </c>
      <c r="GH28" s="27">
        <v>12.99</v>
      </c>
      <c r="GI28" s="27">
        <v>25.97</v>
      </c>
      <c r="GJ28" s="78">
        <f t="shared" si="94"/>
        <v>46.95333333333334</v>
      </c>
      <c r="GK28" s="78">
        <f t="shared" si="95"/>
        <v>13.36</v>
      </c>
      <c r="GL28" s="78">
        <f t="shared" si="96"/>
        <v>26.99</v>
      </c>
    </row>
    <row r="29" spans="1:194" s="93" customFormat="1">
      <c r="A29" s="38"/>
      <c r="B29" s="35" t="s">
        <v>69</v>
      </c>
      <c r="C29" s="34" t="s">
        <v>70</v>
      </c>
      <c r="D29" s="69"/>
      <c r="E29" s="27">
        <v>66.28</v>
      </c>
      <c r="F29" s="27">
        <v>6.63</v>
      </c>
      <c r="G29" s="27">
        <v>22</v>
      </c>
      <c r="H29" s="27">
        <v>66.680000000000007</v>
      </c>
      <c r="I29" s="27">
        <v>6.65</v>
      </c>
      <c r="J29" s="27">
        <v>22.27</v>
      </c>
      <c r="K29" s="27">
        <v>65.95</v>
      </c>
      <c r="L29" s="27">
        <v>6.66</v>
      </c>
      <c r="M29" s="27">
        <v>22.06</v>
      </c>
      <c r="N29" s="78">
        <f t="shared" si="51"/>
        <v>66.303333333333342</v>
      </c>
      <c r="O29" s="78">
        <f t="shared" si="52"/>
        <v>6.6466666666666674</v>
      </c>
      <c r="P29" s="78">
        <f t="shared" si="53"/>
        <v>22.11</v>
      </c>
      <c r="Q29" s="70">
        <f t="shared" si="0"/>
        <v>-16.579999999999998</v>
      </c>
      <c r="R29" s="70">
        <f t="shared" si="1"/>
        <v>2.0200000000000005</v>
      </c>
      <c r="S29" s="70">
        <f t="shared" si="2"/>
        <v>-1.1900000000000013</v>
      </c>
      <c r="T29" s="70">
        <f t="shared" si="3"/>
        <v>-18.590000000000003</v>
      </c>
      <c r="U29" s="70">
        <f t="shared" si="4"/>
        <v>1.9699999999999989</v>
      </c>
      <c r="V29" s="70">
        <f t="shared" si="5"/>
        <v>-2.0999999999999979</v>
      </c>
      <c r="W29" s="70">
        <f t="shared" si="6"/>
        <v>-18.080000000000005</v>
      </c>
      <c r="X29" s="70">
        <f t="shared" si="7"/>
        <v>2.0199999999999996</v>
      </c>
      <c r="Y29" s="70">
        <f t="shared" si="8"/>
        <v>-2.009999999999998</v>
      </c>
      <c r="Z29" s="160">
        <f t="shared" si="107"/>
        <v>16.74493654810313</v>
      </c>
      <c r="AA29" s="160">
        <f t="shared" si="54"/>
        <v>18.811671908684779</v>
      </c>
      <c r="AB29" s="160">
        <f t="shared" si="55"/>
        <v>18.303193710388364</v>
      </c>
      <c r="AC29" s="289"/>
      <c r="AD29" s="289"/>
      <c r="AE29" s="219"/>
      <c r="AF29" s="230"/>
      <c r="AG29" s="230"/>
      <c r="AH29" s="230"/>
      <c r="AI29" s="230"/>
      <c r="AJ29" s="230"/>
      <c r="AK29" s="230"/>
      <c r="AL29" s="230"/>
      <c r="AM29" s="230"/>
      <c r="AN29" s="230"/>
      <c r="AO29" s="230"/>
      <c r="AP29" s="230"/>
      <c r="AQ29" s="230"/>
      <c r="AR29" s="61"/>
      <c r="AS29" s="78">
        <f t="shared" si="9"/>
        <v>17.949845557986169</v>
      </c>
      <c r="AT29" s="62"/>
      <c r="AU29" s="27">
        <v>49.7</v>
      </c>
      <c r="AV29" s="27">
        <v>8.65</v>
      </c>
      <c r="AW29" s="27">
        <v>20.81</v>
      </c>
      <c r="AX29" s="27">
        <v>48.09</v>
      </c>
      <c r="AY29" s="27">
        <v>8.6199999999999992</v>
      </c>
      <c r="AZ29" s="27">
        <v>20.170000000000002</v>
      </c>
      <c r="BA29" s="27">
        <v>47.87</v>
      </c>
      <c r="BB29" s="27">
        <v>8.68</v>
      </c>
      <c r="BC29" s="27">
        <v>20.05</v>
      </c>
      <c r="BD29" s="78">
        <f t="shared" si="108"/>
        <v>48.553333333333335</v>
      </c>
      <c r="BE29" s="78">
        <f t="shared" si="109"/>
        <v>8.65</v>
      </c>
      <c r="BF29" s="78">
        <f t="shared" si="58"/>
        <v>20.343333333333334</v>
      </c>
      <c r="BG29" s="70">
        <f t="shared" si="10"/>
        <v>-4.9600000000000009</v>
      </c>
      <c r="BH29" s="70">
        <f t="shared" si="11"/>
        <v>1.8499999999999996</v>
      </c>
      <c r="BI29" s="70">
        <f t="shared" si="12"/>
        <v>1.3200000000000003</v>
      </c>
      <c r="BJ29" s="70">
        <f t="shared" si="13"/>
        <v>-4.1900000000000048</v>
      </c>
      <c r="BK29" s="70">
        <f t="shared" si="14"/>
        <v>1.7300000000000004</v>
      </c>
      <c r="BL29" s="70">
        <f t="shared" si="15"/>
        <v>1.3599999999999994</v>
      </c>
      <c r="BM29" s="70">
        <f t="shared" si="16"/>
        <v>-4.5</v>
      </c>
      <c r="BN29" s="70">
        <f t="shared" si="17"/>
        <v>1.6799999999999997</v>
      </c>
      <c r="BO29" s="70">
        <f t="shared" si="18"/>
        <v>1.0700000000000003</v>
      </c>
      <c r="BP29" s="160">
        <f t="shared" si="110"/>
        <v>5.4558684001724238</v>
      </c>
      <c r="BQ29" s="160">
        <f t="shared" si="59"/>
        <v>4.7327159221740791</v>
      </c>
      <c r="BR29" s="160">
        <f t="shared" si="60"/>
        <v>4.9211075989049453</v>
      </c>
      <c r="BS29" s="289"/>
      <c r="BT29" s="62"/>
      <c r="BU29" s="78">
        <f t="shared" si="115"/>
        <v>5.0338035100486209</v>
      </c>
      <c r="BV29" s="62"/>
      <c r="BW29" s="27">
        <v>44.74</v>
      </c>
      <c r="BX29" s="27">
        <v>10.5</v>
      </c>
      <c r="BY29" s="27">
        <v>22.13</v>
      </c>
      <c r="BZ29" s="27">
        <v>43.9</v>
      </c>
      <c r="CA29" s="27">
        <v>10.35</v>
      </c>
      <c r="CB29" s="27">
        <v>21.53</v>
      </c>
      <c r="CC29" s="27">
        <v>43.37</v>
      </c>
      <c r="CD29" s="27">
        <v>10.36</v>
      </c>
      <c r="CE29" s="27">
        <v>21.12</v>
      </c>
      <c r="CF29" s="78">
        <f t="shared" si="116"/>
        <v>44.00333333333333</v>
      </c>
      <c r="CG29" s="78">
        <f t="shared" si="117"/>
        <v>10.403333333333334</v>
      </c>
      <c r="CH29" s="132">
        <f t="shared" si="118"/>
        <v>21.593333333333334</v>
      </c>
      <c r="CI29" s="141">
        <f t="shared" si="19"/>
        <v>0.64999999999999858</v>
      </c>
      <c r="CJ29" s="70">
        <f t="shared" si="20"/>
        <v>0.66000000000000014</v>
      </c>
      <c r="CK29" s="70">
        <f t="shared" si="21"/>
        <v>1.6900000000000013</v>
      </c>
      <c r="CL29" s="70">
        <f t="shared" si="22"/>
        <v>0.62000000000000455</v>
      </c>
      <c r="CM29" s="70">
        <f t="shared" si="23"/>
        <v>0.70000000000000107</v>
      </c>
      <c r="CN29" s="70">
        <f t="shared" si="24"/>
        <v>1.5599999999999987</v>
      </c>
      <c r="CO29" s="70">
        <f t="shared" si="25"/>
        <v>0.45000000000000284</v>
      </c>
      <c r="CP29" s="70">
        <f t="shared" si="26"/>
        <v>0.66000000000000014</v>
      </c>
      <c r="CQ29" s="142">
        <f t="shared" si="27"/>
        <v>1.2799999999999976</v>
      </c>
      <c r="CR29" s="160">
        <f t="shared" si="119"/>
        <v>1.9272259857110692</v>
      </c>
      <c r="CS29" s="160">
        <f t="shared" si="111"/>
        <v>1.818790807102346</v>
      </c>
      <c r="CT29" s="160">
        <f t="shared" si="120"/>
        <v>1.5088074761214556</v>
      </c>
      <c r="CU29" s="62"/>
      <c r="CV29" s="78">
        <f t="shared" si="28"/>
        <v>1.7499111088535015</v>
      </c>
      <c r="CW29" s="62"/>
      <c r="CX29" s="27">
        <v>45.39</v>
      </c>
      <c r="CY29" s="27">
        <v>11.16</v>
      </c>
      <c r="CZ29" s="27">
        <v>23.82</v>
      </c>
      <c r="DA29" s="27">
        <v>44.52</v>
      </c>
      <c r="DB29" s="27">
        <v>11.05</v>
      </c>
      <c r="DC29" s="27">
        <v>23.09</v>
      </c>
      <c r="DD29" s="27">
        <v>43.82</v>
      </c>
      <c r="DE29" s="27">
        <v>11.02</v>
      </c>
      <c r="DF29" s="27">
        <v>22.4</v>
      </c>
      <c r="DG29" s="78">
        <f t="shared" si="67"/>
        <v>44.576666666666661</v>
      </c>
      <c r="DH29" s="78">
        <f t="shared" si="68"/>
        <v>11.076666666666668</v>
      </c>
      <c r="DI29" s="132">
        <f t="shared" si="69"/>
        <v>23.103333333333335</v>
      </c>
      <c r="DJ29" s="70">
        <f t="shared" si="29"/>
        <v>1.3799999999999955</v>
      </c>
      <c r="DK29" s="70">
        <f t="shared" si="30"/>
        <v>1.0299999999999994</v>
      </c>
      <c r="DL29" s="70">
        <f t="shared" si="31"/>
        <v>2.6700000000000017</v>
      </c>
      <c r="DM29" s="70">
        <f t="shared" si="32"/>
        <v>1.490000000000002</v>
      </c>
      <c r="DN29" s="70">
        <f t="shared" si="33"/>
        <v>1.0099999999999998</v>
      </c>
      <c r="DO29" s="70">
        <f t="shared" si="34"/>
        <v>2.5199999999999996</v>
      </c>
      <c r="DP29" s="70">
        <f t="shared" si="35"/>
        <v>1.9500000000000028</v>
      </c>
      <c r="DQ29" s="70">
        <f t="shared" si="36"/>
        <v>1</v>
      </c>
      <c r="DR29" s="70">
        <f t="shared" si="37"/>
        <v>2.8000000000000007</v>
      </c>
      <c r="DS29" s="160">
        <f t="shared" si="70"/>
        <v>3.1771370760481825</v>
      </c>
      <c r="DT29" s="160">
        <f t="shared" si="112"/>
        <v>3.096869386977759</v>
      </c>
      <c r="DU29" s="160">
        <f t="shared" si="121"/>
        <v>3.5556293395122074</v>
      </c>
      <c r="DV29" s="62"/>
      <c r="DW29" s="78">
        <f t="shared" si="38"/>
        <v>1.5854196780523309</v>
      </c>
      <c r="DX29" s="62"/>
      <c r="DY29" s="27">
        <v>46.12</v>
      </c>
      <c r="DZ29" s="27">
        <v>11.53</v>
      </c>
      <c r="EA29" s="27">
        <v>24.8</v>
      </c>
      <c r="EB29" s="27">
        <v>45.39</v>
      </c>
      <c r="EC29" s="27">
        <v>11.36</v>
      </c>
      <c r="ED29" s="27">
        <v>24.05</v>
      </c>
      <c r="EE29" s="27">
        <v>45.32</v>
      </c>
      <c r="EF29" s="27">
        <v>11.36</v>
      </c>
      <c r="EG29" s="27">
        <v>23.92</v>
      </c>
      <c r="EH29" s="78">
        <f t="shared" si="73"/>
        <v>45.609999999999992</v>
      </c>
      <c r="EI29" s="78">
        <f t="shared" si="74"/>
        <v>11.416666666666666</v>
      </c>
      <c r="EJ29" s="132">
        <f t="shared" si="75"/>
        <v>24.256666666666671</v>
      </c>
      <c r="EK29" s="70">
        <f t="shared" si="76"/>
        <v>2.2999999999999972</v>
      </c>
      <c r="EL29" s="70">
        <f t="shared" si="77"/>
        <v>1.83</v>
      </c>
      <c r="EM29" s="70">
        <f t="shared" si="78"/>
        <v>4.0600000000000023</v>
      </c>
      <c r="EN29" s="70">
        <f t="shared" si="79"/>
        <v>2.5799999999999983</v>
      </c>
      <c r="EO29" s="70">
        <f t="shared" si="80"/>
        <v>1.7300000000000004</v>
      </c>
      <c r="EP29" s="70">
        <f t="shared" si="81"/>
        <v>3.8699999999999974</v>
      </c>
      <c r="EQ29" s="70">
        <f t="shared" si="82"/>
        <v>2.4500000000000028</v>
      </c>
      <c r="ER29" s="70">
        <f t="shared" si="83"/>
        <v>1.75</v>
      </c>
      <c r="ES29" s="70">
        <f t="shared" si="84"/>
        <v>3.7799999999999976</v>
      </c>
      <c r="ET29" s="160">
        <f t="shared" si="85"/>
        <v>5.0122350304031036</v>
      </c>
      <c r="EU29" s="160">
        <f t="shared" si="113"/>
        <v>4.9624792191000635</v>
      </c>
      <c r="EV29" s="160">
        <f t="shared" si="122"/>
        <v>4.8325355663460972</v>
      </c>
      <c r="EW29" s="62"/>
      <c r="EX29" s="78">
        <f t="shared" si="40"/>
        <v>1.6763518591141782</v>
      </c>
      <c r="EY29" s="62"/>
      <c r="EZ29" s="27">
        <v>47.04</v>
      </c>
      <c r="FA29" s="27">
        <v>12.33</v>
      </c>
      <c r="FB29" s="27">
        <v>26.19</v>
      </c>
      <c r="FC29" s="27">
        <v>46.48</v>
      </c>
      <c r="FD29" s="27">
        <v>12.08</v>
      </c>
      <c r="FE29" s="27">
        <v>25.4</v>
      </c>
      <c r="FF29" s="27">
        <v>45.82</v>
      </c>
      <c r="FG29" s="27">
        <v>12.11</v>
      </c>
      <c r="FH29" s="27">
        <v>24.9</v>
      </c>
      <c r="FI29" s="78">
        <f t="shared" si="88"/>
        <v>46.446666666666665</v>
      </c>
      <c r="FJ29" s="78">
        <f t="shared" si="89"/>
        <v>12.173333333333332</v>
      </c>
      <c r="FK29" s="78">
        <f t="shared" si="90"/>
        <v>25.49666666666667</v>
      </c>
      <c r="FL29" s="70">
        <f t="shared" si="41"/>
        <v>3.2199999999999989</v>
      </c>
      <c r="FM29" s="70">
        <f t="shared" si="42"/>
        <v>2.4900000000000002</v>
      </c>
      <c r="FN29" s="70">
        <f t="shared" si="43"/>
        <v>5.43</v>
      </c>
      <c r="FO29" s="70">
        <f t="shared" si="44"/>
        <v>3.740000000000002</v>
      </c>
      <c r="FP29" s="70">
        <f t="shared" si="45"/>
        <v>2.370000000000001</v>
      </c>
      <c r="FQ29" s="70">
        <f t="shared" si="46"/>
        <v>5.379999999999999</v>
      </c>
      <c r="FR29" s="70">
        <f t="shared" si="47"/>
        <v>3.8000000000000043</v>
      </c>
      <c r="FS29" s="70">
        <f t="shared" si="48"/>
        <v>2.3800000000000008</v>
      </c>
      <c r="FT29" s="70">
        <f t="shared" si="49"/>
        <v>5.4399999999999977</v>
      </c>
      <c r="FU29" s="160">
        <f t="shared" si="91"/>
        <v>6.7862655415183974</v>
      </c>
      <c r="FV29" s="160">
        <f t="shared" si="114"/>
        <v>6.9677040694908969</v>
      </c>
      <c r="FW29" s="160">
        <f t="shared" si="123"/>
        <v>7.0496808438396705</v>
      </c>
      <c r="FX29" s="62"/>
      <c r="FY29" s="78">
        <f t="shared" si="50"/>
        <v>2.0028146860522718</v>
      </c>
      <c r="FZ29" s="62"/>
      <c r="GA29" s="27">
        <v>47.96</v>
      </c>
      <c r="GB29" s="27">
        <v>12.99</v>
      </c>
      <c r="GC29" s="27">
        <v>27.56</v>
      </c>
      <c r="GD29" s="27">
        <v>47.64</v>
      </c>
      <c r="GE29" s="27">
        <v>12.72</v>
      </c>
      <c r="GF29" s="27">
        <v>26.91</v>
      </c>
      <c r="GG29" s="27">
        <v>47.17</v>
      </c>
      <c r="GH29" s="27">
        <v>12.74</v>
      </c>
      <c r="GI29" s="27">
        <v>26.56</v>
      </c>
      <c r="GJ29" s="78">
        <f t="shared" si="94"/>
        <v>47.589999999999996</v>
      </c>
      <c r="GK29" s="78">
        <f t="shared" si="95"/>
        <v>12.816666666666668</v>
      </c>
      <c r="GL29" s="78">
        <f t="shared" si="96"/>
        <v>27.01</v>
      </c>
    </row>
    <row r="30" spans="1:194" s="93" customFormat="1" ht="15" thickBot="1">
      <c r="A30" s="38"/>
      <c r="B30" s="112" t="s">
        <v>71</v>
      </c>
      <c r="C30" s="104" t="s">
        <v>72</v>
      </c>
      <c r="D30" s="69"/>
      <c r="E30" s="105">
        <v>67.17</v>
      </c>
      <c r="F30" s="105">
        <v>6.36</v>
      </c>
      <c r="G30" s="105">
        <v>22.08</v>
      </c>
      <c r="H30" s="105">
        <v>66.23</v>
      </c>
      <c r="I30" s="105">
        <v>6.3</v>
      </c>
      <c r="J30" s="105">
        <v>21.81</v>
      </c>
      <c r="K30" s="105">
        <v>66.569999999999993</v>
      </c>
      <c r="L30" s="105">
        <v>5.88</v>
      </c>
      <c r="M30" s="105">
        <v>21.32</v>
      </c>
      <c r="N30" s="106">
        <f t="shared" si="51"/>
        <v>66.656666666666666</v>
      </c>
      <c r="O30" s="106">
        <f t="shared" si="52"/>
        <v>6.18</v>
      </c>
      <c r="P30" s="106">
        <f t="shared" si="53"/>
        <v>21.736666666666668</v>
      </c>
      <c r="Q30" s="70">
        <f t="shared" si="0"/>
        <v>-16.61</v>
      </c>
      <c r="R30" s="70">
        <f t="shared" si="1"/>
        <v>1.8500000000000005</v>
      </c>
      <c r="S30" s="70">
        <f t="shared" si="2"/>
        <v>-1.1999999999999993</v>
      </c>
      <c r="T30" s="70">
        <f t="shared" si="3"/>
        <v>-18.570000000000007</v>
      </c>
      <c r="U30" s="70">
        <f t="shared" si="4"/>
        <v>2.0699999999999994</v>
      </c>
      <c r="V30" s="70">
        <f t="shared" si="5"/>
        <v>-1.889999999999997</v>
      </c>
      <c r="W30" s="70">
        <f t="shared" si="6"/>
        <v>-19.439999999999991</v>
      </c>
      <c r="X30" s="70">
        <f t="shared" si="7"/>
        <v>2.7600000000000007</v>
      </c>
      <c r="Y30" s="70">
        <f t="shared" si="8"/>
        <v>-0.94000000000000128</v>
      </c>
      <c r="Z30" s="160">
        <f t="shared" si="107"/>
        <v>16.755733347126291</v>
      </c>
      <c r="AA30" s="160">
        <f t="shared" si="54"/>
        <v>18.780359421480735</v>
      </c>
      <c r="AB30" s="160">
        <f t="shared" si="55"/>
        <v>19.657436251963265</v>
      </c>
      <c r="AC30" s="290"/>
      <c r="AD30" s="290"/>
      <c r="AE30" s="230"/>
      <c r="AF30" s="230"/>
      <c r="AG30" s="230"/>
      <c r="AH30" s="230"/>
      <c r="AI30" s="230"/>
      <c r="AJ30" s="230"/>
      <c r="AK30" s="230"/>
      <c r="AL30" s="230"/>
      <c r="AM30" s="230"/>
      <c r="AN30" s="230"/>
      <c r="AO30" s="230"/>
      <c r="AP30" s="230"/>
      <c r="AQ30" s="230"/>
      <c r="AR30" s="61"/>
      <c r="AS30" s="106">
        <f t="shared" si="9"/>
        <v>18.391446381402421</v>
      </c>
      <c r="AT30" s="62"/>
      <c r="AU30" s="105">
        <v>50.56</v>
      </c>
      <c r="AV30" s="105">
        <v>8.2100000000000009</v>
      </c>
      <c r="AW30" s="105">
        <v>20.88</v>
      </c>
      <c r="AX30" s="105">
        <v>47.66</v>
      </c>
      <c r="AY30" s="105">
        <v>8.3699999999999992</v>
      </c>
      <c r="AZ30" s="105">
        <v>19.920000000000002</v>
      </c>
      <c r="BA30" s="105">
        <v>47.13</v>
      </c>
      <c r="BB30" s="105">
        <v>8.64</v>
      </c>
      <c r="BC30" s="105">
        <v>20.38</v>
      </c>
      <c r="BD30" s="106">
        <f t="shared" si="108"/>
        <v>48.449999999999996</v>
      </c>
      <c r="BE30" s="106">
        <f t="shared" si="109"/>
        <v>8.4066666666666663</v>
      </c>
      <c r="BF30" s="106">
        <f t="shared" si="58"/>
        <v>20.393333333333331</v>
      </c>
      <c r="BG30" s="70">
        <f t="shared" si="10"/>
        <v>-4.3500000000000014</v>
      </c>
      <c r="BH30" s="70">
        <f t="shared" si="11"/>
        <v>1.9399999999999995</v>
      </c>
      <c r="BI30" s="70">
        <f t="shared" si="12"/>
        <v>2.1099999999999994</v>
      </c>
      <c r="BJ30" s="70">
        <f t="shared" si="13"/>
        <v>-4.529999999999994</v>
      </c>
      <c r="BK30" s="70">
        <f t="shared" si="14"/>
        <v>2.1300000000000008</v>
      </c>
      <c r="BL30" s="70">
        <f t="shared" si="15"/>
        <v>1.5799999999999983</v>
      </c>
      <c r="BM30" s="70">
        <f t="shared" si="16"/>
        <v>-5.9100000000000037</v>
      </c>
      <c r="BN30" s="70">
        <f t="shared" si="17"/>
        <v>2.33</v>
      </c>
      <c r="BO30" s="70">
        <f t="shared" si="18"/>
        <v>8.0000000000001847E-2</v>
      </c>
      <c r="BP30" s="160">
        <f t="shared" si="110"/>
        <v>5.2094337504185626</v>
      </c>
      <c r="BQ30" s="160">
        <f t="shared" si="59"/>
        <v>5.2492094642907841</v>
      </c>
      <c r="BR30" s="160">
        <f t="shared" si="60"/>
        <v>6.3532196562058232</v>
      </c>
      <c r="BS30" s="290"/>
      <c r="BT30" s="62"/>
      <c r="BU30" s="106">
        <f t="shared" si="115"/>
        <v>5.5168126868892458</v>
      </c>
      <c r="BV30" s="62"/>
      <c r="BW30" s="105">
        <v>46.21</v>
      </c>
      <c r="BX30" s="105">
        <v>10.15</v>
      </c>
      <c r="BY30" s="105">
        <v>22.99</v>
      </c>
      <c r="BZ30" s="105">
        <v>43.13</v>
      </c>
      <c r="CA30" s="105">
        <v>10.5</v>
      </c>
      <c r="CB30" s="105">
        <v>21.5</v>
      </c>
      <c r="CC30" s="105">
        <v>41.22</v>
      </c>
      <c r="CD30" s="105">
        <v>10.97</v>
      </c>
      <c r="CE30" s="105">
        <v>20.46</v>
      </c>
      <c r="CF30" s="106">
        <f t="shared" si="116"/>
        <v>43.52</v>
      </c>
      <c r="CG30" s="106">
        <f t="shared" si="117"/>
        <v>10.54</v>
      </c>
      <c r="CH30" s="135">
        <f t="shared" si="118"/>
        <v>21.649999999999995</v>
      </c>
      <c r="CI30" s="141">
        <f t="shared" si="19"/>
        <v>0.58999999999999631</v>
      </c>
      <c r="CJ30" s="70">
        <f t="shared" si="20"/>
        <v>0.94999999999999929</v>
      </c>
      <c r="CK30" s="70">
        <f t="shared" si="21"/>
        <v>1.9500000000000028</v>
      </c>
      <c r="CL30" s="70">
        <f t="shared" si="22"/>
        <v>0.39000000000000057</v>
      </c>
      <c r="CM30" s="70">
        <f t="shared" si="23"/>
        <v>0.88000000000000078</v>
      </c>
      <c r="CN30" s="70">
        <f t="shared" si="24"/>
        <v>1.2199999999999989</v>
      </c>
      <c r="CO30" s="70">
        <f t="shared" si="25"/>
        <v>0.50999999999999801</v>
      </c>
      <c r="CP30" s="70">
        <f t="shared" si="26"/>
        <v>0.67999999999999972</v>
      </c>
      <c r="CQ30" s="142">
        <f t="shared" si="27"/>
        <v>0.87999999999999901</v>
      </c>
      <c r="CR30" s="160">
        <f t="shared" si="119"/>
        <v>2.247910140552777</v>
      </c>
      <c r="CS30" s="160">
        <f t="shared" si="111"/>
        <v>1.5539948519863247</v>
      </c>
      <c r="CT30" s="160">
        <f t="shared" si="120"/>
        <v>1.2234786471369232</v>
      </c>
      <c r="CU30" s="62"/>
      <c r="CV30" s="106">
        <f t="shared" si="28"/>
        <v>1.6640880051514382</v>
      </c>
      <c r="CW30" s="62"/>
      <c r="CX30" s="105">
        <v>46.8</v>
      </c>
      <c r="CY30" s="105">
        <v>11.1</v>
      </c>
      <c r="CZ30" s="105">
        <v>24.94</v>
      </c>
      <c r="DA30" s="105">
        <v>43.52</v>
      </c>
      <c r="DB30" s="105">
        <v>11.38</v>
      </c>
      <c r="DC30" s="105">
        <v>22.72</v>
      </c>
      <c r="DD30" s="105">
        <v>41.73</v>
      </c>
      <c r="DE30" s="105">
        <v>11.65</v>
      </c>
      <c r="DF30" s="105">
        <v>21.34</v>
      </c>
      <c r="DG30" s="106">
        <f t="shared" si="67"/>
        <v>44.016666666666659</v>
      </c>
      <c r="DH30" s="106">
        <f t="shared" si="68"/>
        <v>11.376666666666667</v>
      </c>
      <c r="DI30" s="135">
        <f t="shared" si="69"/>
        <v>23</v>
      </c>
      <c r="DJ30" s="70">
        <f t="shared" si="29"/>
        <v>1.4200000000000017</v>
      </c>
      <c r="DK30" s="70">
        <f t="shared" si="30"/>
        <v>1.3399999999999999</v>
      </c>
      <c r="DL30" s="70">
        <f t="shared" si="31"/>
        <v>3.0500000000000007</v>
      </c>
      <c r="DM30" s="70">
        <f t="shared" si="32"/>
        <v>1.4099999999999966</v>
      </c>
      <c r="DN30" s="70">
        <f t="shared" si="33"/>
        <v>1.2599999999999998</v>
      </c>
      <c r="DO30" s="70">
        <f t="shared" si="34"/>
        <v>2.4200000000000017</v>
      </c>
      <c r="DP30" s="70">
        <f t="shared" si="35"/>
        <v>1.3200000000000003</v>
      </c>
      <c r="DQ30" s="70">
        <f t="shared" si="36"/>
        <v>1.0399999999999991</v>
      </c>
      <c r="DR30" s="70">
        <f t="shared" si="37"/>
        <v>1.9100000000000001</v>
      </c>
      <c r="DS30" s="160">
        <f t="shared" si="70"/>
        <v>3.6213947589292181</v>
      </c>
      <c r="DT30" s="160">
        <f t="shared" si="112"/>
        <v>3.0711724145674397</v>
      </c>
      <c r="DU30" s="160">
        <f t="shared" si="121"/>
        <v>2.5440322325002094</v>
      </c>
      <c r="DV30" s="62"/>
      <c r="DW30" s="106">
        <f t="shared" si="38"/>
        <v>1.4697467657918393</v>
      </c>
      <c r="DX30" s="62"/>
      <c r="DY30" s="105">
        <v>47.63</v>
      </c>
      <c r="DZ30" s="105">
        <v>11.49</v>
      </c>
      <c r="EA30" s="105">
        <v>26.04</v>
      </c>
      <c r="EB30" s="105">
        <v>44.54</v>
      </c>
      <c r="EC30" s="105">
        <v>11.76</v>
      </c>
      <c r="ED30" s="105">
        <v>23.92</v>
      </c>
      <c r="EE30" s="105">
        <v>42.54</v>
      </c>
      <c r="EF30" s="105">
        <v>12.01</v>
      </c>
      <c r="EG30" s="105">
        <v>22.37</v>
      </c>
      <c r="EH30" s="106">
        <f t="shared" si="73"/>
        <v>44.903333333333336</v>
      </c>
      <c r="EI30" s="106">
        <f t="shared" si="74"/>
        <v>11.753333333333332</v>
      </c>
      <c r="EJ30" s="135">
        <f t="shared" si="75"/>
        <v>24.11</v>
      </c>
      <c r="EK30" s="70">
        <f t="shared" si="76"/>
        <v>2.3399999999999963</v>
      </c>
      <c r="EL30" s="70">
        <f t="shared" si="77"/>
        <v>2.1799999999999997</v>
      </c>
      <c r="EM30" s="70">
        <f t="shared" si="78"/>
        <v>4.4500000000000028</v>
      </c>
      <c r="EN30" s="70">
        <f t="shared" si="79"/>
        <v>2.7100000000000009</v>
      </c>
      <c r="EO30" s="70">
        <f t="shared" si="80"/>
        <v>2.0399999999999991</v>
      </c>
      <c r="EP30" s="70">
        <f t="shared" si="81"/>
        <v>4.0399999999999991</v>
      </c>
      <c r="EQ30" s="70">
        <f t="shared" si="82"/>
        <v>2.8100000000000023</v>
      </c>
      <c r="ER30" s="70">
        <f t="shared" si="83"/>
        <v>1.9499999999999993</v>
      </c>
      <c r="ES30" s="70">
        <f t="shared" si="84"/>
        <v>3.8099999999999987</v>
      </c>
      <c r="ET30" s="160">
        <f t="shared" si="85"/>
        <v>5.4800091240799969</v>
      </c>
      <c r="EU30" s="160">
        <f t="shared" si="113"/>
        <v>5.2751587653832743</v>
      </c>
      <c r="EV30" s="160">
        <f t="shared" si="122"/>
        <v>5.1200292967911816</v>
      </c>
      <c r="EW30" s="62"/>
      <c r="EX30" s="106">
        <f t="shared" si="40"/>
        <v>2.220395360190516</v>
      </c>
      <c r="EY30" s="62"/>
      <c r="EZ30" s="105">
        <v>48.55</v>
      </c>
      <c r="FA30" s="105">
        <v>12.33</v>
      </c>
      <c r="FB30" s="105">
        <v>27.44</v>
      </c>
      <c r="FC30" s="105">
        <v>45.84</v>
      </c>
      <c r="FD30" s="105">
        <v>12.54</v>
      </c>
      <c r="FE30" s="105">
        <v>25.54</v>
      </c>
      <c r="FF30" s="105">
        <v>44.03</v>
      </c>
      <c r="FG30" s="105">
        <v>12.92</v>
      </c>
      <c r="FH30" s="105">
        <v>24.27</v>
      </c>
      <c r="FI30" s="106">
        <f t="shared" si="88"/>
        <v>46.140000000000008</v>
      </c>
      <c r="FJ30" s="106">
        <f t="shared" si="89"/>
        <v>12.596666666666666</v>
      </c>
      <c r="FK30" s="106">
        <f t="shared" si="90"/>
        <v>25.75</v>
      </c>
      <c r="FL30" s="70">
        <f t="shared" si="41"/>
        <v>3.4200000000000017</v>
      </c>
      <c r="FM30" s="70">
        <f t="shared" si="42"/>
        <v>2.76</v>
      </c>
      <c r="FN30" s="70">
        <f t="shared" si="43"/>
        <v>5.7700000000000031</v>
      </c>
      <c r="FO30" s="70">
        <f t="shared" si="44"/>
        <v>4.1999999999999957</v>
      </c>
      <c r="FP30" s="70">
        <f t="shared" si="45"/>
        <v>2.5700000000000003</v>
      </c>
      <c r="FQ30" s="70">
        <f t="shared" si="46"/>
        <v>5.620000000000001</v>
      </c>
      <c r="FR30" s="70">
        <f t="shared" si="47"/>
        <v>4.1000000000000014</v>
      </c>
      <c r="FS30" s="70">
        <f t="shared" si="48"/>
        <v>2.5</v>
      </c>
      <c r="FT30" s="70">
        <f t="shared" si="49"/>
        <v>5.3099999999999987</v>
      </c>
      <c r="FU30" s="160">
        <f t="shared" si="91"/>
        <v>7.253061422599429</v>
      </c>
      <c r="FV30" s="160">
        <f t="shared" si="114"/>
        <v>7.4719006952715841</v>
      </c>
      <c r="FW30" s="160">
        <f t="shared" si="123"/>
        <v>7.1593365614419895</v>
      </c>
      <c r="FX30" s="62"/>
      <c r="FY30" s="106">
        <f t="shared" si="50"/>
        <v>2.0280039447693374</v>
      </c>
      <c r="FZ30" s="62"/>
      <c r="GA30" s="105">
        <v>49.63</v>
      </c>
      <c r="GB30" s="105">
        <v>12.91</v>
      </c>
      <c r="GC30" s="105">
        <v>28.76</v>
      </c>
      <c r="GD30" s="105">
        <v>47.33</v>
      </c>
      <c r="GE30" s="105">
        <v>13.07</v>
      </c>
      <c r="GF30" s="105">
        <v>27.12</v>
      </c>
      <c r="GG30" s="105">
        <v>45.32</v>
      </c>
      <c r="GH30" s="105">
        <v>13.47</v>
      </c>
      <c r="GI30" s="105">
        <v>25.77</v>
      </c>
      <c r="GJ30" s="106">
        <f t="shared" si="94"/>
        <v>47.426666666666669</v>
      </c>
      <c r="GK30" s="106">
        <f t="shared" si="95"/>
        <v>13.15</v>
      </c>
      <c r="GL30" s="106">
        <f t="shared" si="96"/>
        <v>27.216666666666669</v>
      </c>
    </row>
    <row r="31" spans="1:194" s="60" customFormat="1">
      <c r="A31" s="88"/>
      <c r="B31" s="119" t="s">
        <v>73</v>
      </c>
      <c r="C31" s="19" t="s">
        <v>74</v>
      </c>
      <c r="D31" s="12"/>
      <c r="E31" s="21">
        <v>60.25</v>
      </c>
      <c r="F31" s="21">
        <v>7.49</v>
      </c>
      <c r="G31" s="21">
        <v>20.67</v>
      </c>
      <c r="H31" s="21">
        <v>60.82</v>
      </c>
      <c r="I31" s="21">
        <v>7.53</v>
      </c>
      <c r="J31" s="21">
        <v>20.71</v>
      </c>
      <c r="K31" s="21">
        <v>60.73</v>
      </c>
      <c r="L31" s="21">
        <v>7.64</v>
      </c>
      <c r="M31" s="21">
        <v>20.69</v>
      </c>
      <c r="N31" s="91">
        <f t="shared" si="51"/>
        <v>60.599999999999994</v>
      </c>
      <c r="O31" s="91">
        <f t="shared" si="52"/>
        <v>7.5533333333333337</v>
      </c>
      <c r="P31" s="91">
        <f t="shared" si="53"/>
        <v>20.69</v>
      </c>
      <c r="Q31" s="90">
        <f t="shared" si="0"/>
        <v>-22.89</v>
      </c>
      <c r="R31" s="90">
        <f t="shared" si="1"/>
        <v>0.17999999999999972</v>
      </c>
      <c r="S31" s="90">
        <f t="shared" si="2"/>
        <v>-6.6600000000000019</v>
      </c>
      <c r="T31" s="90">
        <f t="shared" si="3"/>
        <v>-24.130000000000003</v>
      </c>
      <c r="U31" s="90">
        <f t="shared" si="4"/>
        <v>2.9999999999999361E-2</v>
      </c>
      <c r="V31" s="90">
        <f t="shared" si="5"/>
        <v>-7.41</v>
      </c>
      <c r="W31" s="90">
        <f t="shared" si="6"/>
        <v>-24.04</v>
      </c>
      <c r="X31" s="90">
        <f t="shared" si="7"/>
        <v>7.0000000000000284E-2</v>
      </c>
      <c r="Y31" s="90">
        <f t="shared" si="8"/>
        <v>-7.0500000000000007</v>
      </c>
      <c r="Z31" s="162">
        <f t="shared" si="107"/>
        <v>23.839884647371932</v>
      </c>
      <c r="AA31" s="162">
        <f t="shared" si="54"/>
        <v>25.242145312948345</v>
      </c>
      <c r="AB31" s="162">
        <f t="shared" si="55"/>
        <v>25.05252482285967</v>
      </c>
      <c r="AC31" s="288">
        <f>AVERAGE(Z31:AB34)</f>
        <v>27.256441176523794</v>
      </c>
      <c r="AD31" s="289">
        <f>AVERAGE(Z31:AB42)</f>
        <v>25.93932701879659</v>
      </c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58"/>
      <c r="AS31" s="91">
        <f t="shared" si="9"/>
        <v>24.710898180537441</v>
      </c>
      <c r="AT31" s="59"/>
      <c r="AU31" s="21">
        <v>37.36</v>
      </c>
      <c r="AV31" s="21">
        <v>7.67</v>
      </c>
      <c r="AW31" s="21">
        <v>14.01</v>
      </c>
      <c r="AX31" s="21">
        <v>36.69</v>
      </c>
      <c r="AY31" s="21">
        <v>7.56</v>
      </c>
      <c r="AZ31" s="21">
        <v>13.3</v>
      </c>
      <c r="BA31" s="21">
        <v>36.69</v>
      </c>
      <c r="BB31" s="21">
        <v>7.71</v>
      </c>
      <c r="BC31" s="21">
        <v>13.64</v>
      </c>
      <c r="BD31" s="91">
        <f t="shared" si="108"/>
        <v>36.913333333333334</v>
      </c>
      <c r="BE31" s="91">
        <f t="shared" si="109"/>
        <v>7.6466666666666674</v>
      </c>
      <c r="BF31" s="91">
        <f t="shared" si="58"/>
        <v>13.65</v>
      </c>
      <c r="BG31" s="90">
        <f t="shared" si="10"/>
        <v>0</v>
      </c>
      <c r="BH31" s="90">
        <f t="shared" si="11"/>
        <v>0</v>
      </c>
      <c r="BI31" s="90">
        <f t="shared" si="12"/>
        <v>0</v>
      </c>
      <c r="BJ31" s="90">
        <f t="shared" si="13"/>
        <v>0</v>
      </c>
      <c r="BK31" s="90">
        <f t="shared" si="14"/>
        <v>0</v>
      </c>
      <c r="BL31" s="90">
        <f t="shared" si="15"/>
        <v>0</v>
      </c>
      <c r="BM31" s="90">
        <f t="shared" si="16"/>
        <v>0</v>
      </c>
      <c r="BN31" s="90">
        <f t="shared" si="17"/>
        <v>0</v>
      </c>
      <c r="BO31" s="90">
        <f t="shared" si="18"/>
        <v>0</v>
      </c>
      <c r="BP31" s="162">
        <f t="shared" si="110"/>
        <v>0</v>
      </c>
      <c r="BQ31" s="162">
        <f t="shared" si="59"/>
        <v>0</v>
      </c>
      <c r="BR31" s="162">
        <f t="shared" si="60"/>
        <v>0</v>
      </c>
      <c r="BS31" s="288">
        <f>AVERAGE(BP31:BR34)</f>
        <v>0</v>
      </c>
      <c r="BT31" s="59"/>
      <c r="BU31" s="91">
        <f t="shared" si="115"/>
        <v>0</v>
      </c>
      <c r="BV31" s="59"/>
      <c r="BW31" s="92">
        <v>37.36</v>
      </c>
      <c r="BX31" s="92">
        <v>7.67</v>
      </c>
      <c r="BY31" s="92">
        <v>14.01</v>
      </c>
      <c r="BZ31" s="92">
        <v>36.69</v>
      </c>
      <c r="CA31" s="92">
        <v>7.56</v>
      </c>
      <c r="CB31" s="92">
        <v>13.3</v>
      </c>
      <c r="CC31" s="92">
        <v>36.69</v>
      </c>
      <c r="CD31" s="92">
        <v>7.71</v>
      </c>
      <c r="CE31" s="92">
        <v>13.64</v>
      </c>
      <c r="CF31" s="91">
        <f t="shared" ref="CF31:CH34" si="124">AVERAGE(BW31,BZ31,CC31)</f>
        <v>36.913333333333334</v>
      </c>
      <c r="CG31" s="91">
        <f t="shared" si="124"/>
        <v>7.6466666666666674</v>
      </c>
      <c r="CH31" s="131">
        <f t="shared" si="124"/>
        <v>13.65</v>
      </c>
      <c r="CI31" s="139">
        <f t="shared" si="19"/>
        <v>1.2800000000000011</v>
      </c>
      <c r="CJ31" s="90">
        <f t="shared" si="20"/>
        <v>-4.0000000000000036E-2</v>
      </c>
      <c r="CK31" s="90">
        <f t="shared" si="21"/>
        <v>1.370000000000001</v>
      </c>
      <c r="CL31" s="90">
        <f t="shared" si="22"/>
        <v>0.99000000000000199</v>
      </c>
      <c r="CM31" s="90">
        <f t="shared" si="23"/>
        <v>-6.9999999999999396E-2</v>
      </c>
      <c r="CN31" s="90">
        <f t="shared" si="24"/>
        <v>1.08</v>
      </c>
      <c r="CO31" s="90">
        <f t="shared" si="25"/>
        <v>1.0200000000000031</v>
      </c>
      <c r="CP31" s="90">
        <f t="shared" si="26"/>
        <v>-0.12999999999999989</v>
      </c>
      <c r="CQ31" s="140">
        <f t="shared" si="27"/>
        <v>0.96999999999999886</v>
      </c>
      <c r="CR31" s="162">
        <f t="shared" si="119"/>
        <v>1.8753399691789236</v>
      </c>
      <c r="CS31" s="162">
        <f t="shared" si="111"/>
        <v>1.4667651482088073</v>
      </c>
      <c r="CT31" s="162">
        <f t="shared" si="120"/>
        <v>1.4135770230164342</v>
      </c>
      <c r="CU31" s="59"/>
      <c r="CV31" s="91">
        <f t="shared" si="28"/>
        <v>1.5838806071727038</v>
      </c>
      <c r="CW31" s="59"/>
      <c r="CX31" s="21">
        <v>38.64</v>
      </c>
      <c r="CY31" s="21">
        <v>7.63</v>
      </c>
      <c r="CZ31" s="21">
        <v>15.38</v>
      </c>
      <c r="DA31" s="21">
        <v>37.68</v>
      </c>
      <c r="DB31" s="21">
        <v>7.49</v>
      </c>
      <c r="DC31" s="21">
        <v>14.38</v>
      </c>
      <c r="DD31" s="21">
        <v>37.71</v>
      </c>
      <c r="DE31" s="21">
        <v>7.58</v>
      </c>
      <c r="DF31" s="21">
        <v>14.61</v>
      </c>
      <c r="DG31" s="91">
        <f t="shared" si="67"/>
        <v>38.01</v>
      </c>
      <c r="DH31" s="91">
        <f t="shared" si="68"/>
        <v>7.5666666666666673</v>
      </c>
      <c r="DI31" s="131">
        <f t="shared" si="69"/>
        <v>14.790000000000001</v>
      </c>
      <c r="DJ31" s="90">
        <f t="shared" si="29"/>
        <v>2.6099999999999994</v>
      </c>
      <c r="DK31" s="90">
        <f t="shared" si="30"/>
        <v>0.61999999999999922</v>
      </c>
      <c r="DL31" s="90">
        <f t="shared" si="31"/>
        <v>3.2099999999999991</v>
      </c>
      <c r="DM31" s="90">
        <f t="shared" si="32"/>
        <v>2.2199999999999989</v>
      </c>
      <c r="DN31" s="90">
        <f t="shared" si="33"/>
        <v>0.66000000000000103</v>
      </c>
      <c r="DO31" s="90">
        <f t="shared" si="34"/>
        <v>3.009999999999998</v>
      </c>
      <c r="DP31" s="90">
        <f t="shared" si="35"/>
        <v>2.2800000000000011</v>
      </c>
      <c r="DQ31" s="90">
        <f t="shared" si="36"/>
        <v>0.64999999999999947</v>
      </c>
      <c r="DR31" s="90">
        <f t="shared" si="37"/>
        <v>2.9899999999999984</v>
      </c>
      <c r="DS31" s="162">
        <f t="shared" si="70"/>
        <v>4.1833718457722586</v>
      </c>
      <c r="DT31" s="162">
        <f t="shared" si="112"/>
        <v>3.7979073185110752</v>
      </c>
      <c r="DU31" s="162">
        <f t="shared" si="121"/>
        <v>3.8158878390225248</v>
      </c>
      <c r="DV31" s="59"/>
      <c r="DW31" s="91">
        <f t="shared" si="38"/>
        <v>2.4227028065548772</v>
      </c>
      <c r="DX31" s="59"/>
      <c r="DY31" s="21">
        <v>39.97</v>
      </c>
      <c r="DZ31" s="21">
        <v>8.2899999999999991</v>
      </c>
      <c r="EA31" s="21">
        <v>17.22</v>
      </c>
      <c r="EB31" s="21">
        <v>38.909999999999997</v>
      </c>
      <c r="EC31" s="21">
        <v>8.2200000000000006</v>
      </c>
      <c r="ED31" s="21">
        <v>16.309999999999999</v>
      </c>
      <c r="EE31" s="21">
        <v>38.97</v>
      </c>
      <c r="EF31" s="21">
        <v>8.36</v>
      </c>
      <c r="EG31" s="21">
        <v>16.63</v>
      </c>
      <c r="EH31" s="91">
        <f t="shared" si="73"/>
        <v>39.283333333333331</v>
      </c>
      <c r="EI31" s="91">
        <f t="shared" si="74"/>
        <v>8.2899999999999991</v>
      </c>
      <c r="EJ31" s="131">
        <f t="shared" si="75"/>
        <v>16.72</v>
      </c>
      <c r="EK31" s="70">
        <f t="shared" si="76"/>
        <v>3.7100000000000009</v>
      </c>
      <c r="EL31" s="70">
        <f t="shared" si="77"/>
        <v>1.08</v>
      </c>
      <c r="EM31" s="70">
        <f t="shared" si="78"/>
        <v>4.33</v>
      </c>
      <c r="EN31" s="70">
        <f t="shared" si="79"/>
        <v>3.6700000000000017</v>
      </c>
      <c r="EO31" s="70">
        <f t="shared" si="80"/>
        <v>1.1000000000000005</v>
      </c>
      <c r="EP31" s="70">
        <f t="shared" si="81"/>
        <v>4.25</v>
      </c>
      <c r="EQ31" s="70">
        <f t="shared" si="82"/>
        <v>3.8300000000000054</v>
      </c>
      <c r="ER31" s="70">
        <f t="shared" si="83"/>
        <v>1.0900000000000007</v>
      </c>
      <c r="ES31" s="70">
        <f t="shared" si="84"/>
        <v>4.2300000000000004</v>
      </c>
      <c r="ET31" s="162">
        <f t="shared" si="85"/>
        <v>5.8033955577747758</v>
      </c>
      <c r="EU31" s="162">
        <f t="shared" si="113"/>
        <v>5.7220101363069968</v>
      </c>
      <c r="EV31" s="162">
        <f t="shared" si="122"/>
        <v>5.8094664126750954</v>
      </c>
      <c r="EW31" s="59"/>
      <c r="EX31" s="91">
        <f t="shared" si="40"/>
        <v>1.8727757177219373</v>
      </c>
      <c r="EY31" s="59"/>
      <c r="EZ31" s="21">
        <v>41.07</v>
      </c>
      <c r="FA31" s="21">
        <v>8.75</v>
      </c>
      <c r="FB31" s="21">
        <v>18.34</v>
      </c>
      <c r="FC31" s="21">
        <v>40.36</v>
      </c>
      <c r="FD31" s="21">
        <v>8.66</v>
      </c>
      <c r="FE31" s="21">
        <v>17.55</v>
      </c>
      <c r="FF31" s="21">
        <v>40.520000000000003</v>
      </c>
      <c r="FG31" s="21">
        <v>8.8000000000000007</v>
      </c>
      <c r="FH31" s="21">
        <v>17.87</v>
      </c>
      <c r="FI31" s="91">
        <f t="shared" si="88"/>
        <v>40.650000000000006</v>
      </c>
      <c r="FJ31" s="91">
        <f t="shared" si="89"/>
        <v>8.7366666666666664</v>
      </c>
      <c r="FK31" s="91">
        <f t="shared" si="90"/>
        <v>17.920000000000002</v>
      </c>
      <c r="FL31" s="90">
        <f t="shared" si="41"/>
        <v>4.9399999999999977</v>
      </c>
      <c r="FM31" s="90">
        <f t="shared" si="42"/>
        <v>1.7100000000000009</v>
      </c>
      <c r="FN31" s="90">
        <f t="shared" si="43"/>
        <v>5.6600000000000019</v>
      </c>
      <c r="FO31" s="90">
        <f t="shared" si="44"/>
        <v>5.5900000000000034</v>
      </c>
      <c r="FP31" s="90">
        <f t="shared" si="45"/>
        <v>1.7600000000000007</v>
      </c>
      <c r="FQ31" s="90">
        <f t="shared" si="46"/>
        <v>6.02</v>
      </c>
      <c r="FR31" s="90">
        <f t="shared" si="47"/>
        <v>5.7199999999999989</v>
      </c>
      <c r="FS31" s="90">
        <f t="shared" si="48"/>
        <v>1.7000000000000002</v>
      </c>
      <c r="FT31" s="90">
        <f t="shared" si="49"/>
        <v>5.8000000000000007</v>
      </c>
      <c r="FU31" s="162">
        <f t="shared" si="91"/>
        <v>7.7047582700562387</v>
      </c>
      <c r="FV31" s="162">
        <f t="shared" si="114"/>
        <v>8.4015534277894126</v>
      </c>
      <c r="FW31" s="162">
        <f t="shared" si="123"/>
        <v>8.3215623533084226</v>
      </c>
      <c r="FX31" s="59"/>
      <c r="FY31" s="91">
        <f t="shared" si="50"/>
        <v>2.3762832790351833</v>
      </c>
      <c r="FZ31" s="59"/>
      <c r="GA31" s="21">
        <v>42.3</v>
      </c>
      <c r="GB31" s="21">
        <v>9.3800000000000008</v>
      </c>
      <c r="GC31" s="21">
        <v>19.670000000000002</v>
      </c>
      <c r="GD31" s="21">
        <v>42.28</v>
      </c>
      <c r="GE31" s="21">
        <v>9.32</v>
      </c>
      <c r="GF31" s="21">
        <v>19.32</v>
      </c>
      <c r="GG31" s="21">
        <v>42.41</v>
      </c>
      <c r="GH31" s="21">
        <v>9.41</v>
      </c>
      <c r="GI31" s="21">
        <v>19.440000000000001</v>
      </c>
      <c r="GJ31" s="91">
        <f t="shared" si="94"/>
        <v>42.33</v>
      </c>
      <c r="GK31" s="91">
        <f t="shared" si="95"/>
        <v>9.370000000000001</v>
      </c>
      <c r="GL31" s="91">
        <f t="shared" si="96"/>
        <v>19.47666666666667</v>
      </c>
    </row>
    <row r="32" spans="1:194" s="93" customFormat="1">
      <c r="A32" s="38"/>
      <c r="B32" s="41" t="s">
        <v>75</v>
      </c>
      <c r="C32" s="25" t="s">
        <v>76</v>
      </c>
      <c r="D32" s="69"/>
      <c r="E32" s="27">
        <v>61.12</v>
      </c>
      <c r="F32" s="27">
        <v>7.51</v>
      </c>
      <c r="G32" s="27">
        <v>20.97</v>
      </c>
      <c r="H32" s="27">
        <v>61.01</v>
      </c>
      <c r="I32" s="27">
        <v>7.45</v>
      </c>
      <c r="J32" s="27">
        <v>21.22</v>
      </c>
      <c r="K32" s="27">
        <v>61.07</v>
      </c>
      <c r="L32" s="27">
        <v>7.42</v>
      </c>
      <c r="M32" s="27">
        <v>20.6</v>
      </c>
      <c r="N32" s="78">
        <f t="shared" si="51"/>
        <v>61.066666666666663</v>
      </c>
      <c r="O32" s="78">
        <f t="shared" si="52"/>
        <v>7.4600000000000009</v>
      </c>
      <c r="P32" s="78">
        <f t="shared" si="53"/>
        <v>20.93</v>
      </c>
      <c r="Q32" s="70">
        <f t="shared" si="0"/>
        <v>-25.029999999999994</v>
      </c>
      <c r="R32" s="70">
        <f t="shared" si="1"/>
        <v>-0.20999999999999996</v>
      </c>
      <c r="S32" s="70">
        <f t="shared" si="2"/>
        <v>-8.0699999999999985</v>
      </c>
      <c r="T32" s="70">
        <f t="shared" si="3"/>
        <v>-24.83</v>
      </c>
      <c r="U32" s="70">
        <f t="shared" si="4"/>
        <v>-0.11000000000000032</v>
      </c>
      <c r="V32" s="70">
        <f t="shared" si="5"/>
        <v>-8.3999999999999986</v>
      </c>
      <c r="W32" s="70">
        <f t="shared" si="6"/>
        <v>-25.15</v>
      </c>
      <c r="X32" s="70">
        <f t="shared" si="7"/>
        <v>-0.12999999999999989</v>
      </c>
      <c r="Y32" s="70">
        <f t="shared" si="8"/>
        <v>-8.0100000000000016</v>
      </c>
      <c r="Z32" s="160">
        <f t="shared" si="107"/>
        <v>26.299617867946289</v>
      </c>
      <c r="AA32" s="160">
        <f t="shared" si="54"/>
        <v>26.212611468527889</v>
      </c>
      <c r="AB32" s="160">
        <f t="shared" si="55"/>
        <v>26.395065826779064</v>
      </c>
      <c r="AC32" s="289"/>
      <c r="AD32" s="289"/>
      <c r="AE32" s="230"/>
      <c r="AF32" s="230"/>
      <c r="AG32" s="230"/>
      <c r="AH32" s="230"/>
      <c r="AI32" s="230"/>
      <c r="AJ32" s="230"/>
      <c r="AK32" s="230"/>
      <c r="AL32" s="230"/>
      <c r="AM32" s="230"/>
      <c r="AN32" s="230"/>
      <c r="AO32" s="230"/>
      <c r="AP32" s="230"/>
      <c r="AQ32" s="230"/>
      <c r="AR32" s="61"/>
      <c r="AS32" s="78">
        <f t="shared" si="9"/>
        <v>26.301611695441352</v>
      </c>
      <c r="AT32" s="62"/>
      <c r="AU32" s="27">
        <v>36.090000000000003</v>
      </c>
      <c r="AV32" s="27">
        <v>7.3</v>
      </c>
      <c r="AW32" s="27">
        <v>12.9</v>
      </c>
      <c r="AX32" s="27">
        <v>36.18</v>
      </c>
      <c r="AY32" s="27">
        <v>7.34</v>
      </c>
      <c r="AZ32" s="27">
        <v>12.82</v>
      </c>
      <c r="BA32" s="27">
        <v>35.92</v>
      </c>
      <c r="BB32" s="27">
        <v>7.29</v>
      </c>
      <c r="BC32" s="27">
        <v>12.59</v>
      </c>
      <c r="BD32" s="78">
        <f t="shared" si="108"/>
        <v>36.06333333333334</v>
      </c>
      <c r="BE32" s="78">
        <f t="shared" si="109"/>
        <v>7.31</v>
      </c>
      <c r="BF32" s="78">
        <f t="shared" si="58"/>
        <v>12.770000000000001</v>
      </c>
      <c r="BG32" s="70">
        <f t="shared" si="10"/>
        <v>0</v>
      </c>
      <c r="BH32" s="70">
        <f t="shared" si="11"/>
        <v>0</v>
      </c>
      <c r="BI32" s="70">
        <f t="shared" si="12"/>
        <v>0</v>
      </c>
      <c r="BJ32" s="70">
        <f t="shared" si="13"/>
        <v>0</v>
      </c>
      <c r="BK32" s="70">
        <f t="shared" si="14"/>
        <v>0</v>
      </c>
      <c r="BL32" s="70">
        <f t="shared" si="15"/>
        <v>0</v>
      </c>
      <c r="BM32" s="70">
        <f t="shared" si="16"/>
        <v>0</v>
      </c>
      <c r="BN32" s="70">
        <f t="shared" si="17"/>
        <v>0</v>
      </c>
      <c r="BO32" s="70">
        <f t="shared" si="18"/>
        <v>0</v>
      </c>
      <c r="BP32" s="160">
        <f t="shared" si="110"/>
        <v>0</v>
      </c>
      <c r="BQ32" s="160">
        <f t="shared" si="59"/>
        <v>0</v>
      </c>
      <c r="BR32" s="160">
        <f t="shared" si="60"/>
        <v>0</v>
      </c>
      <c r="BS32" s="289"/>
      <c r="BT32" s="62"/>
      <c r="BU32" s="78">
        <f t="shared" si="115"/>
        <v>0</v>
      </c>
      <c r="BV32" s="62"/>
      <c r="BW32" s="66">
        <v>36.090000000000003</v>
      </c>
      <c r="BX32" s="66">
        <v>7.3</v>
      </c>
      <c r="BY32" s="66">
        <v>12.9</v>
      </c>
      <c r="BZ32" s="66">
        <v>36.18</v>
      </c>
      <c r="CA32" s="66">
        <v>7.34</v>
      </c>
      <c r="CB32" s="66">
        <v>12.82</v>
      </c>
      <c r="CC32" s="66">
        <v>35.92</v>
      </c>
      <c r="CD32" s="66">
        <v>7.29</v>
      </c>
      <c r="CE32" s="66">
        <v>12.59</v>
      </c>
      <c r="CF32" s="78">
        <f t="shared" si="124"/>
        <v>36.06333333333334</v>
      </c>
      <c r="CG32" s="78">
        <f t="shared" si="124"/>
        <v>7.31</v>
      </c>
      <c r="CH32" s="132">
        <f t="shared" si="124"/>
        <v>12.770000000000001</v>
      </c>
      <c r="CI32" s="141">
        <f t="shared" si="19"/>
        <v>0.77999999999999403</v>
      </c>
      <c r="CJ32" s="70">
        <f t="shared" si="20"/>
        <v>-0.12999999999999989</v>
      </c>
      <c r="CK32" s="70">
        <f t="shared" si="21"/>
        <v>0.83999999999999986</v>
      </c>
      <c r="CL32" s="70">
        <f t="shared" si="22"/>
        <v>0.93999999999999773</v>
      </c>
      <c r="CM32" s="70">
        <f t="shared" si="23"/>
        <v>-9.9999999999999645E-2</v>
      </c>
      <c r="CN32" s="70">
        <f t="shared" si="24"/>
        <v>1.0700000000000003</v>
      </c>
      <c r="CO32" s="70">
        <f t="shared" si="25"/>
        <v>0.42999999999999972</v>
      </c>
      <c r="CP32" s="70">
        <f t="shared" si="26"/>
        <v>-7.0000000000000284E-2</v>
      </c>
      <c r="CQ32" s="142">
        <f t="shared" si="27"/>
        <v>0.91000000000000014</v>
      </c>
      <c r="CR32" s="160">
        <f t="shared" si="119"/>
        <v>1.1536463929644951</v>
      </c>
      <c r="CS32" s="160">
        <f t="shared" si="111"/>
        <v>1.4277604841148941</v>
      </c>
      <c r="CT32" s="160">
        <f t="shared" si="120"/>
        <v>1.0089103032480142</v>
      </c>
      <c r="CU32" s="62"/>
      <c r="CV32" s="78">
        <f t="shared" si="28"/>
        <v>1.1862592933718592</v>
      </c>
      <c r="CW32" s="62"/>
      <c r="CX32" s="27">
        <v>36.869999999999997</v>
      </c>
      <c r="CY32" s="27">
        <v>7.17</v>
      </c>
      <c r="CZ32" s="27">
        <v>13.74</v>
      </c>
      <c r="DA32" s="27">
        <v>37.119999999999997</v>
      </c>
      <c r="DB32" s="27">
        <v>7.24</v>
      </c>
      <c r="DC32" s="27">
        <v>13.89</v>
      </c>
      <c r="DD32" s="27">
        <v>36.35</v>
      </c>
      <c r="DE32" s="27">
        <v>7.22</v>
      </c>
      <c r="DF32" s="27">
        <v>13.5</v>
      </c>
      <c r="DG32" s="78">
        <f t="shared" si="67"/>
        <v>36.78</v>
      </c>
      <c r="DH32" s="78">
        <f t="shared" si="68"/>
        <v>7.21</v>
      </c>
      <c r="DI32" s="132">
        <f t="shared" si="69"/>
        <v>13.71</v>
      </c>
      <c r="DJ32" s="70">
        <f t="shared" si="29"/>
        <v>2.1499999999999986</v>
      </c>
      <c r="DK32" s="70">
        <f t="shared" si="30"/>
        <v>0.58999999999999986</v>
      </c>
      <c r="DL32" s="70">
        <f t="shared" si="31"/>
        <v>2.8499999999999996</v>
      </c>
      <c r="DM32" s="70">
        <f t="shared" si="32"/>
        <v>2.1300000000000026</v>
      </c>
      <c r="DN32" s="70">
        <f t="shared" si="33"/>
        <v>0.66000000000000014</v>
      </c>
      <c r="DO32" s="70">
        <f t="shared" si="34"/>
        <v>3.0199999999999996</v>
      </c>
      <c r="DP32" s="70">
        <f t="shared" si="35"/>
        <v>2.1199999999999974</v>
      </c>
      <c r="DQ32" s="70">
        <f t="shared" si="36"/>
        <v>0.80999999999999961</v>
      </c>
      <c r="DR32" s="70">
        <f t="shared" si="37"/>
        <v>3.1899999999999995</v>
      </c>
      <c r="DS32" s="160">
        <f t="shared" si="70"/>
        <v>3.618438889908187</v>
      </c>
      <c r="DT32" s="160">
        <f t="shared" si="112"/>
        <v>3.7540511450964553</v>
      </c>
      <c r="DU32" s="160">
        <f t="shared" si="121"/>
        <v>3.914920177985751</v>
      </c>
      <c r="DV32" s="62"/>
      <c r="DW32" s="78">
        <f t="shared" si="38"/>
        <v>2.6367003790512253</v>
      </c>
      <c r="DX32" s="62"/>
      <c r="DY32" s="27">
        <v>38.24</v>
      </c>
      <c r="DZ32" s="27">
        <v>7.89</v>
      </c>
      <c r="EA32" s="27">
        <v>15.75</v>
      </c>
      <c r="EB32" s="27">
        <v>38.31</v>
      </c>
      <c r="EC32" s="27">
        <v>8</v>
      </c>
      <c r="ED32" s="27">
        <v>15.84</v>
      </c>
      <c r="EE32" s="27">
        <v>38.04</v>
      </c>
      <c r="EF32" s="27">
        <v>8.1</v>
      </c>
      <c r="EG32" s="27">
        <v>15.78</v>
      </c>
      <c r="EH32" s="78">
        <f t="shared" si="73"/>
        <v>38.196666666666665</v>
      </c>
      <c r="EI32" s="78">
        <f t="shared" si="74"/>
        <v>7.996666666666667</v>
      </c>
      <c r="EJ32" s="132">
        <f t="shared" si="75"/>
        <v>15.79</v>
      </c>
      <c r="EK32" s="70">
        <f t="shared" si="76"/>
        <v>3.3199999999999932</v>
      </c>
      <c r="EL32" s="70">
        <f t="shared" si="77"/>
        <v>1.0200000000000005</v>
      </c>
      <c r="EM32" s="70">
        <f t="shared" si="78"/>
        <v>3.9999999999999982</v>
      </c>
      <c r="EN32" s="70">
        <f t="shared" si="79"/>
        <v>3.6499999999999986</v>
      </c>
      <c r="EO32" s="70">
        <f t="shared" si="80"/>
        <v>1.0999999999999996</v>
      </c>
      <c r="EP32" s="70">
        <f t="shared" si="81"/>
        <v>4.2800000000000011</v>
      </c>
      <c r="EQ32" s="70">
        <f t="shared" si="82"/>
        <v>3.4299999999999997</v>
      </c>
      <c r="ER32" s="70">
        <f t="shared" si="83"/>
        <v>1.3600000000000003</v>
      </c>
      <c r="ES32" s="70">
        <f t="shared" si="84"/>
        <v>4.6000000000000014</v>
      </c>
      <c r="ET32" s="160">
        <f t="shared" si="85"/>
        <v>5.297433340779282</v>
      </c>
      <c r="EU32" s="160">
        <f t="shared" si="113"/>
        <v>5.7315704654134709</v>
      </c>
      <c r="EV32" s="160">
        <f t="shared" si="122"/>
        <v>5.8969907580053071</v>
      </c>
      <c r="EW32" s="62"/>
      <c r="EX32" s="78">
        <f t="shared" si="40"/>
        <v>1.903470514612718</v>
      </c>
      <c r="EY32" s="62"/>
      <c r="EZ32" s="27">
        <v>39.409999999999997</v>
      </c>
      <c r="FA32" s="27">
        <v>8.32</v>
      </c>
      <c r="FB32" s="27">
        <v>16.899999999999999</v>
      </c>
      <c r="FC32" s="27">
        <v>39.83</v>
      </c>
      <c r="FD32" s="27">
        <v>8.44</v>
      </c>
      <c r="FE32" s="27">
        <v>17.100000000000001</v>
      </c>
      <c r="FF32" s="27">
        <v>39.35</v>
      </c>
      <c r="FG32" s="27">
        <v>8.65</v>
      </c>
      <c r="FH32" s="27">
        <v>17.190000000000001</v>
      </c>
      <c r="FI32" s="78">
        <f t="shared" si="88"/>
        <v>39.53</v>
      </c>
      <c r="FJ32" s="78">
        <f t="shared" si="89"/>
        <v>8.4699999999999989</v>
      </c>
      <c r="FK32" s="78">
        <f t="shared" si="90"/>
        <v>17.063333333333333</v>
      </c>
      <c r="FL32" s="70">
        <f t="shared" si="41"/>
        <v>5.0999999999999943</v>
      </c>
      <c r="FM32" s="70">
        <f t="shared" si="42"/>
        <v>1.6499999999999995</v>
      </c>
      <c r="FN32" s="70">
        <f t="shared" si="43"/>
        <v>5.5600000000000005</v>
      </c>
      <c r="FO32" s="70">
        <f t="shared" si="44"/>
        <v>5.4500000000000028</v>
      </c>
      <c r="FP32" s="70">
        <f t="shared" si="45"/>
        <v>1.75</v>
      </c>
      <c r="FQ32" s="70">
        <f t="shared" si="46"/>
        <v>6</v>
      </c>
      <c r="FR32" s="70">
        <f t="shared" si="47"/>
        <v>5.3299999999999983</v>
      </c>
      <c r="FS32" s="70">
        <f t="shared" si="48"/>
        <v>1.9899999999999993</v>
      </c>
      <c r="FT32" s="70">
        <f t="shared" si="49"/>
        <v>6.1999999999999993</v>
      </c>
      <c r="FU32" s="160">
        <f t="shared" si="91"/>
        <v>7.7230887603341678</v>
      </c>
      <c r="FV32" s="160">
        <f t="shared" si="114"/>
        <v>8.292466460589397</v>
      </c>
      <c r="FW32" s="160">
        <f t="shared" si="123"/>
        <v>8.4148083757148004</v>
      </c>
      <c r="FX32" s="62"/>
      <c r="FY32" s="78">
        <f t="shared" si="50"/>
        <v>2.52746908982088</v>
      </c>
      <c r="FZ32" s="62"/>
      <c r="GA32" s="27">
        <v>41.19</v>
      </c>
      <c r="GB32" s="27">
        <v>8.9499999999999993</v>
      </c>
      <c r="GC32" s="27">
        <v>18.46</v>
      </c>
      <c r="GD32" s="27">
        <v>41.63</v>
      </c>
      <c r="GE32" s="27">
        <v>9.09</v>
      </c>
      <c r="GF32" s="27">
        <v>18.82</v>
      </c>
      <c r="GG32" s="27">
        <v>41.25</v>
      </c>
      <c r="GH32" s="27">
        <v>9.2799999999999994</v>
      </c>
      <c r="GI32" s="27">
        <v>18.79</v>
      </c>
      <c r="GJ32" s="78">
        <f t="shared" si="94"/>
        <v>41.356666666666662</v>
      </c>
      <c r="GK32" s="78">
        <f t="shared" si="95"/>
        <v>9.1066666666666674</v>
      </c>
      <c r="GL32" s="78">
        <f t="shared" si="96"/>
        <v>18.690000000000001</v>
      </c>
    </row>
    <row r="33" spans="1:194" s="93" customFormat="1">
      <c r="A33" s="38"/>
      <c r="B33" s="41" t="s">
        <v>77</v>
      </c>
      <c r="C33" s="25" t="s">
        <v>78</v>
      </c>
      <c r="D33" s="69"/>
      <c r="E33" s="27">
        <v>65.77</v>
      </c>
      <c r="F33" s="27">
        <v>6.11</v>
      </c>
      <c r="G33" s="27">
        <v>20.71</v>
      </c>
      <c r="H33" s="27">
        <v>66.069999999999993</v>
      </c>
      <c r="I33" s="27">
        <v>5.7</v>
      </c>
      <c r="J33" s="27">
        <v>20.329999999999998</v>
      </c>
      <c r="K33" s="27">
        <v>65.89</v>
      </c>
      <c r="L33" s="27">
        <v>5.56</v>
      </c>
      <c r="M33" s="27">
        <v>20.260000000000002</v>
      </c>
      <c r="N33" s="78">
        <f t="shared" si="51"/>
        <v>65.909999999999982</v>
      </c>
      <c r="O33" s="78">
        <f t="shared" si="52"/>
        <v>5.79</v>
      </c>
      <c r="P33" s="78">
        <f t="shared" si="53"/>
        <v>20.433333333333334</v>
      </c>
      <c r="Q33" s="70">
        <f t="shared" si="0"/>
        <v>-30.459999999999994</v>
      </c>
      <c r="R33" s="70">
        <f t="shared" si="1"/>
        <v>0.67999999999999972</v>
      </c>
      <c r="S33" s="70">
        <f t="shared" si="2"/>
        <v>-9.41</v>
      </c>
      <c r="T33" s="70">
        <f t="shared" si="3"/>
        <v>-27.879999999999995</v>
      </c>
      <c r="U33" s="70">
        <f t="shared" si="4"/>
        <v>2.0099999999999998</v>
      </c>
      <c r="V33" s="70">
        <f t="shared" si="5"/>
        <v>-6.3899999999999988</v>
      </c>
      <c r="W33" s="70">
        <f t="shared" si="6"/>
        <v>-27.35</v>
      </c>
      <c r="X33" s="70">
        <f t="shared" si="7"/>
        <v>2.16</v>
      </c>
      <c r="Y33" s="70">
        <f t="shared" si="8"/>
        <v>-6.1800000000000015</v>
      </c>
      <c r="Z33" s="160">
        <f t="shared" si="107"/>
        <v>31.887648078840805</v>
      </c>
      <c r="AA33" s="160">
        <f t="shared" si="54"/>
        <v>28.673447647605961</v>
      </c>
      <c r="AB33" s="160">
        <f t="shared" si="55"/>
        <v>28.1225976751793</v>
      </c>
      <c r="AC33" s="289"/>
      <c r="AD33" s="289"/>
      <c r="AE33" s="230"/>
      <c r="AF33" s="230"/>
      <c r="AG33" s="230"/>
      <c r="AH33" s="230"/>
      <c r="AI33" s="230"/>
      <c r="AJ33" s="230"/>
      <c r="AK33" s="230"/>
      <c r="AL33" s="230"/>
      <c r="AM33" s="230"/>
      <c r="AN33" s="230"/>
      <c r="AO33" s="230"/>
      <c r="AP33" s="230"/>
      <c r="AQ33" s="230"/>
      <c r="AR33" s="61"/>
      <c r="AS33" s="78">
        <f t="shared" si="9"/>
        <v>29.532315633330647</v>
      </c>
      <c r="AT33" s="62"/>
      <c r="AU33" s="27">
        <v>35.31</v>
      </c>
      <c r="AV33" s="27">
        <v>6.79</v>
      </c>
      <c r="AW33" s="27">
        <v>11.3</v>
      </c>
      <c r="AX33" s="27">
        <v>38.19</v>
      </c>
      <c r="AY33" s="27">
        <v>7.71</v>
      </c>
      <c r="AZ33" s="27">
        <v>13.94</v>
      </c>
      <c r="BA33" s="27">
        <v>38.54</v>
      </c>
      <c r="BB33" s="27">
        <v>7.72</v>
      </c>
      <c r="BC33" s="27">
        <v>14.08</v>
      </c>
      <c r="BD33" s="78">
        <f t="shared" si="108"/>
        <v>37.346666666666664</v>
      </c>
      <c r="BE33" s="78">
        <f t="shared" si="109"/>
        <v>7.4066666666666663</v>
      </c>
      <c r="BF33" s="78">
        <f t="shared" si="58"/>
        <v>13.106666666666667</v>
      </c>
      <c r="BG33" s="70">
        <f t="shared" si="10"/>
        <v>0</v>
      </c>
      <c r="BH33" s="70">
        <f t="shared" si="11"/>
        <v>0</v>
      </c>
      <c r="BI33" s="70">
        <f t="shared" si="12"/>
        <v>0</v>
      </c>
      <c r="BJ33" s="70">
        <f t="shared" si="13"/>
        <v>0</v>
      </c>
      <c r="BK33" s="70">
        <f t="shared" si="14"/>
        <v>0</v>
      </c>
      <c r="BL33" s="70">
        <f t="shared" si="15"/>
        <v>0</v>
      </c>
      <c r="BM33" s="70">
        <f t="shared" si="16"/>
        <v>0</v>
      </c>
      <c r="BN33" s="70">
        <f t="shared" si="17"/>
        <v>0</v>
      </c>
      <c r="BO33" s="70">
        <f t="shared" si="18"/>
        <v>0</v>
      </c>
      <c r="BP33" s="160">
        <f t="shared" si="110"/>
        <v>0</v>
      </c>
      <c r="BQ33" s="160">
        <f t="shared" si="59"/>
        <v>0</v>
      </c>
      <c r="BR33" s="160">
        <f t="shared" si="60"/>
        <v>0</v>
      </c>
      <c r="BS33" s="289"/>
      <c r="BT33" s="62"/>
      <c r="BU33" s="78">
        <f t="shared" si="115"/>
        <v>0</v>
      </c>
      <c r="BV33" s="62"/>
      <c r="BW33" s="66">
        <v>35.31</v>
      </c>
      <c r="BX33" s="66">
        <v>6.79</v>
      </c>
      <c r="BY33" s="66">
        <v>11.3</v>
      </c>
      <c r="BZ33" s="66">
        <v>38.19</v>
      </c>
      <c r="CA33" s="66">
        <v>7.71</v>
      </c>
      <c r="CB33" s="66">
        <v>13.94</v>
      </c>
      <c r="CC33" s="66">
        <v>38.54</v>
      </c>
      <c r="CD33" s="66">
        <v>7.72</v>
      </c>
      <c r="CE33" s="66">
        <v>14.08</v>
      </c>
      <c r="CF33" s="78">
        <f t="shared" si="124"/>
        <v>37.346666666666664</v>
      </c>
      <c r="CG33" s="78">
        <f t="shared" si="124"/>
        <v>7.4066666666666663</v>
      </c>
      <c r="CH33" s="132">
        <f t="shared" si="124"/>
        <v>13.106666666666667</v>
      </c>
      <c r="CI33" s="141">
        <f t="shared" si="19"/>
        <v>-0.52000000000000313</v>
      </c>
      <c r="CJ33" s="70">
        <f t="shared" si="20"/>
        <v>-0.20999999999999996</v>
      </c>
      <c r="CK33" s="70">
        <f t="shared" si="21"/>
        <v>-0.19000000000000128</v>
      </c>
      <c r="CL33" s="70">
        <f t="shared" si="22"/>
        <v>-9.9999999999980105E-3</v>
      </c>
      <c r="CM33" s="70">
        <f t="shared" si="23"/>
        <v>-7.0000000000000284E-2</v>
      </c>
      <c r="CN33" s="70">
        <f t="shared" si="24"/>
        <v>-8.0000000000000071E-2</v>
      </c>
      <c r="CO33" s="70">
        <f t="shared" si="25"/>
        <v>-0.35000000000000142</v>
      </c>
      <c r="CP33" s="70">
        <f t="shared" si="26"/>
        <v>-9.9999999999999645E-2</v>
      </c>
      <c r="CQ33" s="142">
        <f t="shared" si="27"/>
        <v>-0.27999999999999936</v>
      </c>
      <c r="CR33" s="160">
        <f t="shared" si="119"/>
        <v>0.59211485372350159</v>
      </c>
      <c r="CS33" s="160">
        <f t="shared" si="111"/>
        <v>0.10677078252031316</v>
      </c>
      <c r="CT33" s="160">
        <f t="shared" si="120"/>
        <v>0.45923850012820194</v>
      </c>
      <c r="CU33" s="62"/>
      <c r="CV33" s="78">
        <f t="shared" si="28"/>
        <v>0.36837480912787496</v>
      </c>
      <c r="CW33" s="62"/>
      <c r="CX33" s="27">
        <v>34.79</v>
      </c>
      <c r="CY33" s="27">
        <v>6.58</v>
      </c>
      <c r="CZ33" s="27">
        <v>11.11</v>
      </c>
      <c r="DA33" s="27">
        <v>38.18</v>
      </c>
      <c r="DB33" s="27">
        <v>7.64</v>
      </c>
      <c r="DC33" s="27">
        <v>13.86</v>
      </c>
      <c r="DD33" s="27">
        <v>38.19</v>
      </c>
      <c r="DE33" s="27">
        <v>7.62</v>
      </c>
      <c r="DF33" s="27">
        <v>13.8</v>
      </c>
      <c r="DG33" s="78">
        <f t="shared" si="67"/>
        <v>37.053333333333335</v>
      </c>
      <c r="DH33" s="78">
        <f t="shared" si="68"/>
        <v>7.28</v>
      </c>
      <c r="DI33" s="132">
        <f t="shared" si="69"/>
        <v>12.923333333333332</v>
      </c>
      <c r="DJ33" s="70">
        <f t="shared" si="29"/>
        <v>0.36999999999999744</v>
      </c>
      <c r="DK33" s="70">
        <f t="shared" si="30"/>
        <v>0.53000000000000025</v>
      </c>
      <c r="DL33" s="70">
        <f t="shared" si="31"/>
        <v>1.6999999999999993</v>
      </c>
      <c r="DM33" s="70">
        <f t="shared" si="32"/>
        <v>0.77000000000000313</v>
      </c>
      <c r="DN33" s="70">
        <f t="shared" si="33"/>
        <v>0.59000000000000075</v>
      </c>
      <c r="DO33" s="70">
        <f t="shared" si="34"/>
        <v>1.7200000000000006</v>
      </c>
      <c r="DP33" s="70">
        <f t="shared" si="35"/>
        <v>0.57000000000000028</v>
      </c>
      <c r="DQ33" s="70">
        <f t="shared" si="36"/>
        <v>0.55999999999999961</v>
      </c>
      <c r="DR33" s="70">
        <f t="shared" si="37"/>
        <v>1.6799999999999997</v>
      </c>
      <c r="DS33" s="160">
        <f t="shared" si="70"/>
        <v>1.8187358246870258</v>
      </c>
      <c r="DT33" s="160">
        <f t="shared" si="112"/>
        <v>1.9746898490649127</v>
      </c>
      <c r="DU33" s="160">
        <f t="shared" si="121"/>
        <v>1.8603494295427401</v>
      </c>
      <c r="DV33" s="62"/>
      <c r="DW33" s="78">
        <f t="shared" si="38"/>
        <v>2.1826131127618558</v>
      </c>
      <c r="DX33" s="62"/>
      <c r="DY33" s="27">
        <v>35.68</v>
      </c>
      <c r="DZ33" s="27">
        <v>7.32</v>
      </c>
      <c r="EA33" s="27">
        <v>13</v>
      </c>
      <c r="EB33" s="27">
        <v>38.96</v>
      </c>
      <c r="EC33" s="27">
        <v>8.3000000000000007</v>
      </c>
      <c r="ED33" s="27">
        <v>15.66</v>
      </c>
      <c r="EE33" s="27">
        <v>39.11</v>
      </c>
      <c r="EF33" s="27">
        <v>8.2799999999999994</v>
      </c>
      <c r="EG33" s="27">
        <v>15.76</v>
      </c>
      <c r="EH33" s="78">
        <f t="shared" si="73"/>
        <v>37.916666666666664</v>
      </c>
      <c r="EI33" s="78">
        <f t="shared" si="74"/>
        <v>7.9666666666666659</v>
      </c>
      <c r="EJ33" s="132">
        <f t="shared" si="75"/>
        <v>14.806666666666667</v>
      </c>
      <c r="EK33" s="70">
        <f t="shared" si="76"/>
        <v>1.7399999999999949</v>
      </c>
      <c r="EL33" s="70">
        <f t="shared" si="77"/>
        <v>0.94000000000000039</v>
      </c>
      <c r="EM33" s="70">
        <f t="shared" si="78"/>
        <v>3.0299999999999994</v>
      </c>
      <c r="EN33" s="70">
        <f t="shared" si="79"/>
        <v>2.730000000000004</v>
      </c>
      <c r="EO33" s="70">
        <f t="shared" si="80"/>
        <v>1.0300000000000002</v>
      </c>
      <c r="EP33" s="70">
        <f t="shared" si="81"/>
        <v>3.4300000000000015</v>
      </c>
      <c r="EQ33" s="70">
        <f t="shared" si="82"/>
        <v>1.5500000000000043</v>
      </c>
      <c r="ER33" s="70">
        <f t="shared" si="83"/>
        <v>0.80999999999999961</v>
      </c>
      <c r="ES33" s="70">
        <f t="shared" si="84"/>
        <v>2.6500000000000004</v>
      </c>
      <c r="ET33" s="160">
        <f t="shared" si="85"/>
        <v>3.6183007061326427</v>
      </c>
      <c r="EU33" s="160">
        <f t="shared" si="113"/>
        <v>4.5031877597986112</v>
      </c>
      <c r="EV33" s="160">
        <f t="shared" si="122"/>
        <v>3.1750748022684463</v>
      </c>
      <c r="EW33" s="62"/>
      <c r="EX33" s="78">
        <f t="shared" si="40"/>
        <v>1.9962798734980374</v>
      </c>
      <c r="EY33" s="62"/>
      <c r="EZ33" s="27">
        <v>37.049999999999997</v>
      </c>
      <c r="FA33" s="27">
        <v>7.73</v>
      </c>
      <c r="FB33" s="27">
        <v>14.33</v>
      </c>
      <c r="FC33" s="27">
        <v>40.92</v>
      </c>
      <c r="FD33" s="27">
        <v>8.74</v>
      </c>
      <c r="FE33" s="27">
        <v>17.37</v>
      </c>
      <c r="FF33" s="27">
        <v>40.090000000000003</v>
      </c>
      <c r="FG33" s="27">
        <v>8.5299999999999994</v>
      </c>
      <c r="FH33" s="27">
        <v>16.73</v>
      </c>
      <c r="FI33" s="78">
        <f t="shared" si="88"/>
        <v>39.353333333333332</v>
      </c>
      <c r="FJ33" s="78">
        <f t="shared" si="89"/>
        <v>8.3333333333333339</v>
      </c>
      <c r="FK33" s="78">
        <f t="shared" si="90"/>
        <v>16.143333333333334</v>
      </c>
      <c r="FL33" s="70">
        <f t="shared" si="41"/>
        <v>3.509999999999998</v>
      </c>
      <c r="FM33" s="70">
        <f t="shared" si="42"/>
        <v>1.6700000000000008</v>
      </c>
      <c r="FN33" s="70">
        <f t="shared" si="43"/>
        <v>4.66</v>
      </c>
      <c r="FO33" s="70">
        <f t="shared" si="44"/>
        <v>3.8800000000000026</v>
      </c>
      <c r="FP33" s="70">
        <f t="shared" si="45"/>
        <v>1.5100000000000007</v>
      </c>
      <c r="FQ33" s="70">
        <f t="shared" si="46"/>
        <v>4.7900000000000009</v>
      </c>
      <c r="FR33" s="70">
        <f t="shared" si="47"/>
        <v>3.009999999999998</v>
      </c>
      <c r="FS33" s="70">
        <f t="shared" si="48"/>
        <v>1.2800000000000002</v>
      </c>
      <c r="FT33" s="70">
        <f t="shared" si="49"/>
        <v>4.2299999999999986</v>
      </c>
      <c r="FU33" s="160">
        <f t="shared" si="91"/>
        <v>6.0683276114593543</v>
      </c>
      <c r="FV33" s="160">
        <f t="shared" si="114"/>
        <v>6.3465423657295501</v>
      </c>
      <c r="FW33" s="160">
        <f t="shared" si="123"/>
        <v>5.347092667983226</v>
      </c>
      <c r="FX33" s="62"/>
      <c r="FY33" s="78">
        <f t="shared" si="50"/>
        <v>2.1830585068761774</v>
      </c>
      <c r="FZ33" s="62"/>
      <c r="GA33" s="27">
        <v>38.82</v>
      </c>
      <c r="GB33" s="27">
        <v>8.4600000000000009</v>
      </c>
      <c r="GC33" s="27">
        <v>15.96</v>
      </c>
      <c r="GD33" s="27">
        <v>42.07</v>
      </c>
      <c r="GE33" s="27">
        <v>9.2200000000000006</v>
      </c>
      <c r="GF33" s="27">
        <v>18.73</v>
      </c>
      <c r="GG33" s="27">
        <v>41.55</v>
      </c>
      <c r="GH33" s="27">
        <v>9</v>
      </c>
      <c r="GI33" s="27">
        <v>18.309999999999999</v>
      </c>
      <c r="GJ33" s="78">
        <f t="shared" si="94"/>
        <v>40.813333333333333</v>
      </c>
      <c r="GK33" s="78">
        <f t="shared" si="95"/>
        <v>8.8933333333333326</v>
      </c>
      <c r="GL33" s="78">
        <f t="shared" si="96"/>
        <v>17.666666666666668</v>
      </c>
    </row>
    <row r="34" spans="1:194" s="79" customFormat="1" ht="15" thickBot="1">
      <c r="A34" s="94"/>
      <c r="B34" s="120" t="s">
        <v>79</v>
      </c>
      <c r="C34" s="47" t="s">
        <v>80</v>
      </c>
      <c r="D34" s="96"/>
      <c r="E34" s="49">
        <v>66.819999999999993</v>
      </c>
      <c r="F34" s="49">
        <v>5.68</v>
      </c>
      <c r="G34" s="49">
        <v>20.420000000000002</v>
      </c>
      <c r="H34" s="49">
        <v>66.41</v>
      </c>
      <c r="I34" s="49">
        <v>5.64</v>
      </c>
      <c r="J34" s="49">
        <v>20.18</v>
      </c>
      <c r="K34" s="49">
        <v>66.84</v>
      </c>
      <c r="L34" s="49">
        <v>5.43</v>
      </c>
      <c r="M34" s="49">
        <v>19.899999999999999</v>
      </c>
      <c r="N34" s="98">
        <f t="shared" si="51"/>
        <v>66.69</v>
      </c>
      <c r="O34" s="98">
        <f t="shared" si="52"/>
        <v>5.583333333333333</v>
      </c>
      <c r="P34" s="98">
        <f t="shared" si="53"/>
        <v>20.166666666666668</v>
      </c>
      <c r="Q34" s="97">
        <f t="shared" si="0"/>
        <v>-29.54999999999999</v>
      </c>
      <c r="R34" s="97">
        <f t="shared" si="1"/>
        <v>1.5700000000000003</v>
      </c>
      <c r="S34" s="97">
        <f t="shared" si="2"/>
        <v>-7.3900000000000023</v>
      </c>
      <c r="T34" s="97">
        <f t="shared" si="3"/>
        <v>-27</v>
      </c>
      <c r="U34" s="97">
        <f t="shared" si="4"/>
        <v>2.2700000000000005</v>
      </c>
      <c r="V34" s="97">
        <f t="shared" si="5"/>
        <v>-5.25</v>
      </c>
      <c r="W34" s="97">
        <f t="shared" si="6"/>
        <v>-26.760000000000005</v>
      </c>
      <c r="X34" s="97">
        <f t="shared" si="7"/>
        <v>2.620000000000001</v>
      </c>
      <c r="Y34" s="97">
        <f t="shared" si="8"/>
        <v>-4.4399999999999977</v>
      </c>
      <c r="Z34" s="163">
        <f t="shared" si="107"/>
        <v>30.50048360272341</v>
      </c>
      <c r="AA34" s="163">
        <f t="shared" si="54"/>
        <v>27.599192017158764</v>
      </c>
      <c r="AB34" s="163">
        <f t="shared" si="55"/>
        <v>27.252075150344062</v>
      </c>
      <c r="AC34" s="290"/>
      <c r="AD34" s="289"/>
      <c r="AE34" s="231"/>
      <c r="AF34" s="231"/>
      <c r="AG34" s="231"/>
      <c r="AH34" s="231"/>
      <c r="AI34" s="231"/>
      <c r="AJ34" s="231"/>
      <c r="AK34" s="231"/>
      <c r="AL34" s="231"/>
      <c r="AM34" s="231"/>
      <c r="AN34" s="231"/>
      <c r="AO34" s="231"/>
      <c r="AP34" s="231"/>
      <c r="AQ34" s="231"/>
      <c r="AR34" s="64"/>
      <c r="AS34" s="98">
        <f t="shared" si="9"/>
        <v>28.42927696739558</v>
      </c>
      <c r="AT34" s="65"/>
      <c r="AU34" s="49">
        <v>37.270000000000003</v>
      </c>
      <c r="AV34" s="49">
        <v>7.25</v>
      </c>
      <c r="AW34" s="49">
        <v>13.03</v>
      </c>
      <c r="AX34" s="49">
        <v>39.409999999999997</v>
      </c>
      <c r="AY34" s="49">
        <v>7.91</v>
      </c>
      <c r="AZ34" s="49">
        <v>14.93</v>
      </c>
      <c r="BA34" s="49">
        <v>40.08</v>
      </c>
      <c r="BB34" s="49">
        <v>8.0500000000000007</v>
      </c>
      <c r="BC34" s="49">
        <v>15.46</v>
      </c>
      <c r="BD34" s="98">
        <f t="shared" si="108"/>
        <v>38.92</v>
      </c>
      <c r="BE34" s="98">
        <f t="shared" si="109"/>
        <v>7.7366666666666672</v>
      </c>
      <c r="BF34" s="98">
        <f t="shared" si="58"/>
        <v>14.473333333333334</v>
      </c>
      <c r="BG34" s="97">
        <f t="shared" si="10"/>
        <v>0</v>
      </c>
      <c r="BH34" s="97">
        <f t="shared" si="11"/>
        <v>0</v>
      </c>
      <c r="BI34" s="97">
        <f t="shared" si="12"/>
        <v>0</v>
      </c>
      <c r="BJ34" s="97">
        <f t="shared" si="13"/>
        <v>0</v>
      </c>
      <c r="BK34" s="97">
        <f t="shared" si="14"/>
        <v>0</v>
      </c>
      <c r="BL34" s="97">
        <f t="shared" si="15"/>
        <v>0</v>
      </c>
      <c r="BM34" s="97">
        <f t="shared" si="16"/>
        <v>0</v>
      </c>
      <c r="BN34" s="97">
        <f t="shared" si="17"/>
        <v>0</v>
      </c>
      <c r="BO34" s="97">
        <f t="shared" si="18"/>
        <v>0</v>
      </c>
      <c r="BP34" s="163">
        <f t="shared" si="110"/>
        <v>0</v>
      </c>
      <c r="BQ34" s="163">
        <f t="shared" si="59"/>
        <v>0</v>
      </c>
      <c r="BR34" s="163">
        <f t="shared" si="60"/>
        <v>0</v>
      </c>
      <c r="BS34" s="290"/>
      <c r="BT34" s="65"/>
      <c r="BU34" s="98">
        <f t="shared" si="115"/>
        <v>0</v>
      </c>
      <c r="BV34" s="65"/>
      <c r="BW34" s="99">
        <v>37.270000000000003</v>
      </c>
      <c r="BX34" s="99">
        <v>7.25</v>
      </c>
      <c r="BY34" s="99">
        <v>13.03</v>
      </c>
      <c r="BZ34" s="99">
        <v>39.409999999999997</v>
      </c>
      <c r="CA34" s="99">
        <v>7.91</v>
      </c>
      <c r="CB34" s="99">
        <v>14.93</v>
      </c>
      <c r="CC34" s="99">
        <v>40.08</v>
      </c>
      <c r="CD34" s="99">
        <v>8.0500000000000007</v>
      </c>
      <c r="CE34" s="99">
        <v>15.46</v>
      </c>
      <c r="CF34" s="98">
        <f t="shared" si="124"/>
        <v>38.92</v>
      </c>
      <c r="CG34" s="98">
        <f t="shared" si="124"/>
        <v>7.7366666666666672</v>
      </c>
      <c r="CH34" s="133">
        <f t="shared" si="124"/>
        <v>14.473333333333334</v>
      </c>
      <c r="CI34" s="143">
        <f t="shared" si="19"/>
        <v>3.9999999999999147E-2</v>
      </c>
      <c r="CJ34" s="97">
        <f t="shared" si="20"/>
        <v>0.16000000000000014</v>
      </c>
      <c r="CK34" s="97">
        <f t="shared" si="21"/>
        <v>0.33000000000000007</v>
      </c>
      <c r="CL34" s="97">
        <f t="shared" si="22"/>
        <v>-0.58999999999999631</v>
      </c>
      <c r="CM34" s="97">
        <f t="shared" si="23"/>
        <v>-4.9999999999999822E-2</v>
      </c>
      <c r="CN34" s="97">
        <f t="shared" si="24"/>
        <v>-0.39000000000000057</v>
      </c>
      <c r="CO34" s="97">
        <f t="shared" si="25"/>
        <v>-0.57999999999999829</v>
      </c>
      <c r="CP34" s="97">
        <f t="shared" si="26"/>
        <v>-0.14000000000000057</v>
      </c>
      <c r="CQ34" s="144">
        <f t="shared" si="27"/>
        <v>-0.61000000000000121</v>
      </c>
      <c r="CR34" s="163">
        <f t="shared" si="119"/>
        <v>0.36891733491393436</v>
      </c>
      <c r="CS34" s="163">
        <f t="shared" si="111"/>
        <v>0.70901339902712424</v>
      </c>
      <c r="CT34" s="163">
        <f t="shared" si="120"/>
        <v>0.85328775919967337</v>
      </c>
      <c r="CU34" s="65"/>
      <c r="CV34" s="98">
        <f t="shared" si="28"/>
        <v>0.43801319107483544</v>
      </c>
      <c r="CW34" s="65"/>
      <c r="CX34" s="49">
        <v>37.31</v>
      </c>
      <c r="CY34" s="49">
        <v>7.41</v>
      </c>
      <c r="CZ34" s="49">
        <v>13.36</v>
      </c>
      <c r="DA34" s="49">
        <v>38.82</v>
      </c>
      <c r="DB34" s="49">
        <v>7.86</v>
      </c>
      <c r="DC34" s="49">
        <v>14.54</v>
      </c>
      <c r="DD34" s="49">
        <v>39.5</v>
      </c>
      <c r="DE34" s="49">
        <v>7.91</v>
      </c>
      <c r="DF34" s="49">
        <v>14.85</v>
      </c>
      <c r="DG34" s="98">
        <f t="shared" si="67"/>
        <v>38.543333333333329</v>
      </c>
      <c r="DH34" s="98">
        <f t="shared" si="68"/>
        <v>7.7266666666666666</v>
      </c>
      <c r="DI34" s="133">
        <f t="shared" si="69"/>
        <v>14.25</v>
      </c>
      <c r="DJ34" s="97">
        <f t="shared" si="29"/>
        <v>0.94999999999999574</v>
      </c>
      <c r="DK34" s="97">
        <f t="shared" si="30"/>
        <v>0.74000000000000021</v>
      </c>
      <c r="DL34" s="97">
        <f t="shared" si="31"/>
        <v>2.0200000000000014</v>
      </c>
      <c r="DM34" s="97">
        <f t="shared" si="32"/>
        <v>0.61000000000000654</v>
      </c>
      <c r="DN34" s="97">
        <f t="shared" si="33"/>
        <v>0.53999999999999915</v>
      </c>
      <c r="DO34" s="97">
        <f t="shared" si="34"/>
        <v>1.5399999999999991</v>
      </c>
      <c r="DP34" s="97">
        <f t="shared" si="35"/>
        <v>0.48000000000000398</v>
      </c>
      <c r="DQ34" s="97">
        <f t="shared" si="36"/>
        <v>0.42999999999999972</v>
      </c>
      <c r="DR34" s="97">
        <f t="shared" si="37"/>
        <v>1.2699999999999996</v>
      </c>
      <c r="DS34" s="163">
        <f t="shared" si="70"/>
        <v>2.3517015116719207</v>
      </c>
      <c r="DT34" s="163">
        <f t="shared" si="112"/>
        <v>1.7422112386275106</v>
      </c>
      <c r="DU34" s="163">
        <f t="shared" si="121"/>
        <v>1.4241488686229409</v>
      </c>
      <c r="DV34" s="65"/>
      <c r="DW34" s="98">
        <f t="shared" si="38"/>
        <v>2.194095612218292</v>
      </c>
      <c r="DX34" s="65"/>
      <c r="DY34" s="49">
        <v>38.22</v>
      </c>
      <c r="DZ34" s="49">
        <v>7.99</v>
      </c>
      <c r="EA34" s="49">
        <v>15.05</v>
      </c>
      <c r="EB34" s="49">
        <v>40.020000000000003</v>
      </c>
      <c r="EC34" s="49">
        <v>8.4499999999999993</v>
      </c>
      <c r="ED34" s="49">
        <v>16.47</v>
      </c>
      <c r="EE34" s="49">
        <v>40.56</v>
      </c>
      <c r="EF34" s="49">
        <v>8.48</v>
      </c>
      <c r="EG34" s="49">
        <v>16.73</v>
      </c>
      <c r="EH34" s="98">
        <f t="shared" si="73"/>
        <v>39.6</v>
      </c>
      <c r="EI34" s="98">
        <f t="shared" si="74"/>
        <v>8.3066666666666666</v>
      </c>
      <c r="EJ34" s="133">
        <f t="shared" si="75"/>
        <v>16.083333333333332</v>
      </c>
      <c r="EK34" s="70">
        <f t="shared" si="76"/>
        <v>2.1399999999999935</v>
      </c>
      <c r="EL34" s="70">
        <f t="shared" si="77"/>
        <v>1.0999999999999996</v>
      </c>
      <c r="EM34" s="70">
        <f t="shared" si="78"/>
        <v>3.1800000000000015</v>
      </c>
      <c r="EN34" s="70">
        <f t="shared" si="79"/>
        <v>1.6100000000000065</v>
      </c>
      <c r="EO34" s="70">
        <f t="shared" si="80"/>
        <v>0.82000000000000028</v>
      </c>
      <c r="EP34" s="70">
        <f t="shared" si="81"/>
        <v>2.490000000000002</v>
      </c>
      <c r="EQ34" s="70">
        <f t="shared" si="82"/>
        <v>1.4299999999999997</v>
      </c>
      <c r="ER34" s="70">
        <f t="shared" si="83"/>
        <v>0.6899999999999995</v>
      </c>
      <c r="ES34" s="70">
        <f t="shared" si="84"/>
        <v>2.1899999999999977</v>
      </c>
      <c r="ET34" s="163">
        <f t="shared" si="85"/>
        <v>3.9877311845208396</v>
      </c>
      <c r="EU34" s="163">
        <f t="shared" si="113"/>
        <v>3.0764590034648651</v>
      </c>
      <c r="EV34" s="163">
        <f t="shared" si="122"/>
        <v>2.7050138631807394</v>
      </c>
      <c r="EW34" s="65"/>
      <c r="EX34" s="98">
        <f t="shared" si="40"/>
        <v>1.4851299980510511</v>
      </c>
      <c r="EY34" s="65"/>
      <c r="EZ34" s="49">
        <v>39.409999999999997</v>
      </c>
      <c r="FA34" s="49">
        <v>8.35</v>
      </c>
      <c r="FB34" s="49">
        <v>16.21</v>
      </c>
      <c r="FC34" s="49">
        <v>41.02</v>
      </c>
      <c r="FD34" s="49">
        <v>8.73</v>
      </c>
      <c r="FE34" s="49">
        <v>17.420000000000002</v>
      </c>
      <c r="FF34" s="49">
        <v>41.51</v>
      </c>
      <c r="FG34" s="49">
        <v>8.74</v>
      </c>
      <c r="FH34" s="49">
        <v>17.649999999999999</v>
      </c>
      <c r="FI34" s="98">
        <f t="shared" si="88"/>
        <v>40.646666666666668</v>
      </c>
      <c r="FJ34" s="98">
        <f t="shared" si="89"/>
        <v>8.6066666666666674</v>
      </c>
      <c r="FK34" s="98">
        <f t="shared" si="90"/>
        <v>17.093333333333334</v>
      </c>
      <c r="FL34" s="97">
        <f t="shared" si="41"/>
        <v>3.5</v>
      </c>
      <c r="FM34" s="97">
        <f t="shared" si="42"/>
        <v>1.5999999999999996</v>
      </c>
      <c r="FN34" s="97">
        <f t="shared" si="43"/>
        <v>4.6300000000000008</v>
      </c>
      <c r="FO34" s="97">
        <f t="shared" si="44"/>
        <v>3.3300000000000054</v>
      </c>
      <c r="FP34" s="97">
        <f t="shared" si="45"/>
        <v>1.3000000000000007</v>
      </c>
      <c r="FQ34" s="97">
        <f t="shared" si="46"/>
        <v>4.2199999999999989</v>
      </c>
      <c r="FR34" s="97">
        <f t="shared" si="47"/>
        <v>3.0700000000000003</v>
      </c>
      <c r="FS34" s="97">
        <f t="shared" si="48"/>
        <v>1.129999999999999</v>
      </c>
      <c r="FT34" s="97">
        <f t="shared" si="49"/>
        <v>3.7899999999999991</v>
      </c>
      <c r="FU34" s="163">
        <f t="shared" si="91"/>
        <v>6.0205398429044559</v>
      </c>
      <c r="FV34" s="163">
        <f t="shared" si="114"/>
        <v>5.5305786315719283</v>
      </c>
      <c r="FW34" s="163">
        <f t="shared" si="123"/>
        <v>5.0065856629044099</v>
      </c>
      <c r="FX34" s="65"/>
      <c r="FY34" s="98">
        <f t="shared" si="50"/>
        <v>2.2886968635739695</v>
      </c>
      <c r="FZ34" s="65"/>
      <c r="GA34" s="49">
        <v>40.770000000000003</v>
      </c>
      <c r="GB34" s="49">
        <v>8.85</v>
      </c>
      <c r="GC34" s="49">
        <v>17.66</v>
      </c>
      <c r="GD34" s="49">
        <v>42.74</v>
      </c>
      <c r="GE34" s="49">
        <v>9.2100000000000009</v>
      </c>
      <c r="GF34" s="49">
        <v>19.149999999999999</v>
      </c>
      <c r="GG34" s="49">
        <v>43.15</v>
      </c>
      <c r="GH34" s="49">
        <v>9.18</v>
      </c>
      <c r="GI34" s="49">
        <v>19.25</v>
      </c>
      <c r="GJ34" s="98">
        <f t="shared" si="94"/>
        <v>42.22</v>
      </c>
      <c r="GK34" s="98">
        <f t="shared" si="95"/>
        <v>9.08</v>
      </c>
      <c r="GL34" s="98">
        <f t="shared" si="96"/>
        <v>18.686666666666667</v>
      </c>
    </row>
    <row r="35" spans="1:194" s="93" customFormat="1">
      <c r="A35" s="38"/>
      <c r="B35" s="114" t="s">
        <v>81</v>
      </c>
      <c r="C35" s="84" t="s">
        <v>82</v>
      </c>
      <c r="D35" s="69"/>
      <c r="E35" s="85">
        <v>66.88</v>
      </c>
      <c r="F35" s="85">
        <v>6.79</v>
      </c>
      <c r="G35" s="85">
        <v>21.58</v>
      </c>
      <c r="H35" s="85">
        <v>68.37</v>
      </c>
      <c r="I35" s="85">
        <v>6.4</v>
      </c>
      <c r="J35" s="85">
        <v>20.66</v>
      </c>
      <c r="K35" s="85">
        <v>66.78</v>
      </c>
      <c r="L35" s="85">
        <v>6.89</v>
      </c>
      <c r="M35" s="85">
        <v>21.41</v>
      </c>
      <c r="N35" s="86">
        <f t="shared" si="51"/>
        <v>67.343333333333334</v>
      </c>
      <c r="O35" s="86">
        <f t="shared" si="52"/>
        <v>6.6933333333333342</v>
      </c>
      <c r="P35" s="86">
        <f t="shared" si="53"/>
        <v>21.216666666666665</v>
      </c>
      <c r="Q35" s="70">
        <f t="shared" si="0"/>
        <v>-28.789999999999992</v>
      </c>
      <c r="R35" s="70">
        <f t="shared" si="1"/>
        <v>1.46</v>
      </c>
      <c r="S35" s="70">
        <f t="shared" si="2"/>
        <v>-6.5199999999999978</v>
      </c>
      <c r="T35" s="70">
        <f t="shared" si="3"/>
        <v>-27.53</v>
      </c>
      <c r="U35" s="70">
        <f t="shared" si="4"/>
        <v>2.33</v>
      </c>
      <c r="V35" s="70">
        <f t="shared" si="5"/>
        <v>-3.7800000000000011</v>
      </c>
      <c r="W35" s="70">
        <f t="shared" si="6"/>
        <v>-28.39</v>
      </c>
      <c r="X35" s="70">
        <f t="shared" si="7"/>
        <v>1.71</v>
      </c>
      <c r="Y35" s="70">
        <f t="shared" si="8"/>
        <v>-5.82</v>
      </c>
      <c r="Z35" s="160">
        <f t="shared" si="107"/>
        <v>29.555136609394985</v>
      </c>
      <c r="AA35" s="160">
        <f t="shared" si="54"/>
        <v>27.885806425491808</v>
      </c>
      <c r="AB35" s="160">
        <f t="shared" si="55"/>
        <v>29.030821552274404</v>
      </c>
      <c r="AC35" s="288">
        <f>AVERAGE(Z35:AB38)</f>
        <v>27.634152156740182</v>
      </c>
      <c r="AD35" s="289"/>
      <c r="AE35" s="230"/>
      <c r="AF35" s="230"/>
      <c r="AG35" s="230"/>
      <c r="AH35" s="230"/>
      <c r="AI35" s="230"/>
      <c r="AJ35" s="230"/>
      <c r="AK35" s="230"/>
      <c r="AL35" s="230"/>
      <c r="AM35" s="230"/>
      <c r="AN35" s="230"/>
      <c r="AO35" s="230"/>
      <c r="AP35" s="230"/>
      <c r="AQ35" s="230"/>
      <c r="AR35" s="61"/>
      <c r="AS35" s="86">
        <f t="shared" si="9"/>
        <v>28.80179103227205</v>
      </c>
      <c r="AT35" s="62"/>
      <c r="AU35" s="85">
        <v>38.090000000000003</v>
      </c>
      <c r="AV35" s="85">
        <v>8.25</v>
      </c>
      <c r="AW35" s="85">
        <v>15.06</v>
      </c>
      <c r="AX35" s="85">
        <v>40.840000000000003</v>
      </c>
      <c r="AY35" s="85">
        <v>8.73</v>
      </c>
      <c r="AZ35" s="85">
        <v>16.88</v>
      </c>
      <c r="BA35" s="85">
        <v>38.39</v>
      </c>
      <c r="BB35" s="85">
        <v>8.6</v>
      </c>
      <c r="BC35" s="85">
        <v>15.59</v>
      </c>
      <c r="BD35" s="86">
        <f t="shared" si="108"/>
        <v>39.106666666666669</v>
      </c>
      <c r="BE35" s="86">
        <f t="shared" si="109"/>
        <v>8.5266666666666655</v>
      </c>
      <c r="BF35" s="86">
        <f t="shared" si="58"/>
        <v>15.843333333333334</v>
      </c>
      <c r="BG35" s="70">
        <f t="shared" si="10"/>
        <v>1.1699999999999946</v>
      </c>
      <c r="BH35" s="70">
        <f t="shared" si="11"/>
        <v>0.96000000000000085</v>
      </c>
      <c r="BI35" s="70">
        <f t="shared" si="12"/>
        <v>2.5600000000000005</v>
      </c>
      <c r="BJ35" s="70">
        <f t="shared" si="13"/>
        <v>0.98999999999999488</v>
      </c>
      <c r="BK35" s="70">
        <f t="shared" si="14"/>
        <v>0.66999999999999993</v>
      </c>
      <c r="BL35" s="70">
        <f t="shared" si="15"/>
        <v>2.5199999999999996</v>
      </c>
      <c r="BM35" s="70">
        <f t="shared" si="16"/>
        <v>0.83999999999999631</v>
      </c>
      <c r="BN35" s="70">
        <f t="shared" si="17"/>
        <v>0.78000000000000114</v>
      </c>
      <c r="BO35" s="70">
        <f t="shared" si="18"/>
        <v>2.09</v>
      </c>
      <c r="BP35" s="160">
        <f t="shared" si="110"/>
        <v>2.9739031591496037</v>
      </c>
      <c r="BQ35" s="160">
        <f t="shared" si="59"/>
        <v>2.7891575789115945</v>
      </c>
      <c r="BR35" s="160">
        <f t="shared" si="60"/>
        <v>2.3837155870615092</v>
      </c>
      <c r="BS35" s="288">
        <f>AVERAGE(BP35:BR38)</f>
        <v>3.1108744455006554</v>
      </c>
      <c r="BT35" s="62"/>
      <c r="BU35" s="86">
        <f t="shared" si="115"/>
        <v>2.7124609572202911</v>
      </c>
      <c r="BV35" s="62"/>
      <c r="BW35" s="85">
        <v>39.26</v>
      </c>
      <c r="BX35" s="85">
        <v>9.2100000000000009</v>
      </c>
      <c r="BY35" s="85">
        <v>17.62</v>
      </c>
      <c r="BZ35" s="85">
        <v>41.83</v>
      </c>
      <c r="CA35" s="85">
        <v>9.4</v>
      </c>
      <c r="CB35" s="85">
        <v>19.399999999999999</v>
      </c>
      <c r="CC35" s="85">
        <v>39.229999999999997</v>
      </c>
      <c r="CD35" s="85">
        <v>9.3800000000000008</v>
      </c>
      <c r="CE35" s="85">
        <v>17.68</v>
      </c>
      <c r="CF35" s="86">
        <f t="shared" ref="CF35:CF43" si="125">AVERAGE(BW35,BZ35,CC35)</f>
        <v>40.106666666666662</v>
      </c>
      <c r="CG35" s="86">
        <f t="shared" ref="CG35:CG43" si="126">AVERAGE(BX35,CA35,CD35)</f>
        <v>9.33</v>
      </c>
      <c r="CH35" s="134">
        <f t="shared" ref="CH35:CH43" si="127">AVERAGE(BY35,CB35,CE35)</f>
        <v>18.233333333333331</v>
      </c>
      <c r="CI35" s="141">
        <f t="shared" si="19"/>
        <v>6.730000000000004</v>
      </c>
      <c r="CJ35" s="70">
        <f t="shared" si="20"/>
        <v>-0.40000000000000036</v>
      </c>
      <c r="CK35" s="70">
        <f t="shared" si="21"/>
        <v>4.4800000000000004</v>
      </c>
      <c r="CL35" s="70">
        <f t="shared" si="22"/>
        <v>7.4400000000000048</v>
      </c>
      <c r="CM35" s="70">
        <f t="shared" si="23"/>
        <v>-0.62000000000000099</v>
      </c>
      <c r="CN35" s="70">
        <f t="shared" si="24"/>
        <v>4.3500000000000014</v>
      </c>
      <c r="CO35" s="70">
        <f t="shared" si="25"/>
        <v>7.0500000000000043</v>
      </c>
      <c r="CP35" s="70">
        <f t="shared" si="26"/>
        <v>-0.27000000000000135</v>
      </c>
      <c r="CQ35" s="142">
        <f t="shared" si="27"/>
        <v>4.93</v>
      </c>
      <c r="CR35" s="160">
        <f t="shared" si="119"/>
        <v>8.0946463789346641</v>
      </c>
      <c r="CS35" s="160">
        <f t="shared" si="111"/>
        <v>8.640630764012549</v>
      </c>
      <c r="CT35" s="160">
        <f t="shared" si="120"/>
        <v>8.6069913442503267</v>
      </c>
      <c r="CU35" s="62"/>
      <c r="CV35" s="86">
        <f t="shared" si="28"/>
        <v>8.4412354282744531</v>
      </c>
      <c r="CW35" s="62"/>
      <c r="CX35" s="85">
        <v>45.99</v>
      </c>
      <c r="CY35" s="85">
        <v>8.81</v>
      </c>
      <c r="CZ35" s="85">
        <v>22.1</v>
      </c>
      <c r="DA35" s="85">
        <v>49.27</v>
      </c>
      <c r="DB35" s="85">
        <v>8.7799999999999994</v>
      </c>
      <c r="DC35" s="85">
        <v>23.75</v>
      </c>
      <c r="DD35" s="85">
        <v>46.28</v>
      </c>
      <c r="DE35" s="85">
        <v>9.11</v>
      </c>
      <c r="DF35" s="85">
        <v>22.61</v>
      </c>
      <c r="DG35" s="86">
        <f t="shared" si="67"/>
        <v>47.180000000000007</v>
      </c>
      <c r="DH35" s="86">
        <f t="shared" si="68"/>
        <v>8.9</v>
      </c>
      <c r="DI35" s="134">
        <f t="shared" si="69"/>
        <v>22.820000000000004</v>
      </c>
      <c r="DJ35" s="70">
        <f t="shared" si="29"/>
        <v>10.440000000000005</v>
      </c>
      <c r="DK35" s="70">
        <f t="shared" si="30"/>
        <v>-0.52000000000000135</v>
      </c>
      <c r="DL35" s="70">
        <f t="shared" si="31"/>
        <v>6.009999999999998</v>
      </c>
      <c r="DM35" s="70">
        <f t="shared" si="32"/>
        <v>11.120000000000005</v>
      </c>
      <c r="DN35" s="70">
        <f t="shared" si="33"/>
        <v>-0.98000000000000043</v>
      </c>
      <c r="DO35" s="70">
        <f t="shared" si="34"/>
        <v>5.4200000000000017</v>
      </c>
      <c r="DP35" s="70">
        <f t="shared" si="35"/>
        <v>10.720000000000006</v>
      </c>
      <c r="DQ35" s="70">
        <f t="shared" si="36"/>
        <v>-0.40000000000000036</v>
      </c>
      <c r="DR35" s="70">
        <f t="shared" si="37"/>
        <v>6.4699999999999989</v>
      </c>
      <c r="DS35" s="160">
        <f t="shared" si="70"/>
        <v>12.057532915153086</v>
      </c>
      <c r="DT35" s="160">
        <f t="shared" si="112"/>
        <v>12.409319078821373</v>
      </c>
      <c r="DU35" s="160">
        <f t="shared" si="121"/>
        <v>12.527541658282367</v>
      </c>
      <c r="DV35" s="62"/>
      <c r="DW35" s="86">
        <f t="shared" si="38"/>
        <v>3.9417325575888009</v>
      </c>
      <c r="DX35" s="62"/>
      <c r="DY35" s="85">
        <v>49.7</v>
      </c>
      <c r="DZ35" s="85">
        <v>8.69</v>
      </c>
      <c r="EA35" s="85">
        <v>23.63</v>
      </c>
      <c r="EB35" s="85">
        <v>52.95</v>
      </c>
      <c r="EC35" s="85">
        <v>8.42</v>
      </c>
      <c r="ED35" s="85">
        <v>24.82</v>
      </c>
      <c r="EE35" s="85">
        <v>49.95</v>
      </c>
      <c r="EF35" s="85">
        <v>8.98</v>
      </c>
      <c r="EG35" s="85">
        <v>24.15</v>
      </c>
      <c r="EH35" s="86">
        <f t="shared" si="73"/>
        <v>50.866666666666674</v>
      </c>
      <c r="EI35" s="86">
        <f t="shared" si="74"/>
        <v>8.6966666666666672</v>
      </c>
      <c r="EJ35" s="134">
        <f t="shared" si="75"/>
        <v>24.2</v>
      </c>
      <c r="EK35" s="70">
        <f t="shared" si="76"/>
        <v>15.54</v>
      </c>
      <c r="EL35" s="70">
        <f t="shared" si="77"/>
        <v>-0.53000000000000114</v>
      </c>
      <c r="EM35" s="70">
        <f t="shared" si="78"/>
        <v>8.1899999999999977</v>
      </c>
      <c r="EN35" s="70">
        <f t="shared" si="79"/>
        <v>15.530000000000001</v>
      </c>
      <c r="EO35" s="70">
        <f t="shared" si="80"/>
        <v>-1.08</v>
      </c>
      <c r="EP35" s="70">
        <f t="shared" si="81"/>
        <v>7.0800000000000018</v>
      </c>
      <c r="EQ35" s="70">
        <f t="shared" si="82"/>
        <v>15.260000000000005</v>
      </c>
      <c r="ER35" s="70">
        <f t="shared" si="83"/>
        <v>-0.32000000000000028</v>
      </c>
      <c r="ES35" s="70">
        <f t="shared" si="84"/>
        <v>8.5100000000000016</v>
      </c>
      <c r="ET35" s="160">
        <f t="shared" si="85"/>
        <v>17.574088881077163</v>
      </c>
      <c r="EU35" s="160">
        <f t="shared" si="113"/>
        <v>17.101862471672494</v>
      </c>
      <c r="EV35" s="160">
        <f t="shared" si="122"/>
        <v>17.475414158182353</v>
      </c>
      <c r="EW35" s="62"/>
      <c r="EX35" s="86">
        <f t="shared" si="40"/>
        <v>5.0769391478637091</v>
      </c>
      <c r="EY35" s="62"/>
      <c r="EZ35" s="85">
        <v>54.8</v>
      </c>
      <c r="FA35" s="85">
        <v>8.68</v>
      </c>
      <c r="FB35" s="85">
        <v>25.81</v>
      </c>
      <c r="FC35" s="85">
        <v>57.36</v>
      </c>
      <c r="FD35" s="85">
        <v>8.32</v>
      </c>
      <c r="FE35" s="85">
        <v>26.48</v>
      </c>
      <c r="FF35" s="85">
        <v>54.49</v>
      </c>
      <c r="FG35" s="85">
        <v>9.06</v>
      </c>
      <c r="FH35" s="85">
        <v>26.19</v>
      </c>
      <c r="FI35" s="86">
        <f t="shared" si="88"/>
        <v>55.550000000000004</v>
      </c>
      <c r="FJ35" s="86">
        <f t="shared" si="89"/>
        <v>8.6866666666666674</v>
      </c>
      <c r="FK35" s="86">
        <f t="shared" si="90"/>
        <v>26.16</v>
      </c>
      <c r="FL35" s="70">
        <f t="shared" si="41"/>
        <v>19.07</v>
      </c>
      <c r="FM35" s="70">
        <f t="shared" si="42"/>
        <v>-0.48000000000000043</v>
      </c>
      <c r="FN35" s="70">
        <f t="shared" si="43"/>
        <v>9.5500000000000007</v>
      </c>
      <c r="FO35" s="70">
        <f t="shared" si="44"/>
        <v>18.440000000000005</v>
      </c>
      <c r="FP35" s="70">
        <f t="shared" si="45"/>
        <v>-1.0500000000000007</v>
      </c>
      <c r="FQ35" s="70">
        <f t="shared" si="46"/>
        <v>8.07</v>
      </c>
      <c r="FR35" s="70">
        <f t="shared" si="47"/>
        <v>18.940000000000005</v>
      </c>
      <c r="FS35" s="70">
        <f t="shared" si="48"/>
        <v>-0.41999999999999993</v>
      </c>
      <c r="FT35" s="70">
        <f t="shared" si="49"/>
        <v>9.9200000000000017</v>
      </c>
      <c r="FU35" s="160">
        <f t="shared" si="91"/>
        <v>21.333021351885439</v>
      </c>
      <c r="FV35" s="160">
        <f t="shared" si="114"/>
        <v>20.155917245315337</v>
      </c>
      <c r="FW35" s="160">
        <f t="shared" si="123"/>
        <v>21.384723519372425</v>
      </c>
      <c r="FX35" s="62"/>
      <c r="FY35" s="86">
        <f t="shared" si="50"/>
        <v>3.5986478942328595</v>
      </c>
      <c r="FZ35" s="62"/>
      <c r="GA35" s="85">
        <v>58.33</v>
      </c>
      <c r="GB35" s="85">
        <v>8.73</v>
      </c>
      <c r="GC35" s="85">
        <v>27.17</v>
      </c>
      <c r="GD35" s="85">
        <v>60.27</v>
      </c>
      <c r="GE35" s="85">
        <v>8.35</v>
      </c>
      <c r="GF35" s="85">
        <v>27.47</v>
      </c>
      <c r="GG35" s="85">
        <v>58.17</v>
      </c>
      <c r="GH35" s="85">
        <v>8.9600000000000009</v>
      </c>
      <c r="GI35" s="85">
        <v>27.6</v>
      </c>
      <c r="GJ35" s="86">
        <f t="shared" si="94"/>
        <v>58.923333333333325</v>
      </c>
      <c r="GK35" s="86">
        <f t="shared" si="95"/>
        <v>8.68</v>
      </c>
      <c r="GL35" s="86">
        <f t="shared" si="96"/>
        <v>27.413333333333338</v>
      </c>
    </row>
    <row r="36" spans="1:194" s="93" customFormat="1">
      <c r="A36" s="38"/>
      <c r="B36" s="41" t="s">
        <v>83</v>
      </c>
      <c r="C36" s="30" t="s">
        <v>84</v>
      </c>
      <c r="D36" s="69"/>
      <c r="E36" s="27">
        <v>66.290000000000006</v>
      </c>
      <c r="F36" s="27">
        <v>6.93</v>
      </c>
      <c r="G36" s="27">
        <v>21.77</v>
      </c>
      <c r="H36" s="27">
        <v>66.290000000000006</v>
      </c>
      <c r="I36" s="27">
        <v>6.81</v>
      </c>
      <c r="J36" s="27">
        <v>21.37</v>
      </c>
      <c r="K36" s="27">
        <v>65.819999999999993</v>
      </c>
      <c r="L36" s="27">
        <v>7.11</v>
      </c>
      <c r="M36" s="27">
        <v>21.67</v>
      </c>
      <c r="N36" s="78">
        <f t="shared" si="51"/>
        <v>66.13333333333334</v>
      </c>
      <c r="O36" s="78">
        <f t="shared" si="52"/>
        <v>6.9499999999999993</v>
      </c>
      <c r="P36" s="78">
        <f t="shared" si="53"/>
        <v>21.603333333333335</v>
      </c>
      <c r="Q36" s="70">
        <f t="shared" si="0"/>
        <v>-27.980000000000004</v>
      </c>
      <c r="R36" s="70">
        <f t="shared" si="1"/>
        <v>1.6400000000000006</v>
      </c>
      <c r="S36" s="70">
        <f t="shared" si="2"/>
        <v>-6.4</v>
      </c>
      <c r="T36" s="70">
        <f t="shared" si="3"/>
        <v>-28.590000000000003</v>
      </c>
      <c r="U36" s="70">
        <f t="shared" si="4"/>
        <v>1.4900000000000011</v>
      </c>
      <c r="V36" s="70">
        <f t="shared" si="5"/>
        <v>-6.32</v>
      </c>
      <c r="W36" s="70">
        <f t="shared" si="6"/>
        <v>-27.749999999999993</v>
      </c>
      <c r="X36" s="70">
        <f t="shared" si="7"/>
        <v>1.29</v>
      </c>
      <c r="Y36" s="70">
        <f t="shared" si="8"/>
        <v>-6.120000000000001</v>
      </c>
      <c r="Z36" s="160">
        <f t="shared" si="107"/>
        <v>28.749434777052581</v>
      </c>
      <c r="AA36" s="160">
        <f t="shared" si="54"/>
        <v>29.318093389577712</v>
      </c>
      <c r="AB36" s="160">
        <f t="shared" si="55"/>
        <v>28.446106939263228</v>
      </c>
      <c r="AC36" s="289"/>
      <c r="AD36" s="289"/>
      <c r="AE36" s="230"/>
      <c r="AF36" s="230"/>
      <c r="AG36" s="230"/>
      <c r="AH36" s="230"/>
      <c r="AI36" s="230"/>
      <c r="AJ36" s="230"/>
      <c r="AK36" s="230"/>
      <c r="AL36" s="230"/>
      <c r="AM36" s="230"/>
      <c r="AN36" s="230"/>
      <c r="AO36" s="230"/>
      <c r="AP36" s="230"/>
      <c r="AQ36" s="230"/>
      <c r="AR36" s="61"/>
      <c r="AS36" s="78">
        <f t="shared" si="9"/>
        <v>28.837368503769937</v>
      </c>
      <c r="AT36" s="62"/>
      <c r="AU36" s="27">
        <v>38.31</v>
      </c>
      <c r="AV36" s="27">
        <v>8.57</v>
      </c>
      <c r="AW36" s="27">
        <v>15.37</v>
      </c>
      <c r="AX36" s="27">
        <v>37.700000000000003</v>
      </c>
      <c r="AY36" s="27">
        <v>8.3000000000000007</v>
      </c>
      <c r="AZ36" s="27">
        <v>15.05</v>
      </c>
      <c r="BA36" s="27">
        <v>38.07</v>
      </c>
      <c r="BB36" s="27">
        <v>8.4</v>
      </c>
      <c r="BC36" s="27">
        <v>15.55</v>
      </c>
      <c r="BD36" s="78">
        <f t="shared" si="108"/>
        <v>38.026666666666671</v>
      </c>
      <c r="BE36" s="78">
        <f t="shared" si="109"/>
        <v>8.4233333333333338</v>
      </c>
      <c r="BF36" s="78">
        <f t="shared" si="58"/>
        <v>15.323333333333332</v>
      </c>
      <c r="BG36" s="70">
        <f t="shared" si="10"/>
        <v>2.769999999999996</v>
      </c>
      <c r="BH36" s="70">
        <f t="shared" si="11"/>
        <v>0.57000000000000028</v>
      </c>
      <c r="BI36" s="70">
        <f t="shared" si="12"/>
        <v>2.8600000000000012</v>
      </c>
      <c r="BJ36" s="70">
        <f t="shared" si="13"/>
        <v>2</v>
      </c>
      <c r="BK36" s="70">
        <f t="shared" si="14"/>
        <v>0.91999999999999993</v>
      </c>
      <c r="BL36" s="70">
        <f t="shared" si="15"/>
        <v>3.0199999999999996</v>
      </c>
      <c r="BM36" s="70">
        <f t="shared" si="16"/>
        <v>0.93999999999999773</v>
      </c>
      <c r="BN36" s="70">
        <f t="shared" si="17"/>
        <v>0.34999999999999964</v>
      </c>
      <c r="BO36" s="70">
        <f t="shared" si="18"/>
        <v>1.129999999999999</v>
      </c>
      <c r="BP36" s="160">
        <f t="shared" si="110"/>
        <v>4.022113872082687</v>
      </c>
      <c r="BQ36" s="160">
        <f t="shared" si="59"/>
        <v>3.7372182168024386</v>
      </c>
      <c r="BR36" s="160">
        <f t="shared" si="60"/>
        <v>1.5109599597606791</v>
      </c>
      <c r="BS36" s="289"/>
      <c r="BT36" s="62"/>
      <c r="BU36" s="78">
        <f t="shared" si="115"/>
        <v>3.0755270551023699</v>
      </c>
      <c r="BV36" s="62"/>
      <c r="BW36" s="27">
        <v>41.08</v>
      </c>
      <c r="BX36" s="27">
        <v>9.14</v>
      </c>
      <c r="BY36" s="27">
        <v>18.23</v>
      </c>
      <c r="BZ36" s="27">
        <v>39.700000000000003</v>
      </c>
      <c r="CA36" s="27">
        <v>9.2200000000000006</v>
      </c>
      <c r="CB36" s="27">
        <v>18.07</v>
      </c>
      <c r="CC36" s="27">
        <v>39.01</v>
      </c>
      <c r="CD36" s="27">
        <v>8.75</v>
      </c>
      <c r="CE36" s="27">
        <v>16.68</v>
      </c>
      <c r="CF36" s="78">
        <f t="shared" si="125"/>
        <v>39.93</v>
      </c>
      <c r="CG36" s="78">
        <f t="shared" si="126"/>
        <v>9.0366666666666671</v>
      </c>
      <c r="CH36" s="132">
        <f t="shared" si="127"/>
        <v>17.66</v>
      </c>
      <c r="CI36" s="141">
        <f t="shared" si="19"/>
        <v>6.8999999999999986</v>
      </c>
      <c r="CJ36" s="70">
        <f t="shared" si="20"/>
        <v>-0.21000000000000085</v>
      </c>
      <c r="CK36" s="70">
        <f t="shared" si="21"/>
        <v>4.75</v>
      </c>
      <c r="CL36" s="70">
        <f t="shared" si="22"/>
        <v>7.279999999999994</v>
      </c>
      <c r="CM36" s="70">
        <f t="shared" si="23"/>
        <v>-0.27000000000000135</v>
      </c>
      <c r="CN36" s="70">
        <f t="shared" si="24"/>
        <v>4.9499999999999993</v>
      </c>
      <c r="CO36" s="70">
        <f t="shared" si="25"/>
        <v>6.4600000000000009</v>
      </c>
      <c r="CP36" s="70">
        <f t="shared" si="26"/>
        <v>-1.9999999999999574E-2</v>
      </c>
      <c r="CQ36" s="142">
        <f t="shared" si="27"/>
        <v>4.9600000000000009</v>
      </c>
      <c r="CR36" s="160">
        <f t="shared" si="119"/>
        <v>8.3795345932814183</v>
      </c>
      <c r="CS36" s="160">
        <f t="shared" si="111"/>
        <v>8.8075989917797628</v>
      </c>
      <c r="CT36" s="160">
        <f t="shared" si="120"/>
        <v>8.1445441861408074</v>
      </c>
      <c r="CU36" s="62"/>
      <c r="CV36" s="78">
        <f t="shared" si="28"/>
        <v>8.4404791859756951</v>
      </c>
      <c r="CW36" s="62"/>
      <c r="CX36" s="27">
        <v>47.98</v>
      </c>
      <c r="CY36" s="27">
        <v>8.93</v>
      </c>
      <c r="CZ36" s="27">
        <v>22.98</v>
      </c>
      <c r="DA36" s="27">
        <v>46.98</v>
      </c>
      <c r="DB36" s="27">
        <v>8.9499999999999993</v>
      </c>
      <c r="DC36" s="27">
        <v>23.02</v>
      </c>
      <c r="DD36" s="27">
        <v>45.47</v>
      </c>
      <c r="DE36" s="27">
        <v>8.73</v>
      </c>
      <c r="DF36" s="27">
        <v>21.64</v>
      </c>
      <c r="DG36" s="78">
        <f t="shared" si="67"/>
        <v>46.81</v>
      </c>
      <c r="DH36" s="78">
        <f t="shared" si="68"/>
        <v>8.8699999999999992</v>
      </c>
      <c r="DI36" s="132">
        <f t="shared" si="69"/>
        <v>22.546666666666667</v>
      </c>
      <c r="DJ36" s="70">
        <f t="shared" si="29"/>
        <v>10.690000000000005</v>
      </c>
      <c r="DK36" s="70">
        <f t="shared" si="30"/>
        <v>-0.38000000000000078</v>
      </c>
      <c r="DL36" s="70">
        <f t="shared" si="31"/>
        <v>6.1099999999999994</v>
      </c>
      <c r="DM36" s="70">
        <f t="shared" si="32"/>
        <v>10.39</v>
      </c>
      <c r="DN36" s="70">
        <f t="shared" si="33"/>
        <v>-0.49000000000000021</v>
      </c>
      <c r="DO36" s="70">
        <f t="shared" si="34"/>
        <v>6</v>
      </c>
      <c r="DP36" s="70">
        <f t="shared" si="35"/>
        <v>10.120000000000005</v>
      </c>
      <c r="DQ36" s="70">
        <f t="shared" si="36"/>
        <v>-0.13000000000000078</v>
      </c>
      <c r="DR36" s="70">
        <f t="shared" si="37"/>
        <v>6.43</v>
      </c>
      <c r="DS36" s="160">
        <f t="shared" si="70"/>
        <v>12.3187905250475</v>
      </c>
      <c r="DT36" s="160">
        <f t="shared" si="112"/>
        <v>12.008005662890071</v>
      </c>
      <c r="DU36" s="160">
        <f t="shared" si="121"/>
        <v>11.990671374030732</v>
      </c>
      <c r="DV36" s="62"/>
      <c r="DW36" s="78">
        <f t="shared" si="38"/>
        <v>3.7537832767607813</v>
      </c>
      <c r="DX36" s="62"/>
      <c r="DY36" s="27">
        <v>51.77</v>
      </c>
      <c r="DZ36" s="27">
        <v>8.76</v>
      </c>
      <c r="EA36" s="27">
        <v>24.34</v>
      </c>
      <c r="EB36" s="27">
        <v>50.09</v>
      </c>
      <c r="EC36" s="27">
        <v>8.73</v>
      </c>
      <c r="ED36" s="27">
        <v>24.07</v>
      </c>
      <c r="EE36" s="27">
        <v>49.13</v>
      </c>
      <c r="EF36" s="27">
        <v>8.6199999999999992</v>
      </c>
      <c r="EG36" s="27">
        <v>23.11</v>
      </c>
      <c r="EH36" s="78">
        <f t="shared" si="73"/>
        <v>50.330000000000005</v>
      </c>
      <c r="EI36" s="78">
        <f t="shared" si="74"/>
        <v>8.7033333333333331</v>
      </c>
      <c r="EJ36" s="132">
        <f t="shared" si="75"/>
        <v>23.84</v>
      </c>
      <c r="EK36" s="70">
        <f t="shared" si="76"/>
        <v>15.740000000000002</v>
      </c>
      <c r="EL36" s="70">
        <f t="shared" si="77"/>
        <v>-0.46000000000000085</v>
      </c>
      <c r="EM36" s="70">
        <f t="shared" si="78"/>
        <v>8.16</v>
      </c>
      <c r="EN36" s="70">
        <f t="shared" si="79"/>
        <v>15.809999999999995</v>
      </c>
      <c r="EO36" s="70">
        <f t="shared" si="80"/>
        <v>-0.65000000000000036</v>
      </c>
      <c r="EP36" s="70">
        <f t="shared" si="81"/>
        <v>8.07</v>
      </c>
      <c r="EQ36" s="70">
        <f t="shared" si="82"/>
        <v>14.370000000000005</v>
      </c>
      <c r="ER36" s="70">
        <f t="shared" si="83"/>
        <v>7.0000000000000284E-2</v>
      </c>
      <c r="ES36" s="70">
        <f t="shared" si="84"/>
        <v>8.879999999999999</v>
      </c>
      <c r="ET36" s="160">
        <f t="shared" si="85"/>
        <v>17.73541090586852</v>
      </c>
      <c r="EU36" s="160">
        <f t="shared" si="113"/>
        <v>17.7624181912261</v>
      </c>
      <c r="EV36" s="160">
        <f t="shared" si="122"/>
        <v>16.892489455376317</v>
      </c>
      <c r="EW36" s="62"/>
      <c r="EX36" s="78">
        <f t="shared" si="40"/>
        <v>5.3732351107647949</v>
      </c>
      <c r="EY36" s="62"/>
      <c r="EZ36" s="27">
        <v>56.82</v>
      </c>
      <c r="FA36" s="27">
        <v>8.68</v>
      </c>
      <c r="FB36" s="27">
        <v>26.39</v>
      </c>
      <c r="FC36" s="27">
        <v>55.51</v>
      </c>
      <c r="FD36" s="27">
        <v>8.57</v>
      </c>
      <c r="FE36" s="27">
        <v>26.14</v>
      </c>
      <c r="FF36" s="27">
        <v>53.38</v>
      </c>
      <c r="FG36" s="27">
        <v>8.82</v>
      </c>
      <c r="FH36" s="27">
        <v>25.56</v>
      </c>
      <c r="FI36" s="78">
        <f t="shared" si="88"/>
        <v>55.236666666666672</v>
      </c>
      <c r="FJ36" s="78">
        <f t="shared" si="89"/>
        <v>8.69</v>
      </c>
      <c r="FK36" s="78">
        <f t="shared" si="90"/>
        <v>26.03</v>
      </c>
      <c r="FL36" s="70">
        <f t="shared" si="41"/>
        <v>18.690000000000005</v>
      </c>
      <c r="FM36" s="70">
        <f t="shared" si="42"/>
        <v>-0.60000000000000142</v>
      </c>
      <c r="FN36" s="70">
        <f t="shared" si="43"/>
        <v>9.09</v>
      </c>
      <c r="FO36" s="70">
        <f t="shared" si="44"/>
        <v>18.759999999999998</v>
      </c>
      <c r="FP36" s="70">
        <f t="shared" si="45"/>
        <v>-0.73000000000000043</v>
      </c>
      <c r="FQ36" s="70">
        <f t="shared" si="46"/>
        <v>9.1000000000000014</v>
      </c>
      <c r="FR36" s="70">
        <f t="shared" si="47"/>
        <v>18.04</v>
      </c>
      <c r="FS36" s="70">
        <f t="shared" si="48"/>
        <v>0.11999999999999922</v>
      </c>
      <c r="FT36" s="70">
        <f t="shared" si="49"/>
        <v>10.48</v>
      </c>
      <c r="FU36" s="160">
        <f t="shared" si="91"/>
        <v>20.791926317683991</v>
      </c>
      <c r="FV36" s="160">
        <f t="shared" si="114"/>
        <v>20.863377003735515</v>
      </c>
      <c r="FW36" s="160">
        <f t="shared" si="123"/>
        <v>20.863518399349616</v>
      </c>
      <c r="FX36" s="62"/>
      <c r="FY36" s="78">
        <f t="shared" si="50"/>
        <v>3.4040400833258233</v>
      </c>
      <c r="FZ36" s="62"/>
      <c r="GA36" s="27">
        <v>59.77</v>
      </c>
      <c r="GB36" s="27">
        <v>8.5399999999999991</v>
      </c>
      <c r="GC36" s="27">
        <v>27.32</v>
      </c>
      <c r="GD36" s="27">
        <v>58.46</v>
      </c>
      <c r="GE36" s="27">
        <v>8.49</v>
      </c>
      <c r="GF36" s="27">
        <v>27.17</v>
      </c>
      <c r="GG36" s="27">
        <v>57.05</v>
      </c>
      <c r="GH36" s="27">
        <v>8.8699999999999992</v>
      </c>
      <c r="GI36" s="27">
        <v>27.16</v>
      </c>
      <c r="GJ36" s="78">
        <f t="shared" si="94"/>
        <v>58.426666666666669</v>
      </c>
      <c r="GK36" s="78">
        <f t="shared" si="95"/>
        <v>8.6333333333333329</v>
      </c>
      <c r="GL36" s="78">
        <f t="shared" si="96"/>
        <v>27.216666666666669</v>
      </c>
    </row>
    <row r="37" spans="1:194" s="93" customFormat="1">
      <c r="A37" s="38"/>
      <c r="B37" s="41" t="s">
        <v>85</v>
      </c>
      <c r="C37" s="30" t="s">
        <v>86</v>
      </c>
      <c r="D37" s="69"/>
      <c r="E37" s="27">
        <v>65.44</v>
      </c>
      <c r="F37" s="27">
        <v>5.88</v>
      </c>
      <c r="G37" s="27">
        <v>20.3</v>
      </c>
      <c r="H37" s="27">
        <v>65.66</v>
      </c>
      <c r="I37" s="27">
        <v>6.17</v>
      </c>
      <c r="J37" s="27">
        <v>20.76</v>
      </c>
      <c r="K37" s="27">
        <v>65.17</v>
      </c>
      <c r="L37" s="27">
        <v>6.14</v>
      </c>
      <c r="M37" s="27">
        <v>20.57</v>
      </c>
      <c r="N37" s="78">
        <f t="shared" si="51"/>
        <v>65.423333333333332</v>
      </c>
      <c r="O37" s="78">
        <f t="shared" si="52"/>
        <v>6.0633333333333335</v>
      </c>
      <c r="P37" s="78">
        <f t="shared" si="53"/>
        <v>20.543333333333333</v>
      </c>
      <c r="Q37" s="70">
        <f t="shared" si="0"/>
        <v>-24.409999999999997</v>
      </c>
      <c r="R37" s="70">
        <f t="shared" si="1"/>
        <v>2.0600000000000005</v>
      </c>
      <c r="S37" s="70">
        <f t="shared" si="2"/>
        <v>-4.0600000000000023</v>
      </c>
      <c r="T37" s="70">
        <f t="shared" si="3"/>
        <v>-25</v>
      </c>
      <c r="U37" s="70">
        <f t="shared" si="4"/>
        <v>1.75</v>
      </c>
      <c r="V37" s="70">
        <f t="shared" si="5"/>
        <v>-4.8500000000000014</v>
      </c>
      <c r="W37" s="70">
        <f t="shared" si="6"/>
        <v>-24.380000000000003</v>
      </c>
      <c r="X37" s="70">
        <f t="shared" si="7"/>
        <v>1.6600000000000001</v>
      </c>
      <c r="Y37" s="70">
        <f t="shared" si="8"/>
        <v>-4.91</v>
      </c>
      <c r="Z37" s="160">
        <f t="shared" si="107"/>
        <v>24.830934336025294</v>
      </c>
      <c r="AA37" s="160">
        <f t="shared" si="54"/>
        <v>25.526163048919045</v>
      </c>
      <c r="AB37" s="160">
        <f t="shared" si="55"/>
        <v>24.924849046684319</v>
      </c>
      <c r="AC37" s="289"/>
      <c r="AD37" s="289"/>
      <c r="AE37" s="230"/>
      <c r="AF37" s="230"/>
      <c r="AG37" s="230"/>
      <c r="AH37" s="230"/>
      <c r="AI37" s="230"/>
      <c r="AJ37" s="230"/>
      <c r="AK37" s="230"/>
      <c r="AL37" s="230"/>
      <c r="AM37" s="230"/>
      <c r="AN37" s="230"/>
      <c r="AO37" s="230"/>
      <c r="AP37" s="230"/>
      <c r="AQ37" s="230"/>
      <c r="AR37" s="61"/>
      <c r="AS37" s="78">
        <f t="shared" si="9"/>
        <v>25.090674230345694</v>
      </c>
      <c r="AT37" s="62"/>
      <c r="AU37" s="27">
        <v>41.03</v>
      </c>
      <c r="AV37" s="27">
        <v>7.94</v>
      </c>
      <c r="AW37" s="27">
        <v>16.239999999999998</v>
      </c>
      <c r="AX37" s="27">
        <v>40.659999999999997</v>
      </c>
      <c r="AY37" s="27">
        <v>7.92</v>
      </c>
      <c r="AZ37" s="27">
        <v>15.91</v>
      </c>
      <c r="BA37" s="27">
        <v>40.79</v>
      </c>
      <c r="BB37" s="27">
        <v>7.8</v>
      </c>
      <c r="BC37" s="27">
        <v>15.66</v>
      </c>
      <c r="BD37" s="78">
        <f t="shared" si="108"/>
        <v>40.826666666666661</v>
      </c>
      <c r="BE37" s="78">
        <f t="shared" si="109"/>
        <v>7.8866666666666667</v>
      </c>
      <c r="BF37" s="78">
        <f t="shared" si="58"/>
        <v>15.936666666666667</v>
      </c>
      <c r="BG37" s="70">
        <f t="shared" si="10"/>
        <v>9.9999999999980105E-3</v>
      </c>
      <c r="BH37" s="70">
        <f t="shared" si="11"/>
        <v>1.88</v>
      </c>
      <c r="BI37" s="70">
        <f t="shared" si="12"/>
        <v>3.6900000000000013</v>
      </c>
      <c r="BJ37" s="70">
        <f t="shared" si="13"/>
        <v>7.0000000000000284E-2</v>
      </c>
      <c r="BK37" s="70">
        <f t="shared" si="14"/>
        <v>1.5600000000000005</v>
      </c>
      <c r="BL37" s="70">
        <f t="shared" si="15"/>
        <v>2.8500000000000014</v>
      </c>
      <c r="BM37" s="70">
        <f t="shared" si="16"/>
        <v>-0.25</v>
      </c>
      <c r="BN37" s="70">
        <f t="shared" si="17"/>
        <v>1.7000000000000002</v>
      </c>
      <c r="BO37" s="70">
        <f t="shared" si="18"/>
        <v>2.9400000000000013</v>
      </c>
      <c r="BP37" s="160">
        <f t="shared" si="110"/>
        <v>4.1413282893294046</v>
      </c>
      <c r="BQ37" s="160">
        <f t="shared" si="59"/>
        <v>3.2497692225756598</v>
      </c>
      <c r="BR37" s="160">
        <f t="shared" si="60"/>
        <v>3.4053046853402131</v>
      </c>
      <c r="BS37" s="289"/>
      <c r="BT37" s="62"/>
      <c r="BU37" s="78">
        <f t="shared" si="115"/>
        <v>3.5950413380408048</v>
      </c>
      <c r="BV37" s="62"/>
      <c r="BW37" s="27">
        <v>41.04</v>
      </c>
      <c r="BX37" s="27">
        <v>9.82</v>
      </c>
      <c r="BY37" s="27">
        <v>19.93</v>
      </c>
      <c r="BZ37" s="27">
        <v>40.729999999999997</v>
      </c>
      <c r="CA37" s="27">
        <v>9.48</v>
      </c>
      <c r="CB37" s="27">
        <v>18.760000000000002</v>
      </c>
      <c r="CC37" s="27">
        <v>40.54</v>
      </c>
      <c r="CD37" s="27">
        <v>9.5</v>
      </c>
      <c r="CE37" s="27">
        <v>18.600000000000001</v>
      </c>
      <c r="CF37" s="78">
        <f t="shared" si="125"/>
        <v>40.770000000000003</v>
      </c>
      <c r="CG37" s="78">
        <f t="shared" si="126"/>
        <v>9.6</v>
      </c>
      <c r="CH37" s="132">
        <f t="shared" si="127"/>
        <v>19.096666666666668</v>
      </c>
      <c r="CI37" s="141">
        <f t="shared" si="19"/>
        <v>7.8699999999999974</v>
      </c>
      <c r="CJ37" s="70">
        <f t="shared" si="20"/>
        <v>-0.48000000000000043</v>
      </c>
      <c r="CK37" s="70">
        <f t="shared" si="21"/>
        <v>4.7899999999999991</v>
      </c>
      <c r="CL37" s="70">
        <f t="shared" si="22"/>
        <v>7.5900000000000034</v>
      </c>
      <c r="CM37" s="70">
        <f t="shared" si="23"/>
        <v>-0.16000000000000014</v>
      </c>
      <c r="CN37" s="70">
        <f t="shared" si="24"/>
        <v>5.0699999999999967</v>
      </c>
      <c r="CO37" s="70">
        <f t="shared" si="25"/>
        <v>7.57</v>
      </c>
      <c r="CP37" s="70">
        <f t="shared" si="26"/>
        <v>-0.22000000000000064</v>
      </c>
      <c r="CQ37" s="142">
        <f t="shared" si="27"/>
        <v>5.34</v>
      </c>
      <c r="CR37" s="160">
        <f t="shared" si="119"/>
        <v>9.225583992355169</v>
      </c>
      <c r="CS37" s="160">
        <f t="shared" si="111"/>
        <v>9.1289977544087506</v>
      </c>
      <c r="CT37" s="160">
        <f t="shared" si="120"/>
        <v>9.2665473613423028</v>
      </c>
      <c r="CU37" s="62"/>
      <c r="CV37" s="78">
        <f t="shared" si="28"/>
        <v>9.2024181604619439</v>
      </c>
      <c r="CW37" s="62"/>
      <c r="CX37" s="27">
        <v>48.91</v>
      </c>
      <c r="CY37" s="27">
        <v>9.34</v>
      </c>
      <c r="CZ37" s="27">
        <v>24.72</v>
      </c>
      <c r="DA37" s="27">
        <v>48.32</v>
      </c>
      <c r="DB37" s="27">
        <v>9.32</v>
      </c>
      <c r="DC37" s="27">
        <v>23.83</v>
      </c>
      <c r="DD37" s="27">
        <v>48.11</v>
      </c>
      <c r="DE37" s="27">
        <v>9.2799999999999994</v>
      </c>
      <c r="DF37" s="27">
        <v>23.94</v>
      </c>
      <c r="DG37" s="78">
        <f t="shared" si="67"/>
        <v>48.446666666666658</v>
      </c>
      <c r="DH37" s="78">
        <f t="shared" si="68"/>
        <v>9.3133333333333326</v>
      </c>
      <c r="DI37" s="132">
        <f t="shared" si="69"/>
        <v>24.16333333333333</v>
      </c>
      <c r="DJ37" s="70">
        <f t="shared" si="29"/>
        <v>11.100000000000001</v>
      </c>
      <c r="DK37" s="70">
        <f t="shared" si="30"/>
        <v>-0.90000000000000036</v>
      </c>
      <c r="DL37" s="70">
        <f t="shared" si="31"/>
        <v>5.5</v>
      </c>
      <c r="DM37" s="70">
        <f t="shared" si="32"/>
        <v>11.110000000000007</v>
      </c>
      <c r="DN37" s="70">
        <f t="shared" si="33"/>
        <v>-0.38000000000000078</v>
      </c>
      <c r="DO37" s="70">
        <f t="shared" si="34"/>
        <v>6.3299999999999983</v>
      </c>
      <c r="DP37" s="70">
        <f t="shared" si="35"/>
        <v>10.759999999999998</v>
      </c>
      <c r="DQ37" s="70">
        <f t="shared" si="36"/>
        <v>-0.46000000000000085</v>
      </c>
      <c r="DR37" s="70">
        <f t="shared" si="37"/>
        <v>6.379999999999999</v>
      </c>
      <c r="DS37" s="160">
        <f t="shared" si="70"/>
        <v>12.420547491958638</v>
      </c>
      <c r="DT37" s="160">
        <f t="shared" si="112"/>
        <v>12.792396178980704</v>
      </c>
      <c r="DU37" s="160">
        <f t="shared" si="121"/>
        <v>12.517731423864308</v>
      </c>
      <c r="DV37" s="62"/>
      <c r="DW37" s="78">
        <f t="shared" si="38"/>
        <v>3.4743200773676639</v>
      </c>
      <c r="DX37" s="62"/>
      <c r="DY37" s="27">
        <v>52.14</v>
      </c>
      <c r="DZ37" s="27">
        <v>8.92</v>
      </c>
      <c r="EA37" s="27">
        <v>25.43</v>
      </c>
      <c r="EB37" s="27">
        <v>51.84</v>
      </c>
      <c r="EC37" s="27">
        <v>9.1</v>
      </c>
      <c r="ED37" s="27">
        <v>25.09</v>
      </c>
      <c r="EE37" s="27">
        <v>51.3</v>
      </c>
      <c r="EF37" s="27">
        <v>9.0399999999999991</v>
      </c>
      <c r="EG37" s="27">
        <v>24.98</v>
      </c>
      <c r="EH37" s="78">
        <f t="shared" si="73"/>
        <v>51.76</v>
      </c>
      <c r="EI37" s="78">
        <f t="shared" si="74"/>
        <v>9.02</v>
      </c>
      <c r="EJ37" s="132">
        <f t="shared" si="75"/>
        <v>25.166666666666668</v>
      </c>
      <c r="EK37" s="70">
        <f t="shared" si="76"/>
        <v>15.050000000000004</v>
      </c>
      <c r="EL37" s="70">
        <f t="shared" si="77"/>
        <v>-1</v>
      </c>
      <c r="EM37" s="70">
        <f t="shared" si="78"/>
        <v>7.0599999999999987</v>
      </c>
      <c r="EN37" s="70">
        <f t="shared" si="79"/>
        <v>15.670000000000002</v>
      </c>
      <c r="EO37" s="70">
        <f t="shared" si="80"/>
        <v>-0.39000000000000057</v>
      </c>
      <c r="EP37" s="70">
        <f t="shared" si="81"/>
        <v>8.43</v>
      </c>
      <c r="EQ37" s="70">
        <f t="shared" si="82"/>
        <v>15.64</v>
      </c>
      <c r="ER37" s="70">
        <f t="shared" si="83"/>
        <v>-0.6899999999999995</v>
      </c>
      <c r="ES37" s="70">
        <f t="shared" si="84"/>
        <v>8.18</v>
      </c>
      <c r="ET37" s="160">
        <f t="shared" si="85"/>
        <v>16.653711298086083</v>
      </c>
      <c r="EU37" s="160">
        <f t="shared" si="113"/>
        <v>17.797918417612774</v>
      </c>
      <c r="EV37" s="160">
        <f t="shared" si="122"/>
        <v>17.663467949414692</v>
      </c>
      <c r="EW37" s="62"/>
      <c r="EX37" s="78">
        <f t="shared" si="40"/>
        <v>4.8214716517769691</v>
      </c>
      <c r="EY37" s="62"/>
      <c r="EZ37" s="27">
        <v>56.09</v>
      </c>
      <c r="FA37" s="27">
        <v>8.82</v>
      </c>
      <c r="FB37" s="27">
        <v>26.99</v>
      </c>
      <c r="FC37" s="27">
        <v>56.4</v>
      </c>
      <c r="FD37" s="27">
        <v>9.09</v>
      </c>
      <c r="FE37" s="27">
        <v>27.19</v>
      </c>
      <c r="FF37" s="27">
        <v>56.18</v>
      </c>
      <c r="FG37" s="27">
        <v>8.81</v>
      </c>
      <c r="FH37" s="27">
        <v>26.78</v>
      </c>
      <c r="FI37" s="78">
        <f t="shared" si="88"/>
        <v>56.223333333333336</v>
      </c>
      <c r="FJ37" s="78">
        <f t="shared" si="89"/>
        <v>8.9066666666666663</v>
      </c>
      <c r="FK37" s="78">
        <f t="shared" si="90"/>
        <v>26.986666666666668</v>
      </c>
      <c r="FL37" s="70">
        <f t="shared" si="41"/>
        <v>18.009999999999998</v>
      </c>
      <c r="FM37" s="70">
        <f t="shared" si="42"/>
        <v>-1.2599999999999998</v>
      </c>
      <c r="FN37" s="70">
        <f t="shared" si="43"/>
        <v>7.4499999999999993</v>
      </c>
      <c r="FO37" s="70">
        <f t="shared" si="44"/>
        <v>18.75</v>
      </c>
      <c r="FP37" s="70">
        <f t="shared" si="45"/>
        <v>-0.66000000000000014</v>
      </c>
      <c r="FQ37" s="70">
        <f t="shared" si="46"/>
        <v>9.11</v>
      </c>
      <c r="FR37" s="70">
        <f t="shared" si="47"/>
        <v>18.730000000000004</v>
      </c>
      <c r="FS37" s="70">
        <f t="shared" si="48"/>
        <v>-1.0199999999999996</v>
      </c>
      <c r="FT37" s="70">
        <f t="shared" si="49"/>
        <v>8.6899999999999977</v>
      </c>
      <c r="FU37" s="160">
        <f t="shared" si="91"/>
        <v>19.530750113602906</v>
      </c>
      <c r="FV37" s="160">
        <f t="shared" si="114"/>
        <v>20.856418676273261</v>
      </c>
      <c r="FW37" s="160">
        <f t="shared" si="123"/>
        <v>20.672914646948069</v>
      </c>
      <c r="FX37" s="62"/>
      <c r="FY37" s="78">
        <f t="shared" si="50"/>
        <v>3.1018435378550846</v>
      </c>
      <c r="FZ37" s="62"/>
      <c r="GA37" s="27">
        <v>59.05</v>
      </c>
      <c r="GB37" s="27">
        <v>8.56</v>
      </c>
      <c r="GC37" s="27">
        <v>27.38</v>
      </c>
      <c r="GD37" s="27">
        <v>59.48</v>
      </c>
      <c r="GE37" s="27">
        <v>8.82</v>
      </c>
      <c r="GF37" s="27">
        <v>27.87</v>
      </c>
      <c r="GG37" s="27">
        <v>59.27</v>
      </c>
      <c r="GH37" s="27">
        <v>8.48</v>
      </c>
      <c r="GI37" s="27">
        <v>27.29</v>
      </c>
      <c r="GJ37" s="78">
        <f t="shared" si="94"/>
        <v>59.266666666666673</v>
      </c>
      <c r="GK37" s="78">
        <f t="shared" si="95"/>
        <v>8.620000000000001</v>
      </c>
      <c r="GL37" s="78">
        <f t="shared" si="96"/>
        <v>27.513333333333332</v>
      </c>
    </row>
    <row r="38" spans="1:194" s="93" customFormat="1" ht="15" thickBot="1">
      <c r="A38" s="38"/>
      <c r="B38" s="117" t="s">
        <v>87</v>
      </c>
      <c r="C38" s="113" t="s">
        <v>88</v>
      </c>
      <c r="D38" s="69"/>
      <c r="E38" s="105">
        <v>64.260000000000005</v>
      </c>
      <c r="F38" s="105">
        <v>6.01</v>
      </c>
      <c r="G38" s="105">
        <v>20.43</v>
      </c>
      <c r="H38" s="105">
        <v>63.69</v>
      </c>
      <c r="I38" s="105">
        <v>6.17</v>
      </c>
      <c r="J38" s="105">
        <v>20.78</v>
      </c>
      <c r="K38" s="105">
        <v>64.34</v>
      </c>
      <c r="L38" s="105">
        <v>5.85</v>
      </c>
      <c r="M38" s="105">
        <v>20.7</v>
      </c>
      <c r="N38" s="106">
        <f t="shared" si="51"/>
        <v>64.096666666666678</v>
      </c>
      <c r="O38" s="106">
        <f t="shared" si="52"/>
        <v>6.0100000000000007</v>
      </c>
      <c r="P38" s="106">
        <f t="shared" si="53"/>
        <v>20.636666666666667</v>
      </c>
      <c r="Q38" s="70">
        <f t="shared" si="0"/>
        <v>-25.630000000000003</v>
      </c>
      <c r="R38" s="70">
        <f t="shared" si="1"/>
        <v>1.21</v>
      </c>
      <c r="S38" s="70">
        <f t="shared" si="2"/>
        <v>-6.6099999999999994</v>
      </c>
      <c r="T38" s="70">
        <f t="shared" si="3"/>
        <v>-27.25</v>
      </c>
      <c r="U38" s="70">
        <f t="shared" si="4"/>
        <v>0.71999999999999975</v>
      </c>
      <c r="V38" s="70">
        <f t="shared" si="5"/>
        <v>-8.6800000000000015</v>
      </c>
      <c r="W38" s="70">
        <f t="shared" si="6"/>
        <v>-27.120000000000005</v>
      </c>
      <c r="X38" s="70">
        <f t="shared" si="7"/>
        <v>1.4100000000000001</v>
      </c>
      <c r="Y38" s="70">
        <f t="shared" si="8"/>
        <v>-7.7399999999999984</v>
      </c>
      <c r="Z38" s="160">
        <f t="shared" si="107"/>
        <v>26.496284645210171</v>
      </c>
      <c r="AA38" s="160">
        <f t="shared" si="54"/>
        <v>28.608098503745403</v>
      </c>
      <c r="AB38" s="160">
        <f t="shared" si="55"/>
        <v>28.238096607243207</v>
      </c>
      <c r="AC38" s="290"/>
      <c r="AD38" s="289"/>
      <c r="AE38" s="230"/>
      <c r="AF38" s="230"/>
      <c r="AG38" s="230"/>
      <c r="AH38" s="230"/>
      <c r="AI38" s="230"/>
      <c r="AJ38" s="230"/>
      <c r="AK38" s="230"/>
      <c r="AL38" s="230"/>
      <c r="AM38" s="230"/>
      <c r="AN38" s="230"/>
      <c r="AO38" s="230"/>
      <c r="AP38" s="230"/>
      <c r="AQ38" s="230"/>
      <c r="AR38" s="61"/>
      <c r="AS38" s="106">
        <f t="shared" si="9"/>
        <v>27.77196127991925</v>
      </c>
      <c r="AT38" s="62"/>
      <c r="AU38" s="105">
        <v>38.630000000000003</v>
      </c>
      <c r="AV38" s="105">
        <v>7.22</v>
      </c>
      <c r="AW38" s="105">
        <v>13.82</v>
      </c>
      <c r="AX38" s="105">
        <v>36.44</v>
      </c>
      <c r="AY38" s="105">
        <v>6.89</v>
      </c>
      <c r="AZ38" s="105">
        <v>12.1</v>
      </c>
      <c r="BA38" s="105">
        <v>37.22</v>
      </c>
      <c r="BB38" s="105">
        <v>7.26</v>
      </c>
      <c r="BC38" s="105">
        <v>12.96</v>
      </c>
      <c r="BD38" s="106">
        <f t="shared" si="108"/>
        <v>37.43</v>
      </c>
      <c r="BE38" s="106">
        <f t="shared" si="109"/>
        <v>7.1233333333333322</v>
      </c>
      <c r="BF38" s="106">
        <f t="shared" si="58"/>
        <v>12.96</v>
      </c>
      <c r="BG38" s="70">
        <f t="shared" si="10"/>
        <v>-0.67000000000000171</v>
      </c>
      <c r="BH38" s="70">
        <f t="shared" si="11"/>
        <v>1.7999999999999998</v>
      </c>
      <c r="BI38" s="70">
        <f t="shared" si="12"/>
        <v>2.4800000000000004</v>
      </c>
      <c r="BJ38" s="70">
        <f t="shared" si="13"/>
        <v>-8.9999999999996305E-2</v>
      </c>
      <c r="BK38" s="70">
        <f t="shared" si="14"/>
        <v>1.6399999999999997</v>
      </c>
      <c r="BL38" s="70">
        <f t="shared" si="15"/>
        <v>2.620000000000001</v>
      </c>
      <c r="BM38" s="70">
        <f t="shared" si="16"/>
        <v>-0.61999999999999744</v>
      </c>
      <c r="BN38" s="70">
        <f t="shared" si="17"/>
        <v>1.5600000000000005</v>
      </c>
      <c r="BO38" s="70">
        <f t="shared" si="18"/>
        <v>2.3499999999999996</v>
      </c>
      <c r="BP38" s="160">
        <f t="shared" si="110"/>
        <v>3.1367658503624405</v>
      </c>
      <c r="BQ38" s="160">
        <f t="shared" si="59"/>
        <v>3.0922645423702035</v>
      </c>
      <c r="BR38" s="160">
        <f t="shared" si="60"/>
        <v>2.8879923822614209</v>
      </c>
      <c r="BS38" s="290"/>
      <c r="BT38" s="62"/>
      <c r="BU38" s="106">
        <f t="shared" si="115"/>
        <v>3.0259415430940217</v>
      </c>
      <c r="BV38" s="62"/>
      <c r="BW38" s="105">
        <v>37.96</v>
      </c>
      <c r="BX38" s="105">
        <v>9.02</v>
      </c>
      <c r="BY38" s="105">
        <v>16.3</v>
      </c>
      <c r="BZ38" s="105">
        <v>36.35</v>
      </c>
      <c r="CA38" s="105">
        <v>8.5299999999999994</v>
      </c>
      <c r="CB38" s="105">
        <v>14.72</v>
      </c>
      <c r="CC38" s="105">
        <v>36.6</v>
      </c>
      <c r="CD38" s="105">
        <v>8.82</v>
      </c>
      <c r="CE38" s="105">
        <v>15.31</v>
      </c>
      <c r="CF38" s="106">
        <f t="shared" si="125"/>
        <v>36.97</v>
      </c>
      <c r="CG38" s="106">
        <f t="shared" si="126"/>
        <v>8.7899999999999991</v>
      </c>
      <c r="CH38" s="135">
        <f t="shared" si="127"/>
        <v>15.443333333333335</v>
      </c>
      <c r="CI38" s="141">
        <f t="shared" si="19"/>
        <v>7.07</v>
      </c>
      <c r="CJ38" s="70">
        <f t="shared" si="20"/>
        <v>8.0000000000000071E-2</v>
      </c>
      <c r="CK38" s="70">
        <f t="shared" si="21"/>
        <v>5.4899999999999984</v>
      </c>
      <c r="CL38" s="70">
        <f t="shared" si="22"/>
        <v>7.9399999999999977</v>
      </c>
      <c r="CM38" s="70">
        <f t="shared" si="23"/>
        <v>0.38000000000000078</v>
      </c>
      <c r="CN38" s="70">
        <f t="shared" si="24"/>
        <v>6.51</v>
      </c>
      <c r="CO38" s="70">
        <f t="shared" si="25"/>
        <v>7.0399999999999991</v>
      </c>
      <c r="CP38" s="70">
        <f t="shared" si="26"/>
        <v>0.11999999999999922</v>
      </c>
      <c r="CQ38" s="142">
        <f t="shared" si="27"/>
        <v>5.7699999999999978</v>
      </c>
      <c r="CR38" s="160">
        <f t="shared" si="119"/>
        <v>8.9516143795407093</v>
      </c>
      <c r="CS38" s="160">
        <f t="shared" si="111"/>
        <v>10.274633813426149</v>
      </c>
      <c r="CT38" s="160">
        <f t="shared" si="120"/>
        <v>9.1032356884791223</v>
      </c>
      <c r="CU38" s="62"/>
      <c r="CV38" s="106">
        <f t="shared" si="28"/>
        <v>9.4417030008126925</v>
      </c>
      <c r="CW38" s="62"/>
      <c r="CX38" s="105">
        <v>45.03</v>
      </c>
      <c r="CY38" s="105">
        <v>9.1</v>
      </c>
      <c r="CZ38" s="105">
        <v>21.79</v>
      </c>
      <c r="DA38" s="105">
        <v>44.29</v>
      </c>
      <c r="DB38" s="105">
        <v>8.91</v>
      </c>
      <c r="DC38" s="105">
        <v>21.23</v>
      </c>
      <c r="DD38" s="105">
        <v>43.64</v>
      </c>
      <c r="DE38" s="105">
        <v>8.94</v>
      </c>
      <c r="DF38" s="105">
        <v>21.08</v>
      </c>
      <c r="DG38" s="106">
        <f t="shared" si="67"/>
        <v>44.319999999999993</v>
      </c>
      <c r="DH38" s="106">
        <f t="shared" si="68"/>
        <v>8.9833333333333325</v>
      </c>
      <c r="DI38" s="135">
        <f t="shared" si="69"/>
        <v>21.366666666666664</v>
      </c>
      <c r="DJ38" s="70">
        <f t="shared" si="29"/>
        <v>11.36</v>
      </c>
      <c r="DK38" s="70">
        <f t="shared" si="30"/>
        <v>-0.1899999999999995</v>
      </c>
      <c r="DL38" s="70">
        <f t="shared" si="31"/>
        <v>6.9899999999999984</v>
      </c>
      <c r="DM38" s="70">
        <f t="shared" si="32"/>
        <v>10.93</v>
      </c>
      <c r="DN38" s="70">
        <f t="shared" si="33"/>
        <v>5.0000000000000711E-2</v>
      </c>
      <c r="DO38" s="70">
        <f t="shared" si="34"/>
        <v>7.1300000000000008</v>
      </c>
      <c r="DP38" s="70">
        <f t="shared" si="35"/>
        <v>11.11</v>
      </c>
      <c r="DQ38" s="70">
        <f t="shared" si="36"/>
        <v>-0.16000000000000014</v>
      </c>
      <c r="DR38" s="70">
        <f t="shared" si="37"/>
        <v>7.3800000000000008</v>
      </c>
      <c r="DS38" s="160">
        <f t="shared" si="70"/>
        <v>13.339632678601012</v>
      </c>
      <c r="DT38" s="160">
        <f t="shared" si="112"/>
        <v>13.050068965335011</v>
      </c>
      <c r="DU38" s="160">
        <f t="shared" si="121"/>
        <v>13.338744318713063</v>
      </c>
      <c r="DV38" s="62"/>
      <c r="DW38" s="106">
        <f t="shared" si="38"/>
        <v>3.9931858626081231</v>
      </c>
      <c r="DX38" s="62"/>
      <c r="DY38" s="105">
        <v>49.32</v>
      </c>
      <c r="DZ38" s="105">
        <v>8.83</v>
      </c>
      <c r="EA38" s="105">
        <v>23.29</v>
      </c>
      <c r="EB38" s="105">
        <v>47.28</v>
      </c>
      <c r="EC38" s="105">
        <v>8.58</v>
      </c>
      <c r="ED38" s="105">
        <v>21.85</v>
      </c>
      <c r="EE38" s="105">
        <v>47.71</v>
      </c>
      <c r="EF38" s="105">
        <v>8.66</v>
      </c>
      <c r="EG38" s="105">
        <v>22.69</v>
      </c>
      <c r="EH38" s="106">
        <f t="shared" si="73"/>
        <v>48.103333333333332</v>
      </c>
      <c r="EI38" s="106">
        <f t="shared" si="74"/>
        <v>8.69</v>
      </c>
      <c r="EJ38" s="135">
        <f t="shared" si="75"/>
        <v>22.61</v>
      </c>
      <c r="EK38" s="70">
        <f t="shared" si="76"/>
        <v>16.21</v>
      </c>
      <c r="EL38" s="70">
        <f t="shared" si="77"/>
        <v>-0.28999999999999915</v>
      </c>
      <c r="EM38" s="70">
        <f t="shared" si="78"/>
        <v>9.2100000000000009</v>
      </c>
      <c r="EN38" s="70">
        <f t="shared" si="79"/>
        <v>15.850000000000001</v>
      </c>
      <c r="EO38" s="70">
        <f t="shared" si="80"/>
        <v>6.0000000000000497E-2</v>
      </c>
      <c r="EP38" s="70">
        <f t="shared" si="81"/>
        <v>9.6099999999999977</v>
      </c>
      <c r="EQ38" s="70">
        <f t="shared" si="82"/>
        <v>16.11</v>
      </c>
      <c r="ER38" s="70">
        <f t="shared" si="83"/>
        <v>-0.29000000000000092</v>
      </c>
      <c r="ES38" s="70">
        <f t="shared" si="84"/>
        <v>9.7499999999999982</v>
      </c>
      <c r="ET38" s="160">
        <f t="shared" si="85"/>
        <v>18.645972755530885</v>
      </c>
      <c r="EU38" s="160">
        <f t="shared" si="113"/>
        <v>18.535862537254641</v>
      </c>
      <c r="EV38" s="160">
        <f t="shared" si="122"/>
        <v>18.832915334594375</v>
      </c>
      <c r="EW38" s="62"/>
      <c r="EX38" s="106">
        <f t="shared" si="40"/>
        <v>5.4587971813089684</v>
      </c>
      <c r="EY38" s="62"/>
      <c r="EZ38" s="105">
        <v>54.17</v>
      </c>
      <c r="FA38" s="105">
        <v>8.73</v>
      </c>
      <c r="FB38" s="105">
        <v>25.51</v>
      </c>
      <c r="FC38" s="105">
        <v>52.2</v>
      </c>
      <c r="FD38" s="105">
        <v>8.59</v>
      </c>
      <c r="FE38" s="105">
        <v>24.33</v>
      </c>
      <c r="FF38" s="105">
        <v>52.71</v>
      </c>
      <c r="FG38" s="105">
        <v>8.5299999999999994</v>
      </c>
      <c r="FH38" s="105">
        <v>25.06</v>
      </c>
      <c r="FI38" s="106">
        <f t="shared" si="88"/>
        <v>53.026666666666671</v>
      </c>
      <c r="FJ38" s="106">
        <f t="shared" si="89"/>
        <v>8.6166666666666671</v>
      </c>
      <c r="FK38" s="106">
        <f t="shared" si="90"/>
        <v>24.966666666666669</v>
      </c>
      <c r="FL38" s="70">
        <f t="shared" si="41"/>
        <v>20.079999999999998</v>
      </c>
      <c r="FM38" s="70">
        <f t="shared" si="42"/>
        <v>-0.70999999999999908</v>
      </c>
      <c r="FN38" s="70">
        <f t="shared" si="43"/>
        <v>9.91</v>
      </c>
      <c r="FO38" s="70">
        <f t="shared" si="44"/>
        <v>20.43</v>
      </c>
      <c r="FP38" s="70">
        <f t="shared" si="45"/>
        <v>-0.35999999999999943</v>
      </c>
      <c r="FQ38" s="70">
        <f t="shared" si="46"/>
        <v>10.97</v>
      </c>
      <c r="FR38" s="70">
        <f t="shared" si="47"/>
        <v>20.420000000000002</v>
      </c>
      <c r="FS38" s="70">
        <f t="shared" si="48"/>
        <v>-0.66999999999999993</v>
      </c>
      <c r="FT38" s="70">
        <f t="shared" si="49"/>
        <v>10.909999999999998</v>
      </c>
      <c r="FU38" s="160">
        <f t="shared" si="91"/>
        <v>22.403539898864196</v>
      </c>
      <c r="FV38" s="160">
        <f t="shared" si="114"/>
        <v>23.191709725675683</v>
      </c>
      <c r="FW38" s="160">
        <f t="shared" si="123"/>
        <v>23.161463684318399</v>
      </c>
      <c r="FX38" s="62"/>
      <c r="FY38" s="106">
        <f t="shared" si="50"/>
        <v>4.4054814341529847</v>
      </c>
      <c r="FZ38" s="62"/>
      <c r="GA38" s="105">
        <v>58.04</v>
      </c>
      <c r="GB38" s="105">
        <v>8.31</v>
      </c>
      <c r="GC38" s="105">
        <v>26.21</v>
      </c>
      <c r="GD38" s="105">
        <v>56.78</v>
      </c>
      <c r="GE38" s="105">
        <v>8.17</v>
      </c>
      <c r="GF38" s="105">
        <v>25.69</v>
      </c>
      <c r="GG38" s="105">
        <v>57.02</v>
      </c>
      <c r="GH38" s="105">
        <v>8.15</v>
      </c>
      <c r="GI38" s="105">
        <v>26.22</v>
      </c>
      <c r="GJ38" s="106">
        <f t="shared" si="94"/>
        <v>57.28</v>
      </c>
      <c r="GK38" s="106">
        <f t="shared" si="95"/>
        <v>8.2100000000000009</v>
      </c>
      <c r="GL38" s="106">
        <f t="shared" si="96"/>
        <v>26.040000000000003</v>
      </c>
    </row>
    <row r="39" spans="1:194" s="60" customFormat="1">
      <c r="A39" s="88"/>
      <c r="B39" s="119" t="s">
        <v>89</v>
      </c>
      <c r="C39" s="116" t="s">
        <v>90</v>
      </c>
      <c r="D39" s="12"/>
      <c r="E39" s="21">
        <v>65.55</v>
      </c>
      <c r="F39" s="21">
        <v>6.29</v>
      </c>
      <c r="G39" s="21">
        <v>21.47</v>
      </c>
      <c r="H39" s="21">
        <v>65.239999999999995</v>
      </c>
      <c r="I39" s="21">
        <v>6.3</v>
      </c>
      <c r="J39" s="21">
        <v>21.67</v>
      </c>
      <c r="K39" s="21">
        <v>65.12</v>
      </c>
      <c r="L39" s="21">
        <v>6.34</v>
      </c>
      <c r="M39" s="21">
        <v>21.66</v>
      </c>
      <c r="N39" s="91">
        <f t="shared" si="51"/>
        <v>65.303333333333327</v>
      </c>
      <c r="O39" s="91">
        <f t="shared" si="52"/>
        <v>6.31</v>
      </c>
      <c r="P39" s="91">
        <f t="shared" si="53"/>
        <v>21.599999999999998</v>
      </c>
      <c r="Q39" s="90">
        <f t="shared" ref="Q39:Q66" si="128">AU39-E39</f>
        <v>-16.68</v>
      </c>
      <c r="R39" s="90">
        <f t="shared" ref="R39:R66" si="129">AV39-F39</f>
        <v>2.5799999999999992</v>
      </c>
      <c r="S39" s="90">
        <f t="shared" ref="S39:S66" si="130">AW39-G39</f>
        <v>-0.98999999999999844</v>
      </c>
      <c r="T39" s="90">
        <f t="shared" ref="T39:T66" si="131">AX39-H39</f>
        <v>-18.069999999999993</v>
      </c>
      <c r="U39" s="90">
        <f t="shared" ref="U39:U66" si="132">AY39-I39</f>
        <v>2.4300000000000006</v>
      </c>
      <c r="V39" s="90">
        <f t="shared" ref="V39:V66" si="133">AZ39-J39</f>
        <v>-2.2900000000000027</v>
      </c>
      <c r="W39" s="90">
        <f t="shared" ref="W39:W66" si="134">BA39-K39</f>
        <v>-17.250000000000007</v>
      </c>
      <c r="X39" s="90">
        <f t="shared" ref="X39:X66" si="135">BB39-L39</f>
        <v>2.3800000000000008</v>
      </c>
      <c r="Y39" s="90">
        <f t="shared" ref="Y39:Y66" si="136">BC39-M39</f>
        <v>-2.0700000000000003</v>
      </c>
      <c r="Z39" s="162">
        <f t="shared" si="107"/>
        <v>16.907362301672016</v>
      </c>
      <c r="AA39" s="162">
        <f t="shared" si="54"/>
        <v>18.375905419869785</v>
      </c>
      <c r="AB39" s="162">
        <f t="shared" si="55"/>
        <v>17.536014370432074</v>
      </c>
      <c r="AC39" s="288">
        <f>AVERAGE(Z39:AB42)</f>
        <v>22.927387723125801</v>
      </c>
      <c r="AD39" s="289"/>
      <c r="AE39" s="229"/>
      <c r="AF39" s="229"/>
      <c r="AG39" s="229"/>
      <c r="AH39" s="229"/>
      <c r="AI39" s="229"/>
      <c r="AJ39" s="229"/>
      <c r="AK39" s="229"/>
      <c r="AL39" s="229"/>
      <c r="AM39" s="229"/>
      <c r="AN39" s="229"/>
      <c r="AO39" s="229"/>
      <c r="AP39" s="229"/>
      <c r="AQ39" s="229"/>
      <c r="AR39" s="58"/>
      <c r="AS39" s="91">
        <f t="shared" ref="AS39:AS66" si="137">SQRT((BD39-N39)^2+(BE39-O39)^2+(BF39-P39)^2)</f>
        <v>17.598088911394132</v>
      </c>
      <c r="AT39" s="59"/>
      <c r="AU39" s="21">
        <v>48.87</v>
      </c>
      <c r="AV39" s="21">
        <v>8.8699999999999992</v>
      </c>
      <c r="AW39" s="21">
        <v>20.48</v>
      </c>
      <c r="AX39" s="21">
        <v>47.17</v>
      </c>
      <c r="AY39" s="21">
        <v>8.73</v>
      </c>
      <c r="AZ39" s="21">
        <v>19.38</v>
      </c>
      <c r="BA39" s="21">
        <v>47.87</v>
      </c>
      <c r="BB39" s="21">
        <v>8.7200000000000006</v>
      </c>
      <c r="BC39" s="21">
        <v>19.59</v>
      </c>
      <c r="BD39" s="91">
        <f t="shared" si="108"/>
        <v>47.97</v>
      </c>
      <c r="BE39" s="91">
        <f t="shared" si="109"/>
        <v>8.7733333333333334</v>
      </c>
      <c r="BF39" s="91">
        <f t="shared" si="58"/>
        <v>19.816666666666666</v>
      </c>
      <c r="BG39" s="90">
        <f t="shared" ref="BG39:BG66" si="138">BW39-AU39</f>
        <v>-4.5799999999999983</v>
      </c>
      <c r="BH39" s="90">
        <f t="shared" ref="BH39:BH66" si="139">BX39-AV39</f>
        <v>1.83</v>
      </c>
      <c r="BI39" s="90">
        <f t="shared" ref="BI39:BI66" si="140">BY39-AW39</f>
        <v>1.759999999999998</v>
      </c>
      <c r="BJ39" s="90">
        <f t="shared" ref="BJ39:BJ66" si="141">BZ39-AX39</f>
        <v>-4.2199999999999989</v>
      </c>
      <c r="BK39" s="90">
        <f t="shared" ref="BK39:BK66" si="142">CA39-AY39</f>
        <v>1.8599999999999994</v>
      </c>
      <c r="BL39" s="90">
        <f t="shared" ref="BL39:BL66" si="143">CB39-AZ39</f>
        <v>1.7600000000000016</v>
      </c>
      <c r="BM39" s="90">
        <f t="shared" ref="BM39:BM66" si="144">CC39-BA39</f>
        <v>-4.8499999999999943</v>
      </c>
      <c r="BN39" s="90">
        <f t="shared" ref="BN39:BN66" si="145">CD39-BB39</f>
        <v>1.9499999999999993</v>
      </c>
      <c r="BO39" s="90">
        <f t="shared" ref="BO39:BO66" si="146">CE39-BC39</f>
        <v>1.5399999999999991</v>
      </c>
      <c r="BP39" s="162">
        <f t="shared" si="110"/>
        <v>5.2366878845315936</v>
      </c>
      <c r="BQ39" s="162">
        <f t="shared" si="59"/>
        <v>4.9361523477299603</v>
      </c>
      <c r="BR39" s="162">
        <f t="shared" si="60"/>
        <v>5.449458688713948</v>
      </c>
      <c r="BS39" s="288">
        <f>AVERAGE(BP39:BR42)</f>
        <v>3.3256616349870165</v>
      </c>
      <c r="BT39" s="59"/>
      <c r="BU39" s="91">
        <f t="shared" si="115"/>
        <v>5.2040123409196815</v>
      </c>
      <c r="BV39" s="59"/>
      <c r="BW39" s="21">
        <v>44.29</v>
      </c>
      <c r="BX39" s="21">
        <v>10.7</v>
      </c>
      <c r="BY39" s="21">
        <v>22.24</v>
      </c>
      <c r="BZ39" s="21">
        <v>42.95</v>
      </c>
      <c r="CA39" s="21">
        <v>10.59</v>
      </c>
      <c r="CB39" s="21">
        <v>21.14</v>
      </c>
      <c r="CC39" s="21">
        <v>43.02</v>
      </c>
      <c r="CD39" s="21">
        <v>10.67</v>
      </c>
      <c r="CE39" s="21">
        <v>21.13</v>
      </c>
      <c r="CF39" s="91">
        <f t="shared" si="125"/>
        <v>43.420000000000009</v>
      </c>
      <c r="CG39" s="91">
        <f t="shared" si="126"/>
        <v>10.653333333333334</v>
      </c>
      <c r="CH39" s="131">
        <f t="shared" si="127"/>
        <v>21.50333333333333</v>
      </c>
      <c r="CI39" s="139">
        <f t="shared" ref="CI39:CI66" si="147">CX39-BW39</f>
        <v>1.0600000000000023</v>
      </c>
      <c r="CJ39" s="90">
        <f t="shared" ref="CJ39:CJ66" si="148">CY39-BX39</f>
        <v>-0.16999999999999993</v>
      </c>
      <c r="CK39" s="90">
        <f t="shared" ref="CK39:CK66" si="149">CZ39-BY39</f>
        <v>0.2900000000000027</v>
      </c>
      <c r="CL39" s="90">
        <f t="shared" ref="CL39:CL66" si="150">DA39-BZ39</f>
        <v>1.019999999999996</v>
      </c>
      <c r="CM39" s="90">
        <f t="shared" ref="CM39:CM66" si="151">DB39-CA39</f>
        <v>-9.15</v>
      </c>
      <c r="CN39" s="90">
        <f t="shared" ref="CN39:CN66" si="152">DC39-CB39</f>
        <v>0.23999999999999844</v>
      </c>
      <c r="CO39" s="90">
        <f t="shared" ref="CO39:CO66" si="153">DD39-CC39</f>
        <v>1.1999999999999957</v>
      </c>
      <c r="CP39" s="90">
        <f t="shared" ref="CP39:CP66" si="154">DE39-CD39</f>
        <v>-0.11999999999999922</v>
      </c>
      <c r="CQ39" s="140">
        <f t="shared" ref="CQ39:CQ66" si="155">DF39-CE39</f>
        <v>0.44000000000000128</v>
      </c>
      <c r="CR39" s="162">
        <f t="shared" si="119"/>
        <v>1.1120251795710412</v>
      </c>
      <c r="CS39" s="162">
        <f t="shared" si="111"/>
        <v>9.2098045581868888</v>
      </c>
      <c r="CT39" s="162">
        <f t="shared" si="120"/>
        <v>1.2837445228704933</v>
      </c>
      <c r="CU39" s="59"/>
      <c r="CV39" s="91">
        <f t="shared" ref="CV39:CV66" si="156">SQRT((DG39-CF39)^2+(DH39-CG39)^2+(DI39-CH39)^2)</f>
        <v>3.3468542444112064</v>
      </c>
      <c r="CW39" s="59"/>
      <c r="CX39" s="21">
        <v>45.35</v>
      </c>
      <c r="CY39" s="21">
        <v>10.53</v>
      </c>
      <c r="CZ39" s="21">
        <v>22.53</v>
      </c>
      <c r="DA39" s="21">
        <v>43.97</v>
      </c>
      <c r="DB39" s="21">
        <v>1.44</v>
      </c>
      <c r="DC39" s="21">
        <v>21.38</v>
      </c>
      <c r="DD39" s="21">
        <v>44.22</v>
      </c>
      <c r="DE39" s="21">
        <v>10.55</v>
      </c>
      <c r="DF39" s="21">
        <v>21.57</v>
      </c>
      <c r="DG39" s="91">
        <f t="shared" si="67"/>
        <v>44.513333333333328</v>
      </c>
      <c r="DH39" s="91">
        <f t="shared" si="68"/>
        <v>7.5066666666666668</v>
      </c>
      <c r="DI39" s="131">
        <f t="shared" si="69"/>
        <v>21.826666666666664</v>
      </c>
      <c r="DJ39" s="90">
        <f t="shared" ref="DJ39:DJ66" si="157">DY39-BW39</f>
        <v>2.1199999999999974</v>
      </c>
      <c r="DK39" s="90">
        <f t="shared" ref="DK39:DK66" si="158">DZ39-BX39</f>
        <v>-4.9999999999998934E-2</v>
      </c>
      <c r="DL39" s="90">
        <f t="shared" ref="DL39:DL66" si="159">EA39-BY39</f>
        <v>1.2100000000000009</v>
      </c>
      <c r="DM39" s="90">
        <f t="shared" ref="DM39:DM66" si="160">EB39-BZ39</f>
        <v>2.0700000000000003</v>
      </c>
      <c r="DN39" s="90">
        <f t="shared" ref="DN39:DN66" si="161">EC39-CA39</f>
        <v>4.0000000000000924E-2</v>
      </c>
      <c r="DO39" s="90">
        <f t="shared" ref="DO39:DO66" si="162">ED39-CB39</f>
        <v>1.3200000000000003</v>
      </c>
      <c r="DP39" s="90">
        <f t="shared" ref="DP39:DP66" si="163">EE39-CC39</f>
        <v>2.3399999999999963</v>
      </c>
      <c r="DQ39" s="90">
        <f t="shared" ref="DQ39:DQ66" si="164">EF39-CD39</f>
        <v>6.0000000000000497E-2</v>
      </c>
      <c r="DR39" s="90">
        <f t="shared" ref="DR39:DR66" si="165">EG39-CE39</f>
        <v>1.5800000000000018</v>
      </c>
      <c r="DS39" s="162">
        <f t="shared" si="70"/>
        <v>2.4415159225366505</v>
      </c>
      <c r="DT39" s="162">
        <f t="shared" si="112"/>
        <v>2.4553818440315962</v>
      </c>
      <c r="DU39" s="162">
        <f t="shared" si="121"/>
        <v>2.8241104794253338</v>
      </c>
      <c r="DV39" s="59"/>
      <c r="DW39" s="91">
        <f t="shared" ref="DW39:DW66" si="166">SQRT((EH39-DG39)^2+(EI39-DH39)^2+(EJ39-DI39)^2)</f>
        <v>3.5036837756852481</v>
      </c>
      <c r="DX39" s="59"/>
      <c r="DY39" s="21">
        <v>46.41</v>
      </c>
      <c r="DZ39" s="21">
        <v>10.65</v>
      </c>
      <c r="EA39" s="21">
        <v>23.45</v>
      </c>
      <c r="EB39" s="21">
        <v>45.02</v>
      </c>
      <c r="EC39" s="21">
        <v>10.63</v>
      </c>
      <c r="ED39" s="21">
        <v>22.46</v>
      </c>
      <c r="EE39" s="21">
        <v>45.36</v>
      </c>
      <c r="EF39" s="21">
        <v>10.73</v>
      </c>
      <c r="EG39" s="21">
        <v>22.71</v>
      </c>
      <c r="EH39" s="91">
        <f t="shared" si="73"/>
        <v>45.596666666666671</v>
      </c>
      <c r="EI39" s="91">
        <f t="shared" si="74"/>
        <v>10.670000000000002</v>
      </c>
      <c r="EJ39" s="131">
        <f t="shared" si="75"/>
        <v>22.873333333333335</v>
      </c>
      <c r="EK39" s="70">
        <f t="shared" si="76"/>
        <v>3.3000000000000043</v>
      </c>
      <c r="EL39" s="70">
        <f t="shared" si="77"/>
        <v>0.32000000000000028</v>
      </c>
      <c r="EM39" s="70">
        <f t="shared" si="78"/>
        <v>2.3000000000000007</v>
      </c>
      <c r="EN39" s="70">
        <f t="shared" si="79"/>
        <v>3.3699999999999974</v>
      </c>
      <c r="EO39" s="70">
        <f t="shared" si="80"/>
        <v>0.38000000000000078</v>
      </c>
      <c r="EP39" s="70">
        <f t="shared" si="81"/>
        <v>2.5</v>
      </c>
      <c r="EQ39" s="70">
        <f t="shared" si="82"/>
        <v>3.8299999999999983</v>
      </c>
      <c r="ER39" s="70">
        <f t="shared" si="83"/>
        <v>0.41000000000000014</v>
      </c>
      <c r="ES39" s="70">
        <f t="shared" si="84"/>
        <v>2.91</v>
      </c>
      <c r="ET39" s="162">
        <f t="shared" si="85"/>
        <v>4.0351455983644549</v>
      </c>
      <c r="EU39" s="162">
        <f t="shared" si="113"/>
        <v>4.213229165378972</v>
      </c>
      <c r="EV39" s="162">
        <f t="shared" si="122"/>
        <v>4.8275356031830556</v>
      </c>
      <c r="EW39" s="59"/>
      <c r="EX39" s="91">
        <f t="shared" ref="EX39:EX66" si="167">SQRT((FI39-EH39)^2+(FJ39-EI39)^2+(FK39-EJ39)^2)</f>
        <v>1.8210039965786804</v>
      </c>
      <c r="EY39" s="59"/>
      <c r="EZ39" s="21">
        <v>47.59</v>
      </c>
      <c r="FA39" s="21">
        <v>11.02</v>
      </c>
      <c r="FB39" s="21">
        <v>24.54</v>
      </c>
      <c r="FC39" s="21">
        <v>46.32</v>
      </c>
      <c r="FD39" s="21">
        <v>10.97</v>
      </c>
      <c r="FE39" s="21">
        <v>23.64</v>
      </c>
      <c r="FF39" s="21">
        <v>46.85</v>
      </c>
      <c r="FG39" s="21">
        <v>11.08</v>
      </c>
      <c r="FH39" s="21">
        <v>24.04</v>
      </c>
      <c r="FI39" s="91">
        <f t="shared" si="88"/>
        <v>46.919999999999995</v>
      </c>
      <c r="FJ39" s="91">
        <f t="shared" si="89"/>
        <v>11.023333333333333</v>
      </c>
      <c r="FK39" s="91">
        <f t="shared" si="90"/>
        <v>24.073333333333334</v>
      </c>
      <c r="FL39" s="90">
        <f t="shared" ref="FL39:FL66" si="168">GA39-BW39</f>
        <v>4.5200000000000031</v>
      </c>
      <c r="FM39" s="90">
        <f t="shared" ref="FM39:FM66" si="169">GB39-BX39</f>
        <v>0.57000000000000028</v>
      </c>
      <c r="FN39" s="90">
        <f t="shared" ref="FN39:FN66" si="170">GC39-BY39</f>
        <v>3.3200000000000003</v>
      </c>
      <c r="FO39" s="90">
        <f t="shared" ref="FO39:FO66" si="171">GD39-BZ39</f>
        <v>4.7199999999999989</v>
      </c>
      <c r="FP39" s="90">
        <f t="shared" ref="FP39:FP66" si="172">GE39-CA39</f>
        <v>0.6899999999999995</v>
      </c>
      <c r="FQ39" s="90">
        <f t="shared" ref="FQ39:FQ66" si="173">GF39-CB39</f>
        <v>3.6699999999999982</v>
      </c>
      <c r="FR39" s="90">
        <f t="shared" ref="FR39:FR66" si="174">GG39-CC39</f>
        <v>5.1199999999999974</v>
      </c>
      <c r="FS39" s="90">
        <f t="shared" ref="FS39:FS66" si="175">GH39-CD39</f>
        <v>0.69999999999999929</v>
      </c>
      <c r="FT39" s="90">
        <f t="shared" ref="FT39:FT66" si="176">GI39-CE39</f>
        <v>4.0600000000000023</v>
      </c>
      <c r="FU39" s="162">
        <f t="shared" si="91"/>
        <v>5.6371712764470825</v>
      </c>
      <c r="FV39" s="162">
        <f t="shared" si="114"/>
        <v>6.0185878742442549</v>
      </c>
      <c r="FW39" s="162">
        <f t="shared" si="123"/>
        <v>6.5717577557301965</v>
      </c>
      <c r="FX39" s="59"/>
      <c r="FY39" s="91">
        <f t="shared" ref="FY39:FY66" si="177">SQRT((GJ39-FI39)^2+(GK39-FJ39)^2+(GL39-FK39)^2)</f>
        <v>1.7249057945290875</v>
      </c>
      <c r="FZ39" s="59"/>
      <c r="GA39" s="21">
        <v>48.81</v>
      </c>
      <c r="GB39" s="21">
        <v>11.27</v>
      </c>
      <c r="GC39" s="21">
        <v>25.56</v>
      </c>
      <c r="GD39" s="21">
        <v>47.67</v>
      </c>
      <c r="GE39" s="21">
        <v>11.28</v>
      </c>
      <c r="GF39" s="21">
        <v>24.81</v>
      </c>
      <c r="GG39" s="21">
        <v>48.14</v>
      </c>
      <c r="GH39" s="21">
        <v>11.37</v>
      </c>
      <c r="GI39" s="21">
        <v>25.19</v>
      </c>
      <c r="GJ39" s="91">
        <f t="shared" si="94"/>
        <v>48.206666666666671</v>
      </c>
      <c r="GK39" s="91">
        <f t="shared" si="95"/>
        <v>11.306666666666665</v>
      </c>
      <c r="GL39" s="91">
        <f t="shared" si="96"/>
        <v>25.186666666666667</v>
      </c>
    </row>
    <row r="40" spans="1:194" s="93" customFormat="1">
      <c r="A40" s="38"/>
      <c r="B40" s="41" t="s">
        <v>91</v>
      </c>
      <c r="C40" s="34" t="s">
        <v>92</v>
      </c>
      <c r="D40" s="69"/>
      <c r="E40" s="27">
        <v>63.72</v>
      </c>
      <c r="F40" s="27">
        <v>6.7</v>
      </c>
      <c r="G40" s="27">
        <v>22.25</v>
      </c>
      <c r="H40" s="27">
        <v>65.83</v>
      </c>
      <c r="I40" s="27">
        <v>6.07</v>
      </c>
      <c r="J40" s="27">
        <v>21.55</v>
      </c>
      <c r="K40" s="27">
        <v>65.31</v>
      </c>
      <c r="L40" s="27">
        <v>6.16</v>
      </c>
      <c r="M40" s="27">
        <v>20.87</v>
      </c>
      <c r="N40" s="78">
        <f t="shared" si="51"/>
        <v>64.953333333333333</v>
      </c>
      <c r="O40" s="78">
        <f t="shared" si="52"/>
        <v>6.31</v>
      </c>
      <c r="P40" s="78">
        <f t="shared" si="53"/>
        <v>21.556666666666668</v>
      </c>
      <c r="Q40" s="70">
        <f t="shared" si="128"/>
        <v>-23.659999999999997</v>
      </c>
      <c r="R40" s="70">
        <f t="shared" si="129"/>
        <v>2.2800000000000002</v>
      </c>
      <c r="S40" s="70">
        <f t="shared" si="130"/>
        <v>-6.0300000000000011</v>
      </c>
      <c r="T40" s="70">
        <f t="shared" si="131"/>
        <v>-21.019999999999996</v>
      </c>
      <c r="U40" s="70">
        <f t="shared" si="132"/>
        <v>3.33</v>
      </c>
      <c r="V40" s="70">
        <f t="shared" si="133"/>
        <v>-2</v>
      </c>
      <c r="W40" s="70">
        <f t="shared" si="134"/>
        <v>-17.71</v>
      </c>
      <c r="X40" s="70">
        <f t="shared" si="135"/>
        <v>3.1799999999999997</v>
      </c>
      <c r="Y40" s="70">
        <f t="shared" si="136"/>
        <v>-0.31000000000000227</v>
      </c>
      <c r="Z40" s="160">
        <f t="shared" si="107"/>
        <v>24.522538612468324</v>
      </c>
      <c r="AA40" s="160">
        <f t="shared" si="54"/>
        <v>21.375904659218516</v>
      </c>
      <c r="AB40" s="160">
        <f t="shared" si="55"/>
        <v>17.995905089769728</v>
      </c>
      <c r="AC40" s="289"/>
      <c r="AD40" s="289"/>
      <c r="AE40" s="230"/>
      <c r="AF40" s="230"/>
      <c r="AG40" s="230"/>
      <c r="AH40" s="230"/>
      <c r="AI40" s="230"/>
      <c r="AJ40" s="230"/>
      <c r="AK40" s="230"/>
      <c r="AL40" s="230"/>
      <c r="AM40" s="230"/>
      <c r="AN40" s="230"/>
      <c r="AO40" s="230"/>
      <c r="AP40" s="230"/>
      <c r="AQ40" s="230"/>
      <c r="AR40" s="61"/>
      <c r="AS40" s="78">
        <f t="shared" si="137"/>
        <v>21.185245914183874</v>
      </c>
      <c r="AT40" s="62"/>
      <c r="AU40" s="27">
        <v>40.06</v>
      </c>
      <c r="AV40" s="27">
        <v>8.98</v>
      </c>
      <c r="AW40" s="27">
        <v>16.22</v>
      </c>
      <c r="AX40" s="27">
        <v>44.81</v>
      </c>
      <c r="AY40" s="27">
        <v>9.4</v>
      </c>
      <c r="AZ40" s="27">
        <v>19.55</v>
      </c>
      <c r="BA40" s="27">
        <v>47.6</v>
      </c>
      <c r="BB40" s="27">
        <v>9.34</v>
      </c>
      <c r="BC40" s="27">
        <v>20.56</v>
      </c>
      <c r="BD40" s="78">
        <f t="shared" si="108"/>
        <v>44.156666666666666</v>
      </c>
      <c r="BE40" s="78">
        <f t="shared" si="109"/>
        <v>9.24</v>
      </c>
      <c r="BF40" s="78">
        <f t="shared" ref="BF40:BF66" si="178">AVERAGE(AW40,AZ40,BC40)</f>
        <v>18.776666666666667</v>
      </c>
      <c r="BG40" s="70">
        <f t="shared" si="138"/>
        <v>-2.3100000000000023</v>
      </c>
      <c r="BH40" s="70">
        <f t="shared" si="139"/>
        <v>1.4299999999999997</v>
      </c>
      <c r="BI40" s="70">
        <f t="shared" si="140"/>
        <v>0.85999999999999943</v>
      </c>
      <c r="BJ40" s="70">
        <f t="shared" si="141"/>
        <v>-3.6500000000000057</v>
      </c>
      <c r="BK40" s="70">
        <f t="shared" si="142"/>
        <v>1.4399999999999995</v>
      </c>
      <c r="BL40" s="70">
        <f t="shared" si="143"/>
        <v>0.85999999999999943</v>
      </c>
      <c r="BM40" s="70">
        <f t="shared" si="144"/>
        <v>-4.6900000000000048</v>
      </c>
      <c r="BN40" s="70">
        <f t="shared" si="145"/>
        <v>1.83</v>
      </c>
      <c r="BO40" s="70">
        <f t="shared" si="146"/>
        <v>1.4299999999999997</v>
      </c>
      <c r="BP40" s="160">
        <f t="shared" si="110"/>
        <v>2.8496666471712104</v>
      </c>
      <c r="BQ40" s="160">
        <f t="shared" si="59"/>
        <v>4.0169266859130053</v>
      </c>
      <c r="BR40" s="160">
        <f t="shared" si="60"/>
        <v>5.2335360894905509</v>
      </c>
      <c r="BS40" s="289"/>
      <c r="BT40" s="62"/>
      <c r="BU40" s="78">
        <f t="shared" si="115"/>
        <v>4.0198811480495875</v>
      </c>
      <c r="BV40" s="62"/>
      <c r="BW40" s="27">
        <v>37.75</v>
      </c>
      <c r="BX40" s="27">
        <v>10.41</v>
      </c>
      <c r="BY40" s="27">
        <v>17.079999999999998</v>
      </c>
      <c r="BZ40" s="27">
        <v>41.16</v>
      </c>
      <c r="CA40" s="27">
        <v>10.84</v>
      </c>
      <c r="CB40" s="27">
        <v>20.41</v>
      </c>
      <c r="CC40" s="27">
        <v>42.91</v>
      </c>
      <c r="CD40" s="27">
        <v>11.17</v>
      </c>
      <c r="CE40" s="27">
        <v>21.99</v>
      </c>
      <c r="CF40" s="78">
        <f t="shared" si="125"/>
        <v>40.606666666666662</v>
      </c>
      <c r="CG40" s="78">
        <f t="shared" si="126"/>
        <v>10.806666666666667</v>
      </c>
      <c r="CH40" s="132">
        <f t="shared" si="127"/>
        <v>19.826666666666664</v>
      </c>
      <c r="CI40" s="141">
        <f t="shared" si="147"/>
        <v>1.5200000000000031</v>
      </c>
      <c r="CJ40" s="70">
        <f t="shared" si="148"/>
        <v>0</v>
      </c>
      <c r="CK40" s="70">
        <f t="shared" si="149"/>
        <v>0.71000000000000085</v>
      </c>
      <c r="CL40" s="70">
        <f t="shared" si="150"/>
        <v>1.7800000000000011</v>
      </c>
      <c r="CM40" s="70">
        <f t="shared" si="151"/>
        <v>-8.9999999999999858E-2</v>
      </c>
      <c r="CN40" s="70">
        <f t="shared" si="152"/>
        <v>0.80999999999999872</v>
      </c>
      <c r="CO40" s="70">
        <f t="shared" si="153"/>
        <v>1.4000000000000057</v>
      </c>
      <c r="CP40" s="70">
        <f t="shared" si="154"/>
        <v>-0.25</v>
      </c>
      <c r="CQ40" s="142">
        <f t="shared" si="155"/>
        <v>0.43000000000000327</v>
      </c>
      <c r="CR40" s="160">
        <f t="shared" si="119"/>
        <v>1.6776471619503341</v>
      </c>
      <c r="CS40" s="160">
        <f t="shared" si="111"/>
        <v>1.9577027353507994</v>
      </c>
      <c r="CT40" s="160">
        <f t="shared" si="120"/>
        <v>1.485732142749836</v>
      </c>
      <c r="CU40" s="62"/>
      <c r="CV40" s="78">
        <f t="shared" si="156"/>
        <v>1.6999379073627732</v>
      </c>
      <c r="CW40" s="62"/>
      <c r="CX40" s="27">
        <v>39.270000000000003</v>
      </c>
      <c r="CY40" s="27">
        <v>10.41</v>
      </c>
      <c r="CZ40" s="27">
        <v>17.79</v>
      </c>
      <c r="DA40" s="27">
        <v>42.94</v>
      </c>
      <c r="DB40" s="27">
        <v>10.75</v>
      </c>
      <c r="DC40" s="27">
        <v>21.22</v>
      </c>
      <c r="DD40" s="27">
        <v>44.31</v>
      </c>
      <c r="DE40" s="27">
        <v>10.92</v>
      </c>
      <c r="DF40" s="27">
        <v>22.42</v>
      </c>
      <c r="DG40" s="78">
        <f t="shared" si="67"/>
        <v>42.173333333333339</v>
      </c>
      <c r="DH40" s="78">
        <f t="shared" si="68"/>
        <v>10.693333333333333</v>
      </c>
      <c r="DI40" s="132">
        <f t="shared" si="69"/>
        <v>20.476666666666667</v>
      </c>
      <c r="DJ40" s="70">
        <f t="shared" si="157"/>
        <v>2.3100000000000023</v>
      </c>
      <c r="DK40" s="70">
        <f t="shared" si="158"/>
        <v>0.40000000000000036</v>
      </c>
      <c r="DL40" s="70">
        <f t="shared" si="159"/>
        <v>1.7700000000000031</v>
      </c>
      <c r="DM40" s="70">
        <f t="shared" si="160"/>
        <v>2.8900000000000006</v>
      </c>
      <c r="DN40" s="70">
        <f t="shared" si="161"/>
        <v>0.25999999999999979</v>
      </c>
      <c r="DO40" s="70">
        <f t="shared" si="162"/>
        <v>2.0799999999999983</v>
      </c>
      <c r="DP40" s="70">
        <f t="shared" si="163"/>
        <v>2.2900000000000063</v>
      </c>
      <c r="DQ40" s="70">
        <f t="shared" si="164"/>
        <v>5.0000000000000711E-2</v>
      </c>
      <c r="DR40" s="70">
        <f t="shared" si="165"/>
        <v>1.4100000000000001</v>
      </c>
      <c r="DS40" s="160">
        <f t="shared" si="70"/>
        <v>2.9375159574034697</v>
      </c>
      <c r="DT40" s="160">
        <f t="shared" si="112"/>
        <v>3.5701680632709709</v>
      </c>
      <c r="DU40" s="160">
        <f t="shared" si="121"/>
        <v>2.689739764363837</v>
      </c>
      <c r="DV40" s="62"/>
      <c r="DW40" s="78">
        <f t="shared" si="166"/>
        <v>1.4848381879667683</v>
      </c>
      <c r="DX40" s="62"/>
      <c r="DY40" s="27">
        <v>40.06</v>
      </c>
      <c r="DZ40" s="27">
        <v>10.81</v>
      </c>
      <c r="EA40" s="27">
        <v>18.850000000000001</v>
      </c>
      <c r="EB40" s="27">
        <v>44.05</v>
      </c>
      <c r="EC40" s="27">
        <v>11.1</v>
      </c>
      <c r="ED40" s="27">
        <v>22.49</v>
      </c>
      <c r="EE40" s="27">
        <v>45.2</v>
      </c>
      <c r="EF40" s="27">
        <v>11.22</v>
      </c>
      <c r="EG40" s="27">
        <v>23.4</v>
      </c>
      <c r="EH40" s="78">
        <f t="shared" si="73"/>
        <v>43.103333333333332</v>
      </c>
      <c r="EI40" s="78">
        <f t="shared" si="74"/>
        <v>11.043333333333335</v>
      </c>
      <c r="EJ40" s="132">
        <f t="shared" si="75"/>
        <v>21.580000000000002</v>
      </c>
      <c r="EK40" s="70">
        <f t="shared" si="76"/>
        <v>4.0499999999999972</v>
      </c>
      <c r="EL40" s="70">
        <f t="shared" si="77"/>
        <v>1.0600000000000005</v>
      </c>
      <c r="EM40" s="70">
        <f t="shared" si="78"/>
        <v>3.66</v>
      </c>
      <c r="EN40" s="70">
        <f t="shared" si="79"/>
        <v>4.3000000000000043</v>
      </c>
      <c r="EO40" s="70">
        <f t="shared" si="80"/>
        <v>0.85999999999999943</v>
      </c>
      <c r="EP40" s="70">
        <f t="shared" si="81"/>
        <v>3.6400000000000006</v>
      </c>
      <c r="EQ40" s="70">
        <f t="shared" si="82"/>
        <v>3.5700000000000003</v>
      </c>
      <c r="ER40" s="70">
        <f t="shared" si="83"/>
        <v>0.58000000000000007</v>
      </c>
      <c r="ES40" s="70">
        <f t="shared" si="84"/>
        <v>2.7300000000000004</v>
      </c>
      <c r="ET40" s="160">
        <f t="shared" si="85"/>
        <v>5.5607283695573528</v>
      </c>
      <c r="EU40" s="160">
        <f t="shared" si="113"/>
        <v>5.6990525528371858</v>
      </c>
      <c r="EV40" s="160">
        <f t="shared" si="122"/>
        <v>4.5314677533885197</v>
      </c>
      <c r="EW40" s="62"/>
      <c r="EX40" s="78">
        <f t="shared" si="167"/>
        <v>2.2504789613670066</v>
      </c>
      <c r="EY40" s="62"/>
      <c r="EZ40" s="27">
        <v>41.8</v>
      </c>
      <c r="FA40" s="27">
        <v>11.47</v>
      </c>
      <c r="FB40" s="27">
        <v>20.74</v>
      </c>
      <c r="FC40" s="27">
        <v>45.46</v>
      </c>
      <c r="FD40" s="27">
        <v>11.7</v>
      </c>
      <c r="FE40" s="27">
        <v>24.05</v>
      </c>
      <c r="FF40" s="27">
        <v>46.48</v>
      </c>
      <c r="FG40" s="27">
        <v>11.75</v>
      </c>
      <c r="FH40" s="27">
        <v>24.72</v>
      </c>
      <c r="FI40" s="78">
        <f t="shared" si="88"/>
        <v>44.579999999999991</v>
      </c>
      <c r="FJ40" s="78">
        <f t="shared" si="89"/>
        <v>11.64</v>
      </c>
      <c r="FK40" s="78">
        <f t="shared" si="90"/>
        <v>23.169999999999998</v>
      </c>
      <c r="FL40" s="70">
        <f t="shared" si="168"/>
        <v>5.4799999999999969</v>
      </c>
      <c r="FM40" s="70">
        <f t="shared" si="169"/>
        <v>1.5500000000000007</v>
      </c>
      <c r="FN40" s="70">
        <f t="shared" si="170"/>
        <v>5.2600000000000016</v>
      </c>
      <c r="FO40" s="70">
        <f t="shared" si="171"/>
        <v>5.8500000000000014</v>
      </c>
      <c r="FP40" s="70">
        <f t="shared" si="172"/>
        <v>1.2699999999999996</v>
      </c>
      <c r="FQ40" s="70">
        <f t="shared" si="173"/>
        <v>5.2199999999999989</v>
      </c>
      <c r="FR40" s="70">
        <f t="shared" si="174"/>
        <v>4.8700000000000045</v>
      </c>
      <c r="FS40" s="70">
        <f t="shared" si="175"/>
        <v>0.91999999999999993</v>
      </c>
      <c r="FT40" s="70">
        <f t="shared" si="176"/>
        <v>3.990000000000002</v>
      </c>
      <c r="FU40" s="160">
        <f t="shared" si="91"/>
        <v>7.7524512252577233</v>
      </c>
      <c r="FV40" s="160">
        <f t="shared" si="114"/>
        <v>7.9425310827216791</v>
      </c>
      <c r="FW40" s="160">
        <f t="shared" si="123"/>
        <v>6.3626566778351368</v>
      </c>
      <c r="FX40" s="62"/>
      <c r="FY40" s="78">
        <f t="shared" si="177"/>
        <v>2.0968123955714879</v>
      </c>
      <c r="FZ40" s="62"/>
      <c r="GA40" s="27">
        <v>43.23</v>
      </c>
      <c r="GB40" s="27">
        <v>11.96</v>
      </c>
      <c r="GC40" s="27">
        <v>22.34</v>
      </c>
      <c r="GD40" s="27">
        <v>47.01</v>
      </c>
      <c r="GE40" s="27">
        <v>12.11</v>
      </c>
      <c r="GF40" s="27">
        <v>25.63</v>
      </c>
      <c r="GG40" s="27">
        <v>47.78</v>
      </c>
      <c r="GH40" s="27">
        <v>12.09</v>
      </c>
      <c r="GI40" s="27">
        <v>25.98</v>
      </c>
      <c r="GJ40" s="78">
        <f t="shared" si="94"/>
        <v>46.006666666666661</v>
      </c>
      <c r="GK40" s="78">
        <f t="shared" si="95"/>
        <v>12.053333333333333</v>
      </c>
      <c r="GL40" s="78">
        <f t="shared" si="96"/>
        <v>24.650000000000002</v>
      </c>
    </row>
    <row r="41" spans="1:194" s="93" customFormat="1">
      <c r="A41" s="38"/>
      <c r="B41" s="41" t="s">
        <v>93</v>
      </c>
      <c r="C41" s="34" t="s">
        <v>94</v>
      </c>
      <c r="D41" s="69"/>
      <c r="E41" s="27">
        <v>64.23</v>
      </c>
      <c r="F41" s="27">
        <v>7.95</v>
      </c>
      <c r="G41" s="27">
        <v>27.64</v>
      </c>
      <c r="H41" s="27">
        <v>65.58</v>
      </c>
      <c r="I41" s="27">
        <v>7.05</v>
      </c>
      <c r="J41" s="27">
        <v>26.27</v>
      </c>
      <c r="K41" s="27">
        <v>67</v>
      </c>
      <c r="L41" s="27">
        <v>6.66</v>
      </c>
      <c r="M41" s="27">
        <v>25.43</v>
      </c>
      <c r="N41" s="78">
        <f t="shared" si="51"/>
        <v>65.603333333333339</v>
      </c>
      <c r="O41" s="78">
        <f t="shared" si="52"/>
        <v>7.22</v>
      </c>
      <c r="P41" s="78">
        <f t="shared" si="53"/>
        <v>26.446666666666669</v>
      </c>
      <c r="Q41" s="70">
        <f t="shared" si="128"/>
        <v>-26.67</v>
      </c>
      <c r="R41" s="70">
        <f t="shared" si="129"/>
        <v>0.62999999999999989</v>
      </c>
      <c r="S41" s="70">
        <f t="shared" si="130"/>
        <v>-11.530000000000001</v>
      </c>
      <c r="T41" s="70">
        <f t="shared" si="131"/>
        <v>-25.199999999999996</v>
      </c>
      <c r="U41" s="70">
        <f t="shared" si="132"/>
        <v>2.0900000000000007</v>
      </c>
      <c r="V41" s="70">
        <f t="shared" si="133"/>
        <v>-7.6699999999999982</v>
      </c>
      <c r="W41" s="70">
        <f t="shared" si="134"/>
        <v>-24.79</v>
      </c>
      <c r="X41" s="70">
        <f t="shared" si="135"/>
        <v>2.5500000000000007</v>
      </c>
      <c r="Y41" s="70">
        <f t="shared" si="136"/>
        <v>-6.3299999999999983</v>
      </c>
      <c r="Z41" s="160">
        <f t="shared" si="107"/>
        <v>29.062462042985967</v>
      </c>
      <c r="AA41" s="160">
        <f t="shared" si="54"/>
        <v>26.424174537722077</v>
      </c>
      <c r="AB41" s="160">
        <f t="shared" si="55"/>
        <v>25.712166380917807</v>
      </c>
      <c r="AC41" s="289"/>
      <c r="AD41" s="289"/>
      <c r="AE41" s="230"/>
      <c r="AF41" s="230"/>
      <c r="AG41" s="230"/>
      <c r="AH41" s="230"/>
      <c r="AI41" s="230"/>
      <c r="AJ41" s="230"/>
      <c r="AK41" s="230"/>
      <c r="AL41" s="230"/>
      <c r="AM41" s="230"/>
      <c r="AN41" s="230"/>
      <c r="AO41" s="230"/>
      <c r="AP41" s="230"/>
      <c r="AQ41" s="230"/>
      <c r="AR41" s="61"/>
      <c r="AS41" s="78">
        <f t="shared" si="137"/>
        <v>26.990346834048324</v>
      </c>
      <c r="AT41" s="62"/>
      <c r="AU41" s="27">
        <v>37.56</v>
      </c>
      <c r="AV41" s="27">
        <v>8.58</v>
      </c>
      <c r="AW41" s="27">
        <v>16.11</v>
      </c>
      <c r="AX41" s="27">
        <v>40.380000000000003</v>
      </c>
      <c r="AY41" s="27">
        <v>9.14</v>
      </c>
      <c r="AZ41" s="27">
        <v>18.600000000000001</v>
      </c>
      <c r="BA41" s="27">
        <v>42.21</v>
      </c>
      <c r="BB41" s="27">
        <v>9.2100000000000009</v>
      </c>
      <c r="BC41" s="27">
        <v>19.100000000000001</v>
      </c>
      <c r="BD41" s="78">
        <f t="shared" si="108"/>
        <v>40.050000000000004</v>
      </c>
      <c r="BE41" s="78">
        <f t="shared" si="109"/>
        <v>8.9766666666666666</v>
      </c>
      <c r="BF41" s="78">
        <f t="shared" si="178"/>
        <v>17.936666666666667</v>
      </c>
      <c r="BG41" s="70">
        <f t="shared" si="138"/>
        <v>0.97999999999999687</v>
      </c>
      <c r="BH41" s="70">
        <f t="shared" si="139"/>
        <v>0.99000000000000021</v>
      </c>
      <c r="BI41" s="70">
        <f t="shared" si="140"/>
        <v>1.8200000000000003</v>
      </c>
      <c r="BJ41" s="70">
        <f t="shared" si="141"/>
        <v>-0.12000000000000455</v>
      </c>
      <c r="BK41" s="70">
        <f t="shared" si="142"/>
        <v>0.80999999999999872</v>
      </c>
      <c r="BL41" s="70">
        <f t="shared" si="143"/>
        <v>1.0999999999999979</v>
      </c>
      <c r="BM41" s="70">
        <f t="shared" si="144"/>
        <v>3.9999999999999147E-2</v>
      </c>
      <c r="BN41" s="70">
        <f t="shared" si="145"/>
        <v>1.1399999999999988</v>
      </c>
      <c r="BO41" s="70">
        <f t="shared" si="146"/>
        <v>2.759999999999998</v>
      </c>
      <c r="BP41" s="160">
        <f t="shared" si="110"/>
        <v>2.2919205919926622</v>
      </c>
      <c r="BQ41" s="160">
        <f t="shared" si="59"/>
        <v>1.3713132391981033</v>
      </c>
      <c r="BR41" s="160">
        <f t="shared" si="60"/>
        <v>2.9864360029975505</v>
      </c>
      <c r="BS41" s="289"/>
      <c r="BT41" s="62"/>
      <c r="BU41" s="78">
        <f t="shared" si="115"/>
        <v>2.1529308189329024</v>
      </c>
      <c r="BV41" s="62"/>
      <c r="BW41" s="27">
        <v>38.54</v>
      </c>
      <c r="BX41" s="27">
        <v>9.57</v>
      </c>
      <c r="BY41" s="27">
        <v>17.93</v>
      </c>
      <c r="BZ41" s="27">
        <v>40.26</v>
      </c>
      <c r="CA41" s="27">
        <v>9.9499999999999993</v>
      </c>
      <c r="CB41" s="27">
        <v>19.7</v>
      </c>
      <c r="CC41" s="27">
        <v>42.25</v>
      </c>
      <c r="CD41" s="27">
        <v>10.35</v>
      </c>
      <c r="CE41" s="27">
        <v>21.86</v>
      </c>
      <c r="CF41" s="78">
        <f t="shared" si="125"/>
        <v>40.35</v>
      </c>
      <c r="CG41" s="78">
        <f t="shared" si="126"/>
        <v>9.9566666666666652</v>
      </c>
      <c r="CH41" s="132">
        <f t="shared" si="127"/>
        <v>19.829999999999998</v>
      </c>
      <c r="CI41" s="141">
        <f t="shared" si="147"/>
        <v>1.75</v>
      </c>
      <c r="CJ41" s="70">
        <f t="shared" si="148"/>
        <v>0.15000000000000036</v>
      </c>
      <c r="CK41" s="70">
        <f t="shared" si="149"/>
        <v>0.91000000000000014</v>
      </c>
      <c r="CL41" s="70">
        <f t="shared" si="150"/>
        <v>2.3000000000000043</v>
      </c>
      <c r="CM41" s="70">
        <f t="shared" si="151"/>
        <v>0.26000000000000156</v>
      </c>
      <c r="CN41" s="70">
        <f t="shared" si="152"/>
        <v>1.379999999999999</v>
      </c>
      <c r="CO41" s="70">
        <f t="shared" si="153"/>
        <v>2.0700000000000003</v>
      </c>
      <c r="CP41" s="70">
        <f t="shared" si="154"/>
        <v>0.16999999999999993</v>
      </c>
      <c r="CQ41" s="142">
        <f t="shared" si="155"/>
        <v>1.1700000000000017</v>
      </c>
      <c r="CR41" s="160">
        <f t="shared" si="119"/>
        <v>1.9781557067126945</v>
      </c>
      <c r="CS41" s="160">
        <f t="shared" si="111"/>
        <v>2.694809826314283</v>
      </c>
      <c r="CT41" s="160">
        <f t="shared" si="120"/>
        <v>2.383841437679949</v>
      </c>
      <c r="CU41" s="62"/>
      <c r="CV41" s="78">
        <f t="shared" si="156"/>
        <v>2.3514156492537701</v>
      </c>
      <c r="CW41" s="62"/>
      <c r="CX41" s="27">
        <v>40.29</v>
      </c>
      <c r="CY41" s="27">
        <v>9.7200000000000006</v>
      </c>
      <c r="CZ41" s="27">
        <v>18.84</v>
      </c>
      <c r="DA41" s="27">
        <v>42.56</v>
      </c>
      <c r="DB41" s="27">
        <v>10.210000000000001</v>
      </c>
      <c r="DC41" s="27">
        <v>21.08</v>
      </c>
      <c r="DD41" s="27">
        <v>44.32</v>
      </c>
      <c r="DE41" s="27">
        <v>10.52</v>
      </c>
      <c r="DF41" s="27">
        <v>23.03</v>
      </c>
      <c r="DG41" s="78">
        <f t="shared" si="67"/>
        <v>42.389999999999993</v>
      </c>
      <c r="DH41" s="78">
        <f t="shared" si="68"/>
        <v>10.15</v>
      </c>
      <c r="DI41" s="132">
        <f t="shared" si="69"/>
        <v>20.983333333333334</v>
      </c>
      <c r="DJ41" s="70">
        <f t="shared" si="157"/>
        <v>1.9299999999999997</v>
      </c>
      <c r="DK41" s="70">
        <f t="shared" si="158"/>
        <v>0.45999999999999908</v>
      </c>
      <c r="DL41" s="70">
        <f t="shared" si="159"/>
        <v>1.4400000000000013</v>
      </c>
      <c r="DM41" s="70">
        <f t="shared" si="160"/>
        <v>3.1000000000000014</v>
      </c>
      <c r="DN41" s="70">
        <f t="shared" si="161"/>
        <v>0.66000000000000014</v>
      </c>
      <c r="DO41" s="70">
        <f t="shared" si="162"/>
        <v>2.490000000000002</v>
      </c>
      <c r="DP41" s="70">
        <f t="shared" si="163"/>
        <v>2.8200000000000003</v>
      </c>
      <c r="DQ41" s="70">
        <f t="shared" si="164"/>
        <v>0.53000000000000114</v>
      </c>
      <c r="DR41" s="70">
        <f t="shared" si="165"/>
        <v>2.1999999999999993</v>
      </c>
      <c r="DS41" s="160">
        <f t="shared" si="70"/>
        <v>2.4515505297668252</v>
      </c>
      <c r="DT41" s="160">
        <f t="shared" si="112"/>
        <v>4.0305954895027636</v>
      </c>
      <c r="DU41" s="160">
        <f t="shared" si="121"/>
        <v>3.6157018682407984</v>
      </c>
      <c r="DV41" s="62"/>
      <c r="DW41" s="78">
        <f t="shared" si="166"/>
        <v>1.1188635106909004</v>
      </c>
      <c r="DX41" s="62"/>
      <c r="DY41" s="27">
        <v>40.47</v>
      </c>
      <c r="DZ41" s="27">
        <v>10.029999999999999</v>
      </c>
      <c r="EA41" s="27">
        <v>19.37</v>
      </c>
      <c r="EB41" s="27">
        <v>43.36</v>
      </c>
      <c r="EC41" s="27">
        <v>10.61</v>
      </c>
      <c r="ED41" s="27">
        <v>22.19</v>
      </c>
      <c r="EE41" s="27">
        <v>45.07</v>
      </c>
      <c r="EF41" s="27">
        <v>10.88</v>
      </c>
      <c r="EG41" s="27">
        <v>24.06</v>
      </c>
      <c r="EH41" s="78">
        <f t="shared" si="73"/>
        <v>42.966666666666669</v>
      </c>
      <c r="EI41" s="78">
        <f t="shared" si="74"/>
        <v>10.506666666666668</v>
      </c>
      <c r="EJ41" s="132">
        <f t="shared" si="75"/>
        <v>21.873333333333335</v>
      </c>
      <c r="EK41" s="70">
        <f t="shared" si="76"/>
        <v>3.6000000000000014</v>
      </c>
      <c r="EL41" s="70">
        <f t="shared" si="77"/>
        <v>1.3599999999999994</v>
      </c>
      <c r="EM41" s="70">
        <f t="shared" si="78"/>
        <v>3.59</v>
      </c>
      <c r="EN41" s="70">
        <f t="shared" si="79"/>
        <v>4.9200000000000017</v>
      </c>
      <c r="EO41" s="70">
        <f t="shared" si="80"/>
        <v>1.4800000000000004</v>
      </c>
      <c r="EP41" s="70">
        <f t="shared" si="81"/>
        <v>4.59</v>
      </c>
      <c r="EQ41" s="70">
        <f t="shared" si="82"/>
        <v>4.5600000000000023</v>
      </c>
      <c r="ER41" s="70">
        <f t="shared" si="83"/>
        <v>1.3900000000000006</v>
      </c>
      <c r="ES41" s="70">
        <f t="shared" si="84"/>
        <v>4.25</v>
      </c>
      <c r="ET41" s="160">
        <f t="shared" si="85"/>
        <v>5.2628604389628277</v>
      </c>
      <c r="EU41" s="160">
        <f t="shared" si="113"/>
        <v>6.8894774838154467</v>
      </c>
      <c r="EV41" s="160">
        <f t="shared" si="122"/>
        <v>6.3865640214437702</v>
      </c>
      <c r="EW41" s="62"/>
      <c r="EX41" s="78">
        <f t="shared" si="167"/>
        <v>2.8616098810129755</v>
      </c>
      <c r="EY41" s="62"/>
      <c r="EZ41" s="27">
        <v>42.14</v>
      </c>
      <c r="FA41" s="27">
        <v>10.93</v>
      </c>
      <c r="FB41" s="27">
        <v>21.52</v>
      </c>
      <c r="FC41" s="27">
        <v>45.18</v>
      </c>
      <c r="FD41" s="27">
        <v>11.43</v>
      </c>
      <c r="FE41" s="27">
        <v>24.29</v>
      </c>
      <c r="FF41" s="27">
        <v>46.81</v>
      </c>
      <c r="FG41" s="27">
        <v>11.74</v>
      </c>
      <c r="FH41" s="27">
        <v>26.11</v>
      </c>
      <c r="FI41" s="78">
        <f t="shared" si="88"/>
        <v>44.71</v>
      </c>
      <c r="FJ41" s="78">
        <f t="shared" si="89"/>
        <v>11.366666666666667</v>
      </c>
      <c r="FK41" s="78">
        <f t="shared" si="90"/>
        <v>23.973333333333333</v>
      </c>
      <c r="FL41" s="70">
        <f t="shared" si="168"/>
        <v>5.7899999999999991</v>
      </c>
      <c r="FM41" s="70">
        <f t="shared" si="169"/>
        <v>1.9699999999999989</v>
      </c>
      <c r="FN41" s="70">
        <f t="shared" si="170"/>
        <v>5.84</v>
      </c>
      <c r="FO41" s="70">
        <f t="shared" si="171"/>
        <v>6.5</v>
      </c>
      <c r="FP41" s="70">
        <f t="shared" si="172"/>
        <v>2.0100000000000016</v>
      </c>
      <c r="FQ41" s="70">
        <f t="shared" si="173"/>
        <v>6.25</v>
      </c>
      <c r="FR41" s="70">
        <f t="shared" si="174"/>
        <v>6.0799999999999983</v>
      </c>
      <c r="FS41" s="70">
        <f t="shared" si="175"/>
        <v>1.8800000000000008</v>
      </c>
      <c r="FT41" s="70">
        <f t="shared" si="176"/>
        <v>5.6900000000000013</v>
      </c>
      <c r="FU41" s="160">
        <f t="shared" si="91"/>
        <v>8.4563940305546303</v>
      </c>
      <c r="FV41" s="160">
        <f t="shared" si="114"/>
        <v>9.2386470871010111</v>
      </c>
      <c r="FW41" s="160">
        <f t="shared" si="123"/>
        <v>8.5367968231649982</v>
      </c>
      <c r="FX41" s="62"/>
      <c r="FY41" s="78">
        <f t="shared" si="177"/>
        <v>2.5660930094860817</v>
      </c>
      <c r="FZ41" s="62"/>
      <c r="GA41" s="27">
        <v>44.33</v>
      </c>
      <c r="GB41" s="27">
        <v>11.54</v>
      </c>
      <c r="GC41" s="27">
        <v>23.77</v>
      </c>
      <c r="GD41" s="27">
        <v>46.76</v>
      </c>
      <c r="GE41" s="27">
        <v>11.96</v>
      </c>
      <c r="GF41" s="27">
        <v>25.95</v>
      </c>
      <c r="GG41" s="27">
        <v>48.33</v>
      </c>
      <c r="GH41" s="27">
        <v>12.23</v>
      </c>
      <c r="GI41" s="27">
        <v>27.55</v>
      </c>
      <c r="GJ41" s="78">
        <f t="shared" si="94"/>
        <v>46.473333333333336</v>
      </c>
      <c r="GK41" s="78">
        <f t="shared" si="95"/>
        <v>11.910000000000002</v>
      </c>
      <c r="GL41" s="78">
        <f t="shared" si="96"/>
        <v>25.756666666666664</v>
      </c>
    </row>
    <row r="42" spans="1:194" s="79" customFormat="1" ht="15" thickBot="1">
      <c r="A42" s="94"/>
      <c r="B42" s="120" t="s">
        <v>95</v>
      </c>
      <c r="C42" s="45" t="s">
        <v>96</v>
      </c>
      <c r="D42" s="96"/>
      <c r="E42" s="49">
        <v>64.63</v>
      </c>
      <c r="F42" s="49">
        <v>7.31</v>
      </c>
      <c r="G42" s="49">
        <v>26.16</v>
      </c>
      <c r="H42" s="49">
        <v>63.95</v>
      </c>
      <c r="I42" s="49">
        <v>7.32</v>
      </c>
      <c r="J42" s="49">
        <v>26.89</v>
      </c>
      <c r="K42" s="49">
        <v>64.84</v>
      </c>
      <c r="L42" s="49">
        <v>7.04</v>
      </c>
      <c r="M42" s="49">
        <v>26.47</v>
      </c>
      <c r="N42" s="98">
        <f t="shared" si="51"/>
        <v>64.473333333333329</v>
      </c>
      <c r="O42" s="98">
        <f t="shared" si="52"/>
        <v>7.2233333333333327</v>
      </c>
      <c r="P42" s="98">
        <f t="shared" si="53"/>
        <v>26.506666666666664</v>
      </c>
      <c r="Q42" s="97">
        <f t="shared" si="128"/>
        <v>-23.409999999999997</v>
      </c>
      <c r="R42" s="97">
        <f t="shared" si="129"/>
        <v>1.6800000000000006</v>
      </c>
      <c r="S42" s="97">
        <f t="shared" si="130"/>
        <v>-7.5399999999999991</v>
      </c>
      <c r="T42" s="97">
        <f t="shared" si="131"/>
        <v>-25.1</v>
      </c>
      <c r="U42" s="97">
        <f t="shared" si="132"/>
        <v>1.0399999999999991</v>
      </c>
      <c r="V42" s="97">
        <f t="shared" si="133"/>
        <v>-10.760000000000002</v>
      </c>
      <c r="W42" s="97">
        <f t="shared" si="134"/>
        <v>-23.700000000000003</v>
      </c>
      <c r="X42" s="97">
        <f t="shared" si="135"/>
        <v>1.7999999999999998</v>
      </c>
      <c r="Y42" s="97">
        <f t="shared" si="136"/>
        <v>-8.48</v>
      </c>
      <c r="Z42" s="163">
        <f t="shared" si="107"/>
        <v>24.651614551586675</v>
      </c>
      <c r="AA42" s="163">
        <f t="shared" si="54"/>
        <v>27.328907771808225</v>
      </c>
      <c r="AB42" s="163">
        <f t="shared" si="55"/>
        <v>25.235696939058375</v>
      </c>
      <c r="AC42" s="290"/>
      <c r="AD42" s="290"/>
      <c r="AE42" s="231"/>
      <c r="AF42" s="231"/>
      <c r="AG42" s="231"/>
      <c r="AH42" s="231"/>
      <c r="AI42" s="231"/>
      <c r="AJ42" s="231"/>
      <c r="AK42" s="231"/>
      <c r="AL42" s="231"/>
      <c r="AM42" s="231"/>
      <c r="AN42" s="231"/>
      <c r="AO42" s="231"/>
      <c r="AP42" s="231"/>
      <c r="AQ42" s="231"/>
      <c r="AR42" s="64"/>
      <c r="AS42" s="98">
        <f t="shared" si="137"/>
        <v>25.716149055063088</v>
      </c>
      <c r="AT42" s="65"/>
      <c r="AU42" s="49">
        <v>41.22</v>
      </c>
      <c r="AV42" s="49">
        <v>8.99</v>
      </c>
      <c r="AW42" s="49">
        <v>18.62</v>
      </c>
      <c r="AX42" s="49">
        <v>38.85</v>
      </c>
      <c r="AY42" s="49">
        <v>8.36</v>
      </c>
      <c r="AZ42" s="49">
        <v>16.13</v>
      </c>
      <c r="BA42" s="49">
        <v>41.14</v>
      </c>
      <c r="BB42" s="49">
        <v>8.84</v>
      </c>
      <c r="BC42" s="49">
        <v>17.989999999999998</v>
      </c>
      <c r="BD42" s="98">
        <f t="shared" si="108"/>
        <v>40.403333333333329</v>
      </c>
      <c r="BE42" s="98">
        <f t="shared" si="109"/>
        <v>8.73</v>
      </c>
      <c r="BF42" s="98">
        <f t="shared" si="178"/>
        <v>17.579999999999998</v>
      </c>
      <c r="BG42" s="97">
        <f t="shared" si="138"/>
        <v>-1.8500000000000014</v>
      </c>
      <c r="BH42" s="97">
        <f t="shared" si="139"/>
        <v>0.70999999999999908</v>
      </c>
      <c r="BI42" s="97">
        <f t="shared" si="140"/>
        <v>-0.15000000000000213</v>
      </c>
      <c r="BJ42" s="97">
        <f t="shared" si="141"/>
        <v>-0.53000000000000114</v>
      </c>
      <c r="BK42" s="97">
        <f t="shared" si="142"/>
        <v>0.99000000000000021</v>
      </c>
      <c r="BL42" s="97">
        <f t="shared" si="143"/>
        <v>1</v>
      </c>
      <c r="BM42" s="97">
        <f t="shared" si="144"/>
        <v>-0.81000000000000227</v>
      </c>
      <c r="BN42" s="97">
        <f t="shared" si="145"/>
        <v>1.2400000000000002</v>
      </c>
      <c r="BO42" s="97">
        <f t="shared" si="146"/>
        <v>1.4100000000000001</v>
      </c>
      <c r="BP42" s="163">
        <f t="shared" si="110"/>
        <v>1.9872342589639513</v>
      </c>
      <c r="BQ42" s="163">
        <f t="shared" si="59"/>
        <v>1.5036621961065597</v>
      </c>
      <c r="BR42" s="163">
        <f t="shared" si="60"/>
        <v>2.0449449870351049</v>
      </c>
      <c r="BS42" s="290"/>
      <c r="BT42" s="65"/>
      <c r="BU42" s="98">
        <f t="shared" si="115"/>
        <v>1.6305179817741617</v>
      </c>
      <c r="BV42" s="65"/>
      <c r="BW42" s="49">
        <v>39.369999999999997</v>
      </c>
      <c r="BX42" s="49">
        <v>9.6999999999999993</v>
      </c>
      <c r="BY42" s="49">
        <v>18.47</v>
      </c>
      <c r="BZ42" s="49">
        <v>38.32</v>
      </c>
      <c r="CA42" s="49">
        <v>9.35</v>
      </c>
      <c r="CB42" s="49">
        <v>17.13</v>
      </c>
      <c r="CC42" s="49">
        <v>40.33</v>
      </c>
      <c r="CD42" s="49">
        <v>10.08</v>
      </c>
      <c r="CE42" s="49">
        <v>19.399999999999999</v>
      </c>
      <c r="CF42" s="98">
        <f t="shared" si="125"/>
        <v>39.339999999999996</v>
      </c>
      <c r="CG42" s="98">
        <f t="shared" si="126"/>
        <v>9.7099999999999991</v>
      </c>
      <c r="CH42" s="133">
        <f t="shared" si="127"/>
        <v>18.333333333333332</v>
      </c>
      <c r="CI42" s="143">
        <f t="shared" si="147"/>
        <v>2.0100000000000051</v>
      </c>
      <c r="CJ42" s="97">
        <f t="shared" si="148"/>
        <v>0.27000000000000135</v>
      </c>
      <c r="CK42" s="97">
        <f t="shared" si="149"/>
        <v>1.2000000000000028</v>
      </c>
      <c r="CL42" s="97">
        <f t="shared" si="150"/>
        <v>1.6199999999999974</v>
      </c>
      <c r="CM42" s="97">
        <f t="shared" si="151"/>
        <v>0.38000000000000078</v>
      </c>
      <c r="CN42" s="97">
        <f t="shared" si="152"/>
        <v>1.2300000000000004</v>
      </c>
      <c r="CO42" s="97">
        <f t="shared" si="153"/>
        <v>1.740000000000002</v>
      </c>
      <c r="CP42" s="97">
        <f t="shared" si="154"/>
        <v>0.20999999999999908</v>
      </c>
      <c r="CQ42" s="144">
        <f t="shared" si="155"/>
        <v>1.0600000000000023</v>
      </c>
      <c r="CR42" s="163">
        <f t="shared" si="119"/>
        <v>2.3564804263986634</v>
      </c>
      <c r="CS42" s="163">
        <f t="shared" si="111"/>
        <v>2.0692269087753505</v>
      </c>
      <c r="CT42" s="163">
        <f t="shared" si="120"/>
        <v>2.0482431496284836</v>
      </c>
      <c r="CU42" s="65"/>
      <c r="CV42" s="98">
        <f t="shared" si="156"/>
        <v>2.1539782316036118</v>
      </c>
      <c r="CW42" s="65"/>
      <c r="CX42" s="49">
        <v>41.38</v>
      </c>
      <c r="CY42" s="49">
        <v>9.9700000000000006</v>
      </c>
      <c r="CZ42" s="49">
        <v>19.670000000000002</v>
      </c>
      <c r="DA42" s="49">
        <v>39.94</v>
      </c>
      <c r="DB42" s="49">
        <v>9.73</v>
      </c>
      <c r="DC42" s="49">
        <v>18.36</v>
      </c>
      <c r="DD42" s="49">
        <v>42.07</v>
      </c>
      <c r="DE42" s="49">
        <v>10.29</v>
      </c>
      <c r="DF42" s="49">
        <v>20.46</v>
      </c>
      <c r="DG42" s="98">
        <f t="shared" si="67"/>
        <v>41.129999999999995</v>
      </c>
      <c r="DH42" s="98">
        <f t="shared" si="68"/>
        <v>9.9966666666666679</v>
      </c>
      <c r="DI42" s="133">
        <f t="shared" si="69"/>
        <v>19.496666666666666</v>
      </c>
      <c r="DJ42" s="97">
        <f t="shared" si="157"/>
        <v>2.990000000000002</v>
      </c>
      <c r="DK42" s="97">
        <f t="shared" si="158"/>
        <v>0.63000000000000078</v>
      </c>
      <c r="DL42" s="97">
        <f t="shared" si="159"/>
        <v>2.41</v>
      </c>
      <c r="DM42" s="97">
        <f t="shared" si="160"/>
        <v>2.6300000000000026</v>
      </c>
      <c r="DN42" s="97">
        <f t="shared" si="161"/>
        <v>0.62000000000000099</v>
      </c>
      <c r="DO42" s="97">
        <f t="shared" si="162"/>
        <v>2.2100000000000009</v>
      </c>
      <c r="DP42" s="97">
        <f t="shared" si="163"/>
        <v>2.9100000000000037</v>
      </c>
      <c r="DQ42" s="97">
        <f t="shared" si="164"/>
        <v>0.39000000000000057</v>
      </c>
      <c r="DR42" s="97">
        <f t="shared" si="165"/>
        <v>2.1000000000000014</v>
      </c>
      <c r="DS42" s="163">
        <f t="shared" si="70"/>
        <v>3.8916705924319972</v>
      </c>
      <c r="DT42" s="163">
        <f t="shared" si="112"/>
        <v>3.4907592297378547</v>
      </c>
      <c r="DU42" s="163">
        <f t="shared" si="121"/>
        <v>3.6097368325128674</v>
      </c>
      <c r="DV42" s="65"/>
      <c r="DW42" s="98">
        <f t="shared" si="166"/>
        <v>1.5285032620908083</v>
      </c>
      <c r="DX42" s="65"/>
      <c r="DY42" s="49">
        <v>42.36</v>
      </c>
      <c r="DZ42" s="49">
        <v>10.33</v>
      </c>
      <c r="EA42" s="49">
        <v>20.88</v>
      </c>
      <c r="EB42" s="49">
        <v>40.950000000000003</v>
      </c>
      <c r="EC42" s="49">
        <v>9.9700000000000006</v>
      </c>
      <c r="ED42" s="49">
        <v>19.34</v>
      </c>
      <c r="EE42" s="49">
        <v>43.24</v>
      </c>
      <c r="EF42" s="49">
        <v>10.47</v>
      </c>
      <c r="EG42" s="49">
        <v>21.5</v>
      </c>
      <c r="EH42" s="98">
        <f t="shared" si="73"/>
        <v>42.183333333333337</v>
      </c>
      <c r="EI42" s="98">
        <f t="shared" si="74"/>
        <v>10.256666666666668</v>
      </c>
      <c r="EJ42" s="133">
        <f t="shared" si="75"/>
        <v>20.573333333333334</v>
      </c>
      <c r="EK42" s="70">
        <f t="shared" si="76"/>
        <v>4.9400000000000048</v>
      </c>
      <c r="EL42" s="70">
        <f t="shared" si="77"/>
        <v>1.5600000000000005</v>
      </c>
      <c r="EM42" s="70">
        <f t="shared" si="78"/>
        <v>4.8300000000000018</v>
      </c>
      <c r="EN42" s="70">
        <f t="shared" si="79"/>
        <v>4.1199999999999974</v>
      </c>
      <c r="EO42" s="70">
        <f t="shared" si="80"/>
        <v>1.3900000000000006</v>
      </c>
      <c r="EP42" s="70">
        <f t="shared" si="81"/>
        <v>4.0800000000000018</v>
      </c>
      <c r="EQ42" s="70">
        <f t="shared" si="82"/>
        <v>4.32</v>
      </c>
      <c r="ER42" s="70">
        <f t="shared" si="83"/>
        <v>1.0999999999999996</v>
      </c>
      <c r="ES42" s="70">
        <f t="shared" si="84"/>
        <v>3.7300000000000004</v>
      </c>
      <c r="ET42" s="163">
        <f t="shared" si="85"/>
        <v>7.0828031174105126</v>
      </c>
      <c r="EU42" s="163">
        <f t="shared" si="113"/>
        <v>5.9626252607387622</v>
      </c>
      <c r="EV42" s="163">
        <f t="shared" si="122"/>
        <v>5.8125123655782449</v>
      </c>
      <c r="EW42" s="65"/>
      <c r="EX42" s="98">
        <f t="shared" si="167"/>
        <v>2.6745093007877161</v>
      </c>
      <c r="EY42" s="65"/>
      <c r="EZ42" s="49">
        <v>44.31</v>
      </c>
      <c r="FA42" s="49">
        <v>11.26</v>
      </c>
      <c r="FB42" s="49">
        <v>23.3</v>
      </c>
      <c r="FC42" s="49">
        <v>42.44</v>
      </c>
      <c r="FD42" s="49">
        <v>10.74</v>
      </c>
      <c r="FE42" s="49">
        <v>21.21</v>
      </c>
      <c r="FF42" s="49">
        <v>44.65</v>
      </c>
      <c r="FG42" s="49">
        <v>11.18</v>
      </c>
      <c r="FH42" s="49">
        <v>23.13</v>
      </c>
      <c r="FI42" s="98">
        <f t="shared" si="88"/>
        <v>43.800000000000004</v>
      </c>
      <c r="FJ42" s="98">
        <f t="shared" si="89"/>
        <v>11.06</v>
      </c>
      <c r="FK42" s="98">
        <f t="shared" si="90"/>
        <v>22.546666666666667</v>
      </c>
      <c r="FL42" s="97">
        <f t="shared" si="168"/>
        <v>6.230000000000004</v>
      </c>
      <c r="FM42" s="97">
        <f t="shared" si="169"/>
        <v>2.0100000000000016</v>
      </c>
      <c r="FN42" s="97">
        <f t="shared" si="170"/>
        <v>6.02</v>
      </c>
      <c r="FO42" s="97">
        <f t="shared" si="171"/>
        <v>5.9399999999999977</v>
      </c>
      <c r="FP42" s="97">
        <f t="shared" si="172"/>
        <v>1.83</v>
      </c>
      <c r="FQ42" s="97">
        <f t="shared" si="173"/>
        <v>5.7100000000000009</v>
      </c>
      <c r="FR42" s="97">
        <f t="shared" si="174"/>
        <v>6.5100000000000051</v>
      </c>
      <c r="FS42" s="97">
        <f t="shared" si="175"/>
        <v>1.42</v>
      </c>
      <c r="FT42" s="97">
        <f t="shared" si="176"/>
        <v>5.3500000000000014</v>
      </c>
      <c r="FU42" s="163">
        <f t="shared" si="91"/>
        <v>8.893447025760036</v>
      </c>
      <c r="FV42" s="163">
        <f t="shared" si="114"/>
        <v>8.4401777232473005</v>
      </c>
      <c r="FW42" s="163">
        <f t="shared" si="123"/>
        <v>8.5451155638762479</v>
      </c>
      <c r="FX42" s="65"/>
      <c r="FY42" s="98">
        <f t="shared" si="177"/>
        <v>2.3396984611032381</v>
      </c>
      <c r="FZ42" s="65"/>
      <c r="GA42" s="49">
        <v>45.6</v>
      </c>
      <c r="GB42" s="49">
        <v>11.71</v>
      </c>
      <c r="GC42" s="49">
        <v>24.49</v>
      </c>
      <c r="GD42" s="49">
        <v>44.26</v>
      </c>
      <c r="GE42" s="49">
        <v>11.18</v>
      </c>
      <c r="GF42" s="49">
        <v>22.84</v>
      </c>
      <c r="GG42" s="49">
        <v>46.84</v>
      </c>
      <c r="GH42" s="49">
        <v>11.5</v>
      </c>
      <c r="GI42" s="49">
        <v>24.75</v>
      </c>
      <c r="GJ42" s="98">
        <f t="shared" si="94"/>
        <v>45.566666666666663</v>
      </c>
      <c r="GK42" s="98">
        <f t="shared" si="95"/>
        <v>11.463333333333333</v>
      </c>
      <c r="GL42" s="98">
        <f t="shared" si="96"/>
        <v>24.026666666666667</v>
      </c>
    </row>
    <row r="43" spans="1:194" s="93" customFormat="1">
      <c r="A43" s="38"/>
      <c r="B43" s="121" t="s">
        <v>97</v>
      </c>
      <c r="C43" s="115" t="s">
        <v>98</v>
      </c>
      <c r="D43" s="69"/>
      <c r="E43" s="85">
        <v>65.73</v>
      </c>
      <c r="F43" s="85">
        <v>6.41</v>
      </c>
      <c r="G43" s="85">
        <v>21.31</v>
      </c>
      <c r="H43" s="85">
        <v>64.88</v>
      </c>
      <c r="I43" s="85">
        <v>6.5</v>
      </c>
      <c r="J43" s="85">
        <v>21.12</v>
      </c>
      <c r="K43" s="85">
        <v>65.87</v>
      </c>
      <c r="L43" s="85">
        <v>6.32</v>
      </c>
      <c r="M43" s="85">
        <v>21.03</v>
      </c>
      <c r="N43" s="86">
        <f t="shared" si="51"/>
        <v>65.493333333333339</v>
      </c>
      <c r="O43" s="86">
        <f t="shared" si="52"/>
        <v>6.41</v>
      </c>
      <c r="P43" s="86">
        <f t="shared" si="53"/>
        <v>21.153333333333332</v>
      </c>
      <c r="Q43" s="70">
        <f t="shared" si="128"/>
        <v>-41.980000000000004</v>
      </c>
      <c r="R43" s="70">
        <f t="shared" si="129"/>
        <v>-3.2800000000000002</v>
      </c>
      <c r="S43" s="70">
        <f t="shared" si="130"/>
        <v>-15.68</v>
      </c>
      <c r="T43" s="70">
        <f t="shared" si="131"/>
        <v>-41.919999999999995</v>
      </c>
      <c r="U43" s="70">
        <f t="shared" si="132"/>
        <v>-3.74</v>
      </c>
      <c r="V43" s="70">
        <f t="shared" si="133"/>
        <v>-15.88</v>
      </c>
      <c r="W43" s="70">
        <f t="shared" si="134"/>
        <v>-38.650000000000006</v>
      </c>
      <c r="X43" s="70">
        <f t="shared" si="135"/>
        <v>-2.6300000000000003</v>
      </c>
      <c r="Y43" s="70">
        <f t="shared" si="136"/>
        <v>-13.950000000000001</v>
      </c>
      <c r="Z43" s="160">
        <f t="shared" si="107"/>
        <v>44.932629569167219</v>
      </c>
      <c r="AA43" s="160">
        <f t="shared" si="54"/>
        <v>44.982756696316414</v>
      </c>
      <c r="AB43" s="160">
        <f t="shared" si="55"/>
        <v>41.174529748377218</v>
      </c>
      <c r="AC43" s="288">
        <f>AVERAGE(Z43:AB46)</f>
        <v>41.625639569974602</v>
      </c>
      <c r="AD43" s="289">
        <f>AVERAGE(Z43:AB54)</f>
        <v>38.909766254400829</v>
      </c>
      <c r="AE43" s="230"/>
      <c r="AF43" s="230"/>
      <c r="AG43" s="230"/>
      <c r="AH43" s="230"/>
      <c r="AI43" s="230"/>
      <c r="AJ43" s="230"/>
      <c r="AK43" s="230"/>
      <c r="AL43" s="230"/>
      <c r="AM43" s="230"/>
      <c r="AN43" s="230"/>
      <c r="AO43" s="230"/>
      <c r="AP43" s="230"/>
      <c r="AQ43" s="230"/>
      <c r="AR43" s="61"/>
      <c r="AS43" s="86">
        <f t="shared" si="137"/>
        <v>43.694374288281608</v>
      </c>
      <c r="AT43" s="62"/>
      <c r="AU43" s="85">
        <v>23.75</v>
      </c>
      <c r="AV43" s="85">
        <v>3.13</v>
      </c>
      <c r="AW43" s="85">
        <v>5.63</v>
      </c>
      <c r="AX43" s="85">
        <v>22.96</v>
      </c>
      <c r="AY43" s="85">
        <v>2.76</v>
      </c>
      <c r="AZ43" s="85">
        <v>5.24</v>
      </c>
      <c r="BA43" s="85">
        <v>27.22</v>
      </c>
      <c r="BB43" s="85">
        <v>3.69</v>
      </c>
      <c r="BC43" s="85">
        <v>7.08</v>
      </c>
      <c r="BD43" s="86">
        <f t="shared" si="108"/>
        <v>24.643333333333334</v>
      </c>
      <c r="BE43" s="86">
        <f t="shared" si="109"/>
        <v>3.1933333333333334</v>
      </c>
      <c r="BF43" s="86">
        <f t="shared" si="178"/>
        <v>5.9833333333333343</v>
      </c>
      <c r="BG43" s="70">
        <f t="shared" si="138"/>
        <v>0</v>
      </c>
      <c r="BH43" s="70">
        <f t="shared" si="139"/>
        <v>0</v>
      </c>
      <c r="BI43" s="70">
        <f t="shared" si="140"/>
        <v>0</v>
      </c>
      <c r="BJ43" s="70">
        <f t="shared" si="141"/>
        <v>0</v>
      </c>
      <c r="BK43" s="70">
        <f t="shared" si="142"/>
        <v>0</v>
      </c>
      <c r="BL43" s="70">
        <f t="shared" si="143"/>
        <v>0</v>
      </c>
      <c r="BM43" s="70">
        <f t="shared" si="144"/>
        <v>0</v>
      </c>
      <c r="BN43" s="70">
        <f t="shared" si="145"/>
        <v>0</v>
      </c>
      <c r="BO43" s="70">
        <f t="shared" si="146"/>
        <v>0</v>
      </c>
      <c r="BP43" s="160">
        <f t="shared" si="110"/>
        <v>0</v>
      </c>
      <c r="BQ43" s="160">
        <f t="shared" si="59"/>
        <v>0</v>
      </c>
      <c r="BR43" s="160">
        <f t="shared" si="60"/>
        <v>0</v>
      </c>
      <c r="BS43" s="288">
        <f>AVERAGE(BP43:BR46)</f>
        <v>0</v>
      </c>
      <c r="BT43" s="62"/>
      <c r="BU43" s="86"/>
      <c r="BV43" s="62"/>
      <c r="BW43" s="87">
        <v>23.75</v>
      </c>
      <c r="BX43" s="87">
        <v>3.13</v>
      </c>
      <c r="BY43" s="87">
        <v>5.63</v>
      </c>
      <c r="BZ43" s="87">
        <v>22.96</v>
      </c>
      <c r="CA43" s="87">
        <v>2.76</v>
      </c>
      <c r="CB43" s="87">
        <v>5.24</v>
      </c>
      <c r="CC43" s="87">
        <v>27.22</v>
      </c>
      <c r="CD43" s="87">
        <v>3.69</v>
      </c>
      <c r="CE43" s="87">
        <v>7.08</v>
      </c>
      <c r="CF43" s="86">
        <f t="shared" si="125"/>
        <v>24.643333333333334</v>
      </c>
      <c r="CG43" s="86">
        <f t="shared" si="126"/>
        <v>3.1933333333333334</v>
      </c>
      <c r="CH43" s="134">
        <f t="shared" si="127"/>
        <v>5.9833333333333343</v>
      </c>
      <c r="CI43" s="141">
        <f t="shared" si="147"/>
        <v>-5.9999999999998721E-2</v>
      </c>
      <c r="CJ43" s="70">
        <f t="shared" si="148"/>
        <v>-0.14999999999999991</v>
      </c>
      <c r="CK43" s="70">
        <f t="shared" si="149"/>
        <v>-0.45999999999999996</v>
      </c>
      <c r="CL43" s="70">
        <f t="shared" si="150"/>
        <v>-0.13000000000000256</v>
      </c>
      <c r="CM43" s="70">
        <f t="shared" si="151"/>
        <v>-0.14999999999999991</v>
      </c>
      <c r="CN43" s="70">
        <f t="shared" si="152"/>
        <v>-0.77000000000000046</v>
      </c>
      <c r="CO43" s="70">
        <f t="shared" si="153"/>
        <v>-0.23000000000000043</v>
      </c>
      <c r="CP43" s="70">
        <f t="shared" si="154"/>
        <v>-0.12999999999999989</v>
      </c>
      <c r="CQ43" s="142">
        <f t="shared" si="155"/>
        <v>-0.67999999999999972</v>
      </c>
      <c r="CR43" s="160">
        <f t="shared" si="119"/>
        <v>0.48754486972995603</v>
      </c>
      <c r="CS43" s="160">
        <f t="shared" si="111"/>
        <v>0.79517293716524418</v>
      </c>
      <c r="CT43" s="160">
        <f t="shared" si="120"/>
        <v>0.72952039039357897</v>
      </c>
      <c r="CU43" s="62"/>
      <c r="CV43" s="86">
        <f t="shared" si="156"/>
        <v>0.66744954033162029</v>
      </c>
      <c r="CW43" s="62"/>
      <c r="CX43" s="85">
        <v>23.69</v>
      </c>
      <c r="CY43" s="85">
        <v>2.98</v>
      </c>
      <c r="CZ43" s="85">
        <v>5.17</v>
      </c>
      <c r="DA43" s="85">
        <v>22.83</v>
      </c>
      <c r="DB43" s="85">
        <v>2.61</v>
      </c>
      <c r="DC43" s="85">
        <v>4.47</v>
      </c>
      <c r="DD43" s="85">
        <v>26.99</v>
      </c>
      <c r="DE43" s="85">
        <v>3.56</v>
      </c>
      <c r="DF43" s="85">
        <v>6.4</v>
      </c>
      <c r="DG43" s="86">
        <f t="shared" si="67"/>
        <v>24.50333333333333</v>
      </c>
      <c r="DH43" s="86">
        <f t="shared" si="68"/>
        <v>3.0500000000000003</v>
      </c>
      <c r="DI43" s="134">
        <f t="shared" si="69"/>
        <v>5.3466666666666667</v>
      </c>
      <c r="DJ43" s="70">
        <f t="shared" si="157"/>
        <v>-0.55999999999999872</v>
      </c>
      <c r="DK43" s="70">
        <f t="shared" si="158"/>
        <v>-8.9999999999999858E-2</v>
      </c>
      <c r="DL43" s="70">
        <f t="shared" si="159"/>
        <v>-0.58999999999999986</v>
      </c>
      <c r="DM43" s="70">
        <f t="shared" si="160"/>
        <v>-0.44999999999999929</v>
      </c>
      <c r="DN43" s="70">
        <f t="shared" si="161"/>
        <v>-9.9999999999999645E-2</v>
      </c>
      <c r="DO43" s="70">
        <f t="shared" si="162"/>
        <v>-0.74000000000000021</v>
      </c>
      <c r="DP43" s="70">
        <f t="shared" si="163"/>
        <v>3.0000000000001137E-2</v>
      </c>
      <c r="DQ43" s="70">
        <f t="shared" si="164"/>
        <v>8.0000000000000071E-2</v>
      </c>
      <c r="DR43" s="70">
        <f t="shared" si="165"/>
        <v>-0.33999999999999986</v>
      </c>
      <c r="DS43" s="160">
        <f t="shared" si="70"/>
        <v>0.81841309862440403</v>
      </c>
      <c r="DT43" s="160">
        <f t="shared" si="112"/>
        <v>0.87183714075508367</v>
      </c>
      <c r="DU43" s="160">
        <f t="shared" si="121"/>
        <v>0.35057096285916206</v>
      </c>
      <c r="DV43" s="62"/>
      <c r="DW43" s="86">
        <f t="shared" si="166"/>
        <v>0.22939534045446772</v>
      </c>
      <c r="DX43" s="62"/>
      <c r="DY43" s="85">
        <v>23.19</v>
      </c>
      <c r="DZ43" s="85">
        <v>3.04</v>
      </c>
      <c r="EA43" s="85">
        <v>5.04</v>
      </c>
      <c r="EB43" s="85">
        <v>22.51</v>
      </c>
      <c r="EC43" s="85">
        <v>2.66</v>
      </c>
      <c r="ED43" s="85">
        <v>4.5</v>
      </c>
      <c r="EE43" s="85">
        <v>27.25</v>
      </c>
      <c r="EF43" s="85">
        <v>3.77</v>
      </c>
      <c r="EG43" s="85">
        <v>6.74</v>
      </c>
      <c r="EH43" s="86">
        <f t="shared" si="73"/>
        <v>24.316666666666666</v>
      </c>
      <c r="EI43" s="86">
        <f t="shared" si="74"/>
        <v>3.1566666666666667</v>
      </c>
      <c r="EJ43" s="134">
        <f t="shared" si="75"/>
        <v>5.4266666666666667</v>
      </c>
      <c r="EK43" s="70">
        <f t="shared" si="76"/>
        <v>0.16000000000000014</v>
      </c>
      <c r="EL43" s="70">
        <f t="shared" si="77"/>
        <v>0.27</v>
      </c>
      <c r="EM43" s="70">
        <f t="shared" si="78"/>
        <v>6.0000000000000497E-2</v>
      </c>
      <c r="EN43" s="70">
        <f t="shared" si="79"/>
        <v>0.27999999999999758</v>
      </c>
      <c r="EO43" s="70">
        <f t="shared" si="80"/>
        <v>0.14000000000000012</v>
      </c>
      <c r="EP43" s="70">
        <f t="shared" si="81"/>
        <v>-0.4300000000000006</v>
      </c>
      <c r="EQ43" s="70">
        <f t="shared" si="82"/>
        <v>-0.12999999999999901</v>
      </c>
      <c r="ER43" s="70">
        <f t="shared" si="83"/>
        <v>0.16999999999999993</v>
      </c>
      <c r="ES43" s="70">
        <f t="shared" si="84"/>
        <v>-0.42999999999999972</v>
      </c>
      <c r="ET43" s="160">
        <f t="shared" si="85"/>
        <v>0.31953090617340935</v>
      </c>
      <c r="EU43" s="160">
        <f t="shared" si="113"/>
        <v>0.53188344587888725</v>
      </c>
      <c r="EV43" s="160">
        <f t="shared" si="122"/>
        <v>0.48031239834091255</v>
      </c>
      <c r="EW43" s="62"/>
      <c r="EX43" s="86">
        <f t="shared" si="167"/>
        <v>0.56736231810017068</v>
      </c>
      <c r="EY43" s="62"/>
      <c r="EZ43" s="85">
        <v>23.91</v>
      </c>
      <c r="FA43" s="85">
        <v>3.4</v>
      </c>
      <c r="FB43" s="85">
        <v>5.69</v>
      </c>
      <c r="FC43" s="85">
        <v>23.24</v>
      </c>
      <c r="FD43" s="85">
        <v>2.9</v>
      </c>
      <c r="FE43" s="85">
        <v>4.8099999999999996</v>
      </c>
      <c r="FF43" s="85">
        <v>27.09</v>
      </c>
      <c r="FG43" s="85">
        <v>3.86</v>
      </c>
      <c r="FH43" s="85">
        <v>6.65</v>
      </c>
      <c r="FI43" s="86">
        <f t="shared" si="88"/>
        <v>24.746666666666666</v>
      </c>
      <c r="FJ43" s="86">
        <f t="shared" si="89"/>
        <v>3.3866666666666667</v>
      </c>
      <c r="FK43" s="86">
        <f t="shared" si="90"/>
        <v>5.7166666666666659</v>
      </c>
      <c r="FL43" s="70">
        <f t="shared" si="168"/>
        <v>0.66000000000000014</v>
      </c>
      <c r="FM43" s="70">
        <f t="shared" si="169"/>
        <v>0.5</v>
      </c>
      <c r="FN43" s="70">
        <f t="shared" si="170"/>
        <v>0.46999999999999975</v>
      </c>
      <c r="FO43" s="70">
        <f t="shared" si="171"/>
        <v>0.77999999999999758</v>
      </c>
      <c r="FP43" s="70">
        <f t="shared" si="172"/>
        <v>0.42000000000000037</v>
      </c>
      <c r="FQ43" s="70">
        <f t="shared" si="173"/>
        <v>-3.0000000000000249E-2</v>
      </c>
      <c r="FR43" s="70">
        <f t="shared" si="174"/>
        <v>0.87000000000000099</v>
      </c>
      <c r="FS43" s="70">
        <f t="shared" si="175"/>
        <v>0.57999999999999963</v>
      </c>
      <c r="FT43" s="70">
        <f t="shared" si="176"/>
        <v>0.45000000000000018</v>
      </c>
      <c r="FU43" s="160">
        <f t="shared" si="91"/>
        <v>0.95210293561148107</v>
      </c>
      <c r="FV43" s="160">
        <f t="shared" si="114"/>
        <v>0.88639720216164752</v>
      </c>
      <c r="FW43" s="160">
        <f t="shared" si="123"/>
        <v>1.1383321132253106</v>
      </c>
      <c r="FX43" s="62"/>
      <c r="FY43" s="86">
        <f t="shared" si="177"/>
        <v>0.92511260575852672</v>
      </c>
      <c r="FZ43" s="62"/>
      <c r="GA43" s="85">
        <v>24.41</v>
      </c>
      <c r="GB43" s="85">
        <v>3.63</v>
      </c>
      <c r="GC43" s="85">
        <v>6.1</v>
      </c>
      <c r="GD43" s="85">
        <v>23.74</v>
      </c>
      <c r="GE43" s="85">
        <v>3.18</v>
      </c>
      <c r="GF43" s="85">
        <v>5.21</v>
      </c>
      <c r="GG43" s="85">
        <v>28.09</v>
      </c>
      <c r="GH43" s="85">
        <v>4.2699999999999996</v>
      </c>
      <c r="GI43" s="85">
        <v>7.53</v>
      </c>
      <c r="GJ43" s="86">
        <f t="shared" si="94"/>
        <v>25.41333333333333</v>
      </c>
      <c r="GK43" s="86">
        <f t="shared" si="95"/>
        <v>3.6933333333333334</v>
      </c>
      <c r="GL43" s="86">
        <f t="shared" si="96"/>
        <v>6.28</v>
      </c>
    </row>
    <row r="44" spans="1:194" s="93" customFormat="1">
      <c r="A44" s="38"/>
      <c r="B44" s="42" t="s">
        <v>99</v>
      </c>
      <c r="C44" s="25" t="s">
        <v>100</v>
      </c>
      <c r="D44" s="69"/>
      <c r="E44" s="27">
        <v>64.540000000000006</v>
      </c>
      <c r="F44" s="27">
        <v>6.4</v>
      </c>
      <c r="G44" s="27">
        <v>20.61</v>
      </c>
      <c r="H44" s="27">
        <v>63.91</v>
      </c>
      <c r="I44" s="27">
        <v>6.47</v>
      </c>
      <c r="J44" s="27">
        <v>20.55</v>
      </c>
      <c r="K44" s="27">
        <v>62.11</v>
      </c>
      <c r="L44" s="27">
        <v>6.91</v>
      </c>
      <c r="M44" s="27">
        <v>21.95</v>
      </c>
      <c r="N44" s="78">
        <f t="shared" si="51"/>
        <v>63.52</v>
      </c>
      <c r="O44" s="78">
        <f t="shared" si="52"/>
        <v>6.5933333333333337</v>
      </c>
      <c r="P44" s="78">
        <f t="shared" si="53"/>
        <v>21.036666666666665</v>
      </c>
      <c r="Q44" s="70">
        <f t="shared" si="128"/>
        <v>-40.700000000000003</v>
      </c>
      <c r="R44" s="70">
        <f t="shared" si="129"/>
        <v>-3.4600000000000004</v>
      </c>
      <c r="S44" s="70">
        <f t="shared" si="130"/>
        <v>-15.629999999999999</v>
      </c>
      <c r="T44" s="70">
        <f t="shared" si="131"/>
        <v>-40.559999999999995</v>
      </c>
      <c r="U44" s="70">
        <f t="shared" si="132"/>
        <v>-3.9099999999999997</v>
      </c>
      <c r="V44" s="70">
        <f t="shared" si="133"/>
        <v>-16.32</v>
      </c>
      <c r="W44" s="70">
        <f t="shared" si="134"/>
        <v>-38.43</v>
      </c>
      <c r="X44" s="70">
        <f t="shared" si="135"/>
        <v>-4.3100000000000005</v>
      </c>
      <c r="Y44" s="70">
        <f t="shared" si="136"/>
        <v>-17.149999999999999</v>
      </c>
      <c r="Z44" s="160">
        <f t="shared" si="107"/>
        <v>43.735094603761866</v>
      </c>
      <c r="AA44" s="160">
        <f t="shared" si="54"/>
        <v>43.894693301126956</v>
      </c>
      <c r="AB44" s="160">
        <f t="shared" si="55"/>
        <v>42.30323273699068</v>
      </c>
      <c r="AC44" s="289"/>
      <c r="AD44" s="289"/>
      <c r="AE44" s="230"/>
      <c r="AF44" s="230"/>
      <c r="AG44" s="230"/>
      <c r="AH44" s="230"/>
      <c r="AI44" s="230"/>
      <c r="AJ44" s="230"/>
      <c r="AK44" s="230"/>
      <c r="AL44" s="230"/>
      <c r="AM44" s="230"/>
      <c r="AN44" s="230"/>
      <c r="AO44" s="230"/>
      <c r="AP44" s="230"/>
      <c r="AQ44" s="230"/>
      <c r="AR44" s="61"/>
      <c r="AS44" s="78">
        <f t="shared" si="137"/>
        <v>43.2986123719148</v>
      </c>
      <c r="AT44" s="62"/>
      <c r="AU44" s="27">
        <v>23.84</v>
      </c>
      <c r="AV44" s="27">
        <v>2.94</v>
      </c>
      <c r="AW44" s="27">
        <v>4.9800000000000004</v>
      </c>
      <c r="AX44" s="27">
        <v>23.35</v>
      </c>
      <c r="AY44" s="27">
        <v>2.56</v>
      </c>
      <c r="AZ44" s="27">
        <v>4.2300000000000004</v>
      </c>
      <c r="BA44" s="27">
        <v>23.68</v>
      </c>
      <c r="BB44" s="27">
        <v>2.6</v>
      </c>
      <c r="BC44" s="27">
        <v>4.8</v>
      </c>
      <c r="BD44" s="78">
        <f t="shared" si="108"/>
        <v>23.623333333333335</v>
      </c>
      <c r="BE44" s="78">
        <f t="shared" si="109"/>
        <v>2.6999999999999997</v>
      </c>
      <c r="BF44" s="78">
        <f t="shared" si="178"/>
        <v>4.6700000000000008</v>
      </c>
      <c r="BG44" s="70">
        <f t="shared" si="138"/>
        <v>0</v>
      </c>
      <c r="BH44" s="70">
        <f t="shared" si="139"/>
        <v>0</v>
      </c>
      <c r="BI44" s="70">
        <f t="shared" si="140"/>
        <v>0</v>
      </c>
      <c r="BJ44" s="70">
        <f t="shared" si="141"/>
        <v>0</v>
      </c>
      <c r="BK44" s="70">
        <f t="shared" si="142"/>
        <v>0</v>
      </c>
      <c r="BL44" s="70">
        <f t="shared" si="143"/>
        <v>0</v>
      </c>
      <c r="BM44" s="70">
        <f t="shared" si="144"/>
        <v>0</v>
      </c>
      <c r="BN44" s="70">
        <f t="shared" si="145"/>
        <v>0</v>
      </c>
      <c r="BO44" s="70">
        <f t="shared" si="146"/>
        <v>0</v>
      </c>
      <c r="BP44" s="160">
        <f t="shared" si="110"/>
        <v>0</v>
      </c>
      <c r="BQ44" s="160">
        <f t="shared" si="59"/>
        <v>0</v>
      </c>
      <c r="BR44" s="160">
        <f t="shared" si="60"/>
        <v>0</v>
      </c>
      <c r="BS44" s="289"/>
      <c r="BT44" s="62"/>
      <c r="BU44" s="78"/>
      <c r="BV44" s="62"/>
      <c r="BW44" s="66">
        <v>23.84</v>
      </c>
      <c r="BX44" s="66">
        <v>2.94</v>
      </c>
      <c r="BY44" s="66">
        <v>4.9800000000000004</v>
      </c>
      <c r="BZ44" s="66">
        <v>23.35</v>
      </c>
      <c r="CA44" s="66">
        <v>2.56</v>
      </c>
      <c r="CB44" s="66">
        <v>4.2300000000000004</v>
      </c>
      <c r="CC44" s="66">
        <v>23.68</v>
      </c>
      <c r="CD44" s="66">
        <v>2.6</v>
      </c>
      <c r="CE44" s="66">
        <v>4.8</v>
      </c>
      <c r="CF44" s="78">
        <f t="shared" ref="CF44:CF66" si="179">AVERAGE(BW44,BZ44,CC44)</f>
        <v>23.623333333333335</v>
      </c>
      <c r="CG44" s="78">
        <f t="shared" ref="CG44:CG66" si="180">AVERAGE(BX44,CA44,CD44)</f>
        <v>2.6999999999999997</v>
      </c>
      <c r="CH44" s="132">
        <f t="shared" ref="CH44:CH66" si="181">AVERAGE(BY44,CB44,CE44)</f>
        <v>4.6700000000000008</v>
      </c>
      <c r="CI44" s="141">
        <f t="shared" si="147"/>
        <v>-0.69000000000000128</v>
      </c>
      <c r="CJ44" s="70">
        <f t="shared" si="148"/>
        <v>-8.0000000000000071E-2</v>
      </c>
      <c r="CK44" s="70">
        <f t="shared" si="149"/>
        <v>-0.30000000000000071</v>
      </c>
      <c r="CL44" s="70">
        <f t="shared" si="150"/>
        <v>-0.19000000000000128</v>
      </c>
      <c r="CM44" s="70">
        <f t="shared" si="151"/>
        <v>-4.0000000000000036E-2</v>
      </c>
      <c r="CN44" s="70">
        <f t="shared" si="152"/>
        <v>-0.20000000000000018</v>
      </c>
      <c r="CO44" s="70">
        <f t="shared" si="153"/>
        <v>-0.51999999999999957</v>
      </c>
      <c r="CP44" s="70">
        <f t="shared" si="154"/>
        <v>-0.10999999999999988</v>
      </c>
      <c r="CQ44" s="142">
        <f t="shared" si="155"/>
        <v>-0.67999999999999972</v>
      </c>
      <c r="CR44" s="160">
        <f t="shared" si="119"/>
        <v>0.75663729752107922</v>
      </c>
      <c r="CS44" s="160">
        <f t="shared" si="111"/>
        <v>0.2787471972953281</v>
      </c>
      <c r="CT44" s="160">
        <f t="shared" si="120"/>
        <v>0.86307589469292856</v>
      </c>
      <c r="CU44" s="62"/>
      <c r="CV44" s="78">
        <f t="shared" si="156"/>
        <v>0.61511516536878563</v>
      </c>
      <c r="CW44" s="62"/>
      <c r="CX44" s="27">
        <v>23.15</v>
      </c>
      <c r="CY44" s="27">
        <v>2.86</v>
      </c>
      <c r="CZ44" s="27">
        <v>4.68</v>
      </c>
      <c r="DA44" s="27">
        <v>23.16</v>
      </c>
      <c r="DB44" s="27">
        <v>2.52</v>
      </c>
      <c r="DC44" s="27">
        <v>4.03</v>
      </c>
      <c r="DD44" s="27">
        <v>23.16</v>
      </c>
      <c r="DE44" s="27">
        <v>2.4900000000000002</v>
      </c>
      <c r="DF44" s="27">
        <v>4.12</v>
      </c>
      <c r="DG44" s="78">
        <f t="shared" si="67"/>
        <v>23.156666666666666</v>
      </c>
      <c r="DH44" s="78">
        <f t="shared" si="68"/>
        <v>2.6233333333333335</v>
      </c>
      <c r="DI44" s="132">
        <f t="shared" si="69"/>
        <v>4.2766666666666673</v>
      </c>
      <c r="DJ44" s="70">
        <f t="shared" si="157"/>
        <v>-0.91999999999999815</v>
      </c>
      <c r="DK44" s="70">
        <f t="shared" si="158"/>
        <v>5.0000000000000266E-2</v>
      </c>
      <c r="DL44" s="70">
        <f t="shared" si="159"/>
        <v>-0.13000000000000078</v>
      </c>
      <c r="DM44" s="70">
        <f t="shared" si="160"/>
        <v>-0.16000000000000014</v>
      </c>
      <c r="DN44" s="70">
        <f t="shared" si="161"/>
        <v>6.999999999999984E-2</v>
      </c>
      <c r="DO44" s="70">
        <f t="shared" si="162"/>
        <v>4.9999999999999822E-2</v>
      </c>
      <c r="DP44" s="70">
        <f t="shared" si="163"/>
        <v>-0.12999999999999901</v>
      </c>
      <c r="DQ44" s="70">
        <f t="shared" si="164"/>
        <v>2.0000000000000018E-2</v>
      </c>
      <c r="DR44" s="70">
        <f t="shared" si="165"/>
        <v>-0.20000000000000018</v>
      </c>
      <c r="DS44" s="160">
        <f t="shared" si="70"/>
        <v>0.93048374515624765</v>
      </c>
      <c r="DT44" s="160">
        <f t="shared" si="112"/>
        <v>0.18165902124584951</v>
      </c>
      <c r="DU44" s="160">
        <f t="shared" si="121"/>
        <v>0.23937418407171607</v>
      </c>
      <c r="DV44" s="62"/>
      <c r="DW44" s="78">
        <f t="shared" si="166"/>
        <v>0.33048785487854376</v>
      </c>
      <c r="DX44" s="62"/>
      <c r="DY44" s="27">
        <v>22.92</v>
      </c>
      <c r="DZ44" s="27">
        <v>2.99</v>
      </c>
      <c r="EA44" s="27">
        <v>4.8499999999999996</v>
      </c>
      <c r="EB44" s="27">
        <v>23.19</v>
      </c>
      <c r="EC44" s="27">
        <v>2.63</v>
      </c>
      <c r="ED44" s="27">
        <v>4.28</v>
      </c>
      <c r="EE44" s="27">
        <v>23.55</v>
      </c>
      <c r="EF44" s="27">
        <v>2.62</v>
      </c>
      <c r="EG44" s="27">
        <v>4.5999999999999996</v>
      </c>
      <c r="EH44" s="78">
        <f t="shared" si="73"/>
        <v>23.22</v>
      </c>
      <c r="EI44" s="78">
        <f t="shared" si="74"/>
        <v>2.7466666666666666</v>
      </c>
      <c r="EJ44" s="132">
        <f t="shared" si="75"/>
        <v>4.5766666666666662</v>
      </c>
      <c r="EK44" s="70">
        <f t="shared" si="76"/>
        <v>-0.42999999999999972</v>
      </c>
      <c r="EL44" s="70">
        <f t="shared" si="77"/>
        <v>0.29000000000000004</v>
      </c>
      <c r="EM44" s="70">
        <f t="shared" si="78"/>
        <v>0.30999999999999961</v>
      </c>
      <c r="EN44" s="70">
        <f t="shared" si="79"/>
        <v>0.4599999999999973</v>
      </c>
      <c r="EO44" s="70">
        <f t="shared" si="80"/>
        <v>0.39000000000000012</v>
      </c>
      <c r="EP44" s="70">
        <f t="shared" si="81"/>
        <v>0.75</v>
      </c>
      <c r="EQ44" s="70">
        <f t="shared" si="82"/>
        <v>-0.12999999999999901</v>
      </c>
      <c r="ER44" s="70">
        <f t="shared" si="83"/>
        <v>0.21999999999999975</v>
      </c>
      <c r="ES44" s="70">
        <f t="shared" si="84"/>
        <v>2.0000000000000462E-2</v>
      </c>
      <c r="ET44" s="160">
        <f t="shared" si="85"/>
        <v>0.60423505360083141</v>
      </c>
      <c r="EU44" s="160">
        <f t="shared" si="113"/>
        <v>0.96239285117876761</v>
      </c>
      <c r="EV44" s="160">
        <f t="shared" si="122"/>
        <v>0.25632011235952529</v>
      </c>
      <c r="EW44" s="62"/>
      <c r="EX44" s="78">
        <f t="shared" si="167"/>
        <v>0.63764323009727808</v>
      </c>
      <c r="EY44" s="62"/>
      <c r="EZ44" s="27">
        <v>23.41</v>
      </c>
      <c r="FA44" s="27">
        <v>3.23</v>
      </c>
      <c r="FB44" s="27">
        <v>5.29</v>
      </c>
      <c r="FC44" s="27">
        <v>23.81</v>
      </c>
      <c r="FD44" s="27">
        <v>2.95</v>
      </c>
      <c r="FE44" s="27">
        <v>4.9800000000000004</v>
      </c>
      <c r="FF44" s="27">
        <v>23.55</v>
      </c>
      <c r="FG44" s="27">
        <v>2.82</v>
      </c>
      <c r="FH44" s="27">
        <v>4.82</v>
      </c>
      <c r="FI44" s="78">
        <f t="shared" si="88"/>
        <v>23.59</v>
      </c>
      <c r="FJ44" s="78">
        <f t="shared" si="89"/>
        <v>3</v>
      </c>
      <c r="FK44" s="78">
        <f t="shared" si="90"/>
        <v>5.03</v>
      </c>
      <c r="FL44" s="70">
        <f t="shared" si="168"/>
        <v>0.14000000000000057</v>
      </c>
      <c r="FM44" s="70">
        <f t="shared" si="169"/>
        <v>0.49000000000000021</v>
      </c>
      <c r="FN44" s="70">
        <f t="shared" si="170"/>
        <v>0.59999999999999964</v>
      </c>
      <c r="FO44" s="70">
        <f t="shared" si="171"/>
        <v>0.60999999999999943</v>
      </c>
      <c r="FP44" s="70">
        <f t="shared" si="172"/>
        <v>0.5</v>
      </c>
      <c r="FQ44" s="70">
        <f t="shared" si="173"/>
        <v>0.75999999999999979</v>
      </c>
      <c r="FR44" s="70">
        <f t="shared" si="174"/>
        <v>0.26000000000000156</v>
      </c>
      <c r="FS44" s="70">
        <f t="shared" si="175"/>
        <v>0.39999999999999991</v>
      </c>
      <c r="FT44" s="70">
        <f t="shared" si="176"/>
        <v>0.1800000000000006</v>
      </c>
      <c r="FU44" s="160">
        <f t="shared" si="91"/>
        <v>0.78721026416072593</v>
      </c>
      <c r="FV44" s="160">
        <f t="shared" si="114"/>
        <v>1.0953081758117207</v>
      </c>
      <c r="FW44" s="160">
        <f t="shared" si="123"/>
        <v>0.5099019513592794</v>
      </c>
      <c r="FX44" s="62"/>
      <c r="FY44" s="78">
        <f t="shared" si="177"/>
        <v>0.43253773117369437</v>
      </c>
      <c r="FZ44" s="62"/>
      <c r="GA44" s="27">
        <v>23.98</v>
      </c>
      <c r="GB44" s="27">
        <v>3.43</v>
      </c>
      <c r="GC44" s="27">
        <v>5.58</v>
      </c>
      <c r="GD44" s="27">
        <v>23.96</v>
      </c>
      <c r="GE44" s="27">
        <v>3.06</v>
      </c>
      <c r="GF44" s="27">
        <v>4.99</v>
      </c>
      <c r="GG44" s="27">
        <v>23.94</v>
      </c>
      <c r="GH44" s="27">
        <v>3</v>
      </c>
      <c r="GI44" s="27">
        <v>4.9800000000000004</v>
      </c>
      <c r="GJ44" s="78">
        <f t="shared" si="94"/>
        <v>23.959999999999997</v>
      </c>
      <c r="GK44" s="78">
        <f t="shared" si="95"/>
        <v>3.1633333333333336</v>
      </c>
      <c r="GL44" s="78">
        <f t="shared" si="96"/>
        <v>5.1833333333333336</v>
      </c>
    </row>
    <row r="45" spans="1:194" s="93" customFormat="1">
      <c r="A45" s="38"/>
      <c r="B45" s="42" t="s">
        <v>101</v>
      </c>
      <c r="C45" s="25" t="s">
        <v>102</v>
      </c>
      <c r="D45" s="69"/>
      <c r="E45" s="27">
        <v>64.540000000000006</v>
      </c>
      <c r="F45" s="27">
        <v>7.36</v>
      </c>
      <c r="G45" s="27">
        <v>21.09</v>
      </c>
      <c r="H45" s="27">
        <v>66.010000000000005</v>
      </c>
      <c r="I45" s="27">
        <v>6.62</v>
      </c>
      <c r="J45" s="27">
        <v>20.76</v>
      </c>
      <c r="K45" s="27">
        <v>62.13</v>
      </c>
      <c r="L45" s="27">
        <v>7.55</v>
      </c>
      <c r="M45" s="27">
        <v>21.46</v>
      </c>
      <c r="N45" s="78">
        <f t="shared" si="51"/>
        <v>64.226666666666674</v>
      </c>
      <c r="O45" s="78">
        <f t="shared" si="52"/>
        <v>7.1766666666666667</v>
      </c>
      <c r="P45" s="78">
        <f t="shared" si="53"/>
        <v>21.103333333333335</v>
      </c>
      <c r="Q45" s="70">
        <f t="shared" si="128"/>
        <v>-35.400000000000006</v>
      </c>
      <c r="R45" s="70">
        <f t="shared" si="129"/>
        <v>-4.3000000000000007</v>
      </c>
      <c r="S45" s="70">
        <f t="shared" si="130"/>
        <v>-14.32</v>
      </c>
      <c r="T45" s="70">
        <f t="shared" si="131"/>
        <v>-39.550000000000004</v>
      </c>
      <c r="U45" s="70">
        <f t="shared" si="132"/>
        <v>-4.12</v>
      </c>
      <c r="V45" s="70">
        <f t="shared" si="133"/>
        <v>-14.170000000000002</v>
      </c>
      <c r="W45" s="70">
        <f t="shared" si="134"/>
        <v>-35.870000000000005</v>
      </c>
      <c r="X45" s="70">
        <f t="shared" si="135"/>
        <v>-5.31</v>
      </c>
      <c r="Y45" s="70">
        <f t="shared" si="136"/>
        <v>-15.950000000000001</v>
      </c>
      <c r="Z45" s="160">
        <f t="shared" si="107"/>
        <v>38.428015821793352</v>
      </c>
      <c r="AA45" s="160">
        <f t="shared" si="54"/>
        <v>42.213336755106205</v>
      </c>
      <c r="AB45" s="160">
        <f t="shared" si="55"/>
        <v>39.613829655815913</v>
      </c>
      <c r="AC45" s="289"/>
      <c r="AD45" s="289"/>
      <c r="AE45" s="230"/>
      <c r="AF45" s="230"/>
      <c r="AG45" s="230"/>
      <c r="AH45" s="230"/>
      <c r="AI45" s="230"/>
      <c r="AJ45" s="230"/>
      <c r="AK45" s="230"/>
      <c r="AL45" s="230"/>
      <c r="AM45" s="230"/>
      <c r="AN45" s="230"/>
      <c r="AO45" s="230"/>
      <c r="AP45" s="230"/>
      <c r="AQ45" s="230"/>
      <c r="AR45" s="61"/>
      <c r="AS45" s="78">
        <f t="shared" si="137"/>
        <v>40.06175635468599</v>
      </c>
      <c r="AT45" s="62"/>
      <c r="AU45" s="27">
        <v>29.14</v>
      </c>
      <c r="AV45" s="27">
        <v>3.06</v>
      </c>
      <c r="AW45" s="27">
        <v>6.77</v>
      </c>
      <c r="AX45" s="27">
        <v>26.46</v>
      </c>
      <c r="AY45" s="27">
        <v>2.5</v>
      </c>
      <c r="AZ45" s="27">
        <v>6.59</v>
      </c>
      <c r="BA45" s="27">
        <v>26.26</v>
      </c>
      <c r="BB45" s="27">
        <v>2.2400000000000002</v>
      </c>
      <c r="BC45" s="27">
        <v>5.51</v>
      </c>
      <c r="BD45" s="78">
        <f t="shared" si="108"/>
        <v>27.286666666666665</v>
      </c>
      <c r="BE45" s="78">
        <f t="shared" si="109"/>
        <v>2.6</v>
      </c>
      <c r="BF45" s="78">
        <f t="shared" si="178"/>
        <v>6.2899999999999991</v>
      </c>
      <c r="BG45" s="70">
        <f t="shared" si="138"/>
        <v>0</v>
      </c>
      <c r="BH45" s="70">
        <f t="shared" si="139"/>
        <v>0</v>
      </c>
      <c r="BI45" s="70">
        <f t="shared" si="140"/>
        <v>0</v>
      </c>
      <c r="BJ45" s="70">
        <f t="shared" si="141"/>
        <v>0</v>
      </c>
      <c r="BK45" s="70">
        <f t="shared" si="142"/>
        <v>0</v>
      </c>
      <c r="BL45" s="70">
        <f t="shared" si="143"/>
        <v>0</v>
      </c>
      <c r="BM45" s="70">
        <f t="shared" si="144"/>
        <v>0</v>
      </c>
      <c r="BN45" s="70">
        <f t="shared" si="145"/>
        <v>0</v>
      </c>
      <c r="BO45" s="70">
        <f t="shared" si="146"/>
        <v>0</v>
      </c>
      <c r="BP45" s="160">
        <f t="shared" si="110"/>
        <v>0</v>
      </c>
      <c r="BQ45" s="160">
        <f t="shared" si="59"/>
        <v>0</v>
      </c>
      <c r="BR45" s="160">
        <f t="shared" si="60"/>
        <v>0</v>
      </c>
      <c r="BS45" s="289"/>
      <c r="BT45" s="62"/>
      <c r="BU45" s="78"/>
      <c r="BV45" s="62"/>
      <c r="BW45" s="66">
        <v>29.14</v>
      </c>
      <c r="BX45" s="66">
        <v>3.06</v>
      </c>
      <c r="BY45" s="66">
        <v>6.77</v>
      </c>
      <c r="BZ45" s="66">
        <v>26.46</v>
      </c>
      <c r="CA45" s="66">
        <v>2.5</v>
      </c>
      <c r="CB45" s="66">
        <v>6.59</v>
      </c>
      <c r="CC45" s="66">
        <v>26.26</v>
      </c>
      <c r="CD45" s="66">
        <v>2.2400000000000002</v>
      </c>
      <c r="CE45" s="66">
        <v>5.51</v>
      </c>
      <c r="CF45" s="78">
        <f t="shared" si="179"/>
        <v>27.286666666666665</v>
      </c>
      <c r="CG45" s="78">
        <f t="shared" si="180"/>
        <v>2.6</v>
      </c>
      <c r="CH45" s="132">
        <f t="shared" si="181"/>
        <v>6.2899999999999991</v>
      </c>
      <c r="CI45" s="141">
        <f t="shared" si="147"/>
        <v>-1.3399999999999999</v>
      </c>
      <c r="CJ45" s="70">
        <f t="shared" si="148"/>
        <v>-0.22999999999999998</v>
      </c>
      <c r="CK45" s="70">
        <f t="shared" si="149"/>
        <v>-1.0699999999999994</v>
      </c>
      <c r="CL45" s="70">
        <f t="shared" si="150"/>
        <v>-2.6400000000000006</v>
      </c>
      <c r="CM45" s="70">
        <f t="shared" si="151"/>
        <v>-0.14999999999999991</v>
      </c>
      <c r="CN45" s="70">
        <f t="shared" si="152"/>
        <v>-1.62</v>
      </c>
      <c r="CO45" s="70">
        <f t="shared" si="153"/>
        <v>-2.8800000000000026</v>
      </c>
      <c r="CP45" s="70">
        <f t="shared" si="154"/>
        <v>7.9999999999999627E-2</v>
      </c>
      <c r="CQ45" s="142">
        <f t="shared" si="155"/>
        <v>-0.76999999999999957</v>
      </c>
      <c r="CR45" s="160">
        <f t="shared" si="119"/>
        <v>1.7301445026355453</v>
      </c>
      <c r="CS45" s="160">
        <f t="shared" si="111"/>
        <v>3.1010482098800081</v>
      </c>
      <c r="CT45" s="160">
        <f t="shared" si="120"/>
        <v>2.9822307087145377</v>
      </c>
      <c r="CU45" s="62"/>
      <c r="CV45" s="78">
        <f t="shared" si="156"/>
        <v>2.5630103827769042</v>
      </c>
      <c r="CW45" s="62"/>
      <c r="CX45" s="27">
        <v>27.8</v>
      </c>
      <c r="CY45" s="27">
        <v>2.83</v>
      </c>
      <c r="CZ45" s="27">
        <v>5.7</v>
      </c>
      <c r="DA45" s="27">
        <v>23.82</v>
      </c>
      <c r="DB45" s="27">
        <v>2.35</v>
      </c>
      <c r="DC45" s="27">
        <v>4.97</v>
      </c>
      <c r="DD45" s="27">
        <v>23.38</v>
      </c>
      <c r="DE45" s="27">
        <v>2.3199999999999998</v>
      </c>
      <c r="DF45" s="27">
        <v>4.74</v>
      </c>
      <c r="DG45" s="78">
        <f t="shared" si="67"/>
        <v>25</v>
      </c>
      <c r="DH45" s="78">
        <f t="shared" si="68"/>
        <v>2.5</v>
      </c>
      <c r="DI45" s="132">
        <f t="shared" si="69"/>
        <v>5.1366666666666667</v>
      </c>
      <c r="DJ45" s="70">
        <f t="shared" si="157"/>
        <v>-1.5199999999999996</v>
      </c>
      <c r="DK45" s="70">
        <f t="shared" si="158"/>
        <v>-0.10000000000000009</v>
      </c>
      <c r="DL45" s="70">
        <f t="shared" si="159"/>
        <v>-1.2299999999999995</v>
      </c>
      <c r="DM45" s="70">
        <f t="shared" si="160"/>
        <v>-3.2300000000000004</v>
      </c>
      <c r="DN45" s="70">
        <f t="shared" si="161"/>
        <v>-2.9999999999999805E-2</v>
      </c>
      <c r="DO45" s="70">
        <f t="shared" si="162"/>
        <v>-1.5899999999999999</v>
      </c>
      <c r="DP45" s="70">
        <f t="shared" si="163"/>
        <v>-3.59</v>
      </c>
      <c r="DQ45" s="70">
        <f t="shared" si="164"/>
        <v>0.10999999999999988</v>
      </c>
      <c r="DR45" s="70">
        <f t="shared" si="165"/>
        <v>-0.8199999999999994</v>
      </c>
      <c r="DS45" s="160">
        <f t="shared" si="70"/>
        <v>1.9578815081613079</v>
      </c>
      <c r="DT45" s="160">
        <f t="shared" si="112"/>
        <v>3.6002638792177448</v>
      </c>
      <c r="DU45" s="160">
        <f t="shared" si="121"/>
        <v>3.6841009758148595</v>
      </c>
      <c r="DV45" s="62"/>
      <c r="DW45" s="78">
        <f t="shared" si="166"/>
        <v>0.50565688850136736</v>
      </c>
      <c r="DX45" s="62"/>
      <c r="DY45" s="27">
        <v>27.62</v>
      </c>
      <c r="DZ45" s="27">
        <v>2.96</v>
      </c>
      <c r="EA45" s="27">
        <v>5.54</v>
      </c>
      <c r="EB45" s="27">
        <v>23.23</v>
      </c>
      <c r="EC45" s="27">
        <v>2.4700000000000002</v>
      </c>
      <c r="ED45" s="27">
        <v>5</v>
      </c>
      <c r="EE45" s="27">
        <v>22.67</v>
      </c>
      <c r="EF45" s="27">
        <v>2.35</v>
      </c>
      <c r="EG45" s="27">
        <v>4.6900000000000004</v>
      </c>
      <c r="EH45" s="78">
        <f t="shared" si="73"/>
        <v>24.506666666666671</v>
      </c>
      <c r="EI45" s="78">
        <f t="shared" si="74"/>
        <v>2.5933333333333333</v>
      </c>
      <c r="EJ45" s="132">
        <f t="shared" si="75"/>
        <v>5.0766666666666671</v>
      </c>
      <c r="EK45" s="70">
        <f t="shared" si="76"/>
        <v>-1.9699999999999989</v>
      </c>
      <c r="EL45" s="70">
        <f t="shared" si="77"/>
        <v>2.0000000000000018E-2</v>
      </c>
      <c r="EM45" s="70">
        <f t="shared" si="78"/>
        <v>-1.2299999999999995</v>
      </c>
      <c r="EN45" s="70">
        <f t="shared" si="79"/>
        <v>-3.4000000000000021</v>
      </c>
      <c r="EO45" s="70">
        <f t="shared" si="80"/>
        <v>2.9999999999999805E-2</v>
      </c>
      <c r="EP45" s="70">
        <f t="shared" si="81"/>
        <v>-1.5599999999999996</v>
      </c>
      <c r="EQ45" s="70">
        <f t="shared" si="82"/>
        <v>-3.490000000000002</v>
      </c>
      <c r="ER45" s="70">
        <f t="shared" si="83"/>
        <v>0.13999999999999968</v>
      </c>
      <c r="ES45" s="70">
        <f t="shared" si="84"/>
        <v>-0.75</v>
      </c>
      <c r="ET45" s="160">
        <f t="shared" si="85"/>
        <v>2.3225417111432023</v>
      </c>
      <c r="EU45" s="160">
        <f t="shared" si="113"/>
        <v>3.7409223461601036</v>
      </c>
      <c r="EV45" s="160">
        <f t="shared" si="122"/>
        <v>3.5724221475072082</v>
      </c>
      <c r="EW45" s="62"/>
      <c r="EX45" s="78">
        <f t="shared" si="167"/>
        <v>0.18988300491502005</v>
      </c>
      <c r="EY45" s="62"/>
      <c r="EZ45" s="27">
        <v>27.17</v>
      </c>
      <c r="FA45" s="27">
        <v>3.08</v>
      </c>
      <c r="FB45" s="27">
        <v>5.54</v>
      </c>
      <c r="FC45" s="27">
        <v>23.06</v>
      </c>
      <c r="FD45" s="27">
        <v>2.5299999999999998</v>
      </c>
      <c r="FE45" s="27">
        <v>5.03</v>
      </c>
      <c r="FF45" s="27">
        <v>22.77</v>
      </c>
      <c r="FG45" s="27">
        <v>2.38</v>
      </c>
      <c r="FH45" s="27">
        <v>4.76</v>
      </c>
      <c r="FI45" s="78">
        <f t="shared" si="88"/>
        <v>24.333333333333332</v>
      </c>
      <c r="FJ45" s="78">
        <f t="shared" si="89"/>
        <v>2.6633333333333331</v>
      </c>
      <c r="FK45" s="78">
        <f t="shared" si="90"/>
        <v>5.1100000000000003</v>
      </c>
      <c r="FL45" s="70">
        <f t="shared" si="168"/>
        <v>-1.3100000000000023</v>
      </c>
      <c r="FM45" s="70">
        <f t="shared" si="169"/>
        <v>8.0000000000000071E-2</v>
      </c>
      <c r="FN45" s="70">
        <f t="shared" si="170"/>
        <v>-1.0899999999999999</v>
      </c>
      <c r="FO45" s="70">
        <f t="shared" si="171"/>
        <v>-3</v>
      </c>
      <c r="FP45" s="70">
        <f t="shared" si="172"/>
        <v>4.9999999999999822E-2</v>
      </c>
      <c r="FQ45" s="70">
        <f t="shared" si="173"/>
        <v>-1.4100000000000001</v>
      </c>
      <c r="FR45" s="70">
        <f t="shared" si="174"/>
        <v>-2.7300000000000004</v>
      </c>
      <c r="FS45" s="70">
        <f t="shared" si="175"/>
        <v>0.22999999999999998</v>
      </c>
      <c r="FT45" s="70">
        <f t="shared" si="176"/>
        <v>-0.55999999999999961</v>
      </c>
      <c r="FU45" s="160">
        <f t="shared" si="91"/>
        <v>1.7060480649735534</v>
      </c>
      <c r="FV45" s="160">
        <f t="shared" si="114"/>
        <v>3.3152073841616607</v>
      </c>
      <c r="FW45" s="160">
        <f t="shared" si="123"/>
        <v>2.7963190089830596</v>
      </c>
      <c r="FX45" s="62"/>
      <c r="FY45" s="78">
        <f t="shared" si="177"/>
        <v>0.62996472564386818</v>
      </c>
      <c r="FZ45" s="62"/>
      <c r="GA45" s="27">
        <v>27.83</v>
      </c>
      <c r="GB45" s="27">
        <v>3.14</v>
      </c>
      <c r="GC45" s="27">
        <v>5.68</v>
      </c>
      <c r="GD45" s="27">
        <v>23.46</v>
      </c>
      <c r="GE45" s="27">
        <v>2.5499999999999998</v>
      </c>
      <c r="GF45" s="27">
        <v>5.18</v>
      </c>
      <c r="GG45" s="27">
        <v>23.53</v>
      </c>
      <c r="GH45" s="27">
        <v>2.4700000000000002</v>
      </c>
      <c r="GI45" s="27">
        <v>4.95</v>
      </c>
      <c r="GJ45" s="78">
        <f t="shared" si="94"/>
        <v>24.939999999999998</v>
      </c>
      <c r="GK45" s="78">
        <f t="shared" si="95"/>
        <v>2.72</v>
      </c>
      <c r="GL45" s="78">
        <f t="shared" si="96"/>
        <v>5.27</v>
      </c>
    </row>
    <row r="46" spans="1:194" s="93" customFormat="1" ht="15" thickBot="1">
      <c r="A46" s="38"/>
      <c r="B46" s="124" t="s">
        <v>103</v>
      </c>
      <c r="C46" s="118" t="s">
        <v>104</v>
      </c>
      <c r="D46" s="69"/>
      <c r="E46" s="105">
        <v>64.599999999999994</v>
      </c>
      <c r="F46" s="105">
        <v>6.67</v>
      </c>
      <c r="G46" s="105">
        <v>21.69</v>
      </c>
      <c r="H46" s="105">
        <v>64.150000000000006</v>
      </c>
      <c r="I46" s="105">
        <v>7.46</v>
      </c>
      <c r="J46" s="105">
        <v>20.8</v>
      </c>
      <c r="K46" s="105">
        <v>63.65</v>
      </c>
      <c r="L46" s="105">
        <v>7.41</v>
      </c>
      <c r="M46" s="105">
        <v>20.85</v>
      </c>
      <c r="N46" s="106">
        <f t="shared" si="51"/>
        <v>64.13333333333334</v>
      </c>
      <c r="O46" s="106">
        <f t="shared" si="52"/>
        <v>7.18</v>
      </c>
      <c r="P46" s="106">
        <f t="shared" si="53"/>
        <v>21.113333333333333</v>
      </c>
      <c r="Q46" s="70">
        <f t="shared" si="128"/>
        <v>-37.749999999999993</v>
      </c>
      <c r="R46" s="70">
        <f t="shared" si="129"/>
        <v>-3.94</v>
      </c>
      <c r="S46" s="70">
        <f t="shared" si="130"/>
        <v>-16.190000000000001</v>
      </c>
      <c r="T46" s="70">
        <f t="shared" si="131"/>
        <v>-35.580000000000005</v>
      </c>
      <c r="U46" s="70">
        <f t="shared" si="132"/>
        <v>-5.1400000000000006</v>
      </c>
      <c r="V46" s="70">
        <f t="shared" si="133"/>
        <v>-14.75</v>
      </c>
      <c r="W46" s="70">
        <f t="shared" si="134"/>
        <v>-34.75</v>
      </c>
      <c r="X46" s="70">
        <f t="shared" si="135"/>
        <v>-5.12</v>
      </c>
      <c r="Y46" s="70">
        <f t="shared" si="136"/>
        <v>-14.780000000000001</v>
      </c>
      <c r="Z46" s="160">
        <f t="shared" si="107"/>
        <v>41.263812232996592</v>
      </c>
      <c r="AA46" s="160">
        <f t="shared" si="54"/>
        <v>38.857669770587123</v>
      </c>
      <c r="AB46" s="160">
        <f t="shared" si="55"/>
        <v>38.108073947655768</v>
      </c>
      <c r="AC46" s="290"/>
      <c r="AD46" s="289"/>
      <c r="AE46" s="230"/>
      <c r="AF46" s="230"/>
      <c r="AG46" s="230"/>
      <c r="AH46" s="230"/>
      <c r="AI46" s="230"/>
      <c r="AJ46" s="230"/>
      <c r="AK46" s="230"/>
      <c r="AL46" s="230"/>
      <c r="AM46" s="230"/>
      <c r="AN46" s="230"/>
      <c r="AO46" s="230"/>
      <c r="AP46" s="230"/>
      <c r="AQ46" s="230"/>
      <c r="AR46" s="61"/>
      <c r="AS46" s="106">
        <f t="shared" si="137"/>
        <v>39.402826745749543</v>
      </c>
      <c r="AT46" s="62"/>
      <c r="AU46" s="105">
        <v>26.85</v>
      </c>
      <c r="AV46" s="105">
        <v>2.73</v>
      </c>
      <c r="AW46" s="105">
        <v>5.5</v>
      </c>
      <c r="AX46" s="105">
        <v>28.57</v>
      </c>
      <c r="AY46" s="105">
        <v>2.3199999999999998</v>
      </c>
      <c r="AZ46" s="105">
        <v>6.05</v>
      </c>
      <c r="BA46" s="105">
        <v>28.9</v>
      </c>
      <c r="BB46" s="105">
        <v>2.29</v>
      </c>
      <c r="BC46" s="105">
        <v>6.07</v>
      </c>
      <c r="BD46" s="106">
        <f t="shared" si="108"/>
        <v>28.106666666666666</v>
      </c>
      <c r="BE46" s="106">
        <f t="shared" si="109"/>
        <v>2.4466666666666668</v>
      </c>
      <c r="BF46" s="106">
        <f t="shared" si="178"/>
        <v>5.873333333333334</v>
      </c>
      <c r="BG46" s="70">
        <f t="shared" si="138"/>
        <v>0</v>
      </c>
      <c r="BH46" s="70">
        <f t="shared" si="139"/>
        <v>0</v>
      </c>
      <c r="BI46" s="70">
        <f t="shared" si="140"/>
        <v>0</v>
      </c>
      <c r="BJ46" s="70">
        <f t="shared" si="141"/>
        <v>0</v>
      </c>
      <c r="BK46" s="70">
        <f t="shared" si="142"/>
        <v>0</v>
      </c>
      <c r="BL46" s="70">
        <f t="shared" si="143"/>
        <v>0</v>
      </c>
      <c r="BM46" s="70">
        <f t="shared" si="144"/>
        <v>0</v>
      </c>
      <c r="BN46" s="70">
        <f t="shared" si="145"/>
        <v>0</v>
      </c>
      <c r="BO46" s="70">
        <f t="shared" si="146"/>
        <v>0</v>
      </c>
      <c r="BP46" s="160">
        <f t="shared" si="110"/>
        <v>0</v>
      </c>
      <c r="BQ46" s="160">
        <f t="shared" si="59"/>
        <v>0</v>
      </c>
      <c r="BR46" s="160">
        <f t="shared" si="60"/>
        <v>0</v>
      </c>
      <c r="BS46" s="290"/>
      <c r="BT46" s="62"/>
      <c r="BU46" s="106"/>
      <c r="BV46" s="62"/>
      <c r="BW46" s="107">
        <v>26.85</v>
      </c>
      <c r="BX46" s="107">
        <v>2.73</v>
      </c>
      <c r="BY46" s="107">
        <v>5.5</v>
      </c>
      <c r="BZ46" s="107">
        <v>28.57</v>
      </c>
      <c r="CA46" s="107">
        <v>2.3199999999999998</v>
      </c>
      <c r="CB46" s="107">
        <v>6.05</v>
      </c>
      <c r="CC46" s="107">
        <v>28.9</v>
      </c>
      <c r="CD46" s="107">
        <v>2.29</v>
      </c>
      <c r="CE46" s="107">
        <v>6.07</v>
      </c>
      <c r="CF46" s="106">
        <f t="shared" si="179"/>
        <v>28.106666666666666</v>
      </c>
      <c r="CG46" s="106">
        <f t="shared" si="180"/>
        <v>2.4466666666666668</v>
      </c>
      <c r="CH46" s="135">
        <f t="shared" si="181"/>
        <v>5.873333333333334</v>
      </c>
      <c r="CI46" s="141">
        <f t="shared" si="147"/>
        <v>0.16999999999999815</v>
      </c>
      <c r="CJ46" s="70">
        <f t="shared" si="148"/>
        <v>-2.9999999999999805E-2</v>
      </c>
      <c r="CK46" s="70">
        <f t="shared" si="149"/>
        <v>-0.88999999999999968</v>
      </c>
      <c r="CL46" s="70">
        <f t="shared" si="150"/>
        <v>-2.1000000000000014</v>
      </c>
      <c r="CM46" s="70">
        <f t="shared" si="151"/>
        <v>0.12000000000000011</v>
      </c>
      <c r="CN46" s="70">
        <f t="shared" si="152"/>
        <v>-1.5</v>
      </c>
      <c r="CO46" s="70">
        <f t="shared" si="153"/>
        <v>-2.5399999999999991</v>
      </c>
      <c r="CP46" s="70">
        <f t="shared" si="154"/>
        <v>0.12000000000000011</v>
      </c>
      <c r="CQ46" s="142">
        <f t="shared" si="155"/>
        <v>-1.4100000000000001</v>
      </c>
      <c r="CR46" s="160">
        <f t="shared" si="119"/>
        <v>0.90658700630441358</v>
      </c>
      <c r="CS46" s="160">
        <f t="shared" si="111"/>
        <v>2.5834860169933194</v>
      </c>
      <c r="CT46" s="160">
        <f t="shared" si="120"/>
        <v>2.9075935066649183</v>
      </c>
      <c r="CU46" s="62"/>
      <c r="CV46" s="106">
        <f t="shared" si="156"/>
        <v>1.9568966361165969</v>
      </c>
      <c r="CW46" s="62"/>
      <c r="CX46" s="105">
        <v>27.02</v>
      </c>
      <c r="CY46" s="105">
        <v>2.7</v>
      </c>
      <c r="CZ46" s="105">
        <v>4.6100000000000003</v>
      </c>
      <c r="DA46" s="105">
        <v>26.47</v>
      </c>
      <c r="DB46" s="105">
        <v>2.44</v>
      </c>
      <c r="DC46" s="105">
        <v>4.55</v>
      </c>
      <c r="DD46" s="105">
        <v>26.36</v>
      </c>
      <c r="DE46" s="105">
        <v>2.41</v>
      </c>
      <c r="DF46" s="105">
        <v>4.66</v>
      </c>
      <c r="DG46" s="106">
        <f t="shared" si="67"/>
        <v>26.616666666666664</v>
      </c>
      <c r="DH46" s="106">
        <f t="shared" si="68"/>
        <v>2.5166666666666671</v>
      </c>
      <c r="DI46" s="135">
        <f t="shared" si="69"/>
        <v>4.6066666666666665</v>
      </c>
      <c r="DJ46" s="70">
        <f t="shared" si="157"/>
        <v>-0.17999999999999972</v>
      </c>
      <c r="DK46" s="70">
        <f t="shared" si="158"/>
        <v>2.9999999999999805E-2</v>
      </c>
      <c r="DL46" s="70">
        <f t="shared" si="159"/>
        <v>-0.86000000000000032</v>
      </c>
      <c r="DM46" s="70">
        <f t="shared" si="160"/>
        <v>-2.4600000000000009</v>
      </c>
      <c r="DN46" s="70">
        <f t="shared" si="161"/>
        <v>0.13000000000000034</v>
      </c>
      <c r="DO46" s="70">
        <f t="shared" si="162"/>
        <v>-1.4799999999999995</v>
      </c>
      <c r="DP46" s="70">
        <f t="shared" si="163"/>
        <v>-2.8200000000000003</v>
      </c>
      <c r="DQ46" s="70">
        <f t="shared" si="164"/>
        <v>0.12999999999999989</v>
      </c>
      <c r="DR46" s="70">
        <f t="shared" si="165"/>
        <v>-1.4400000000000004</v>
      </c>
      <c r="DS46" s="160">
        <f t="shared" si="70"/>
        <v>0.87914731416299086</v>
      </c>
      <c r="DT46" s="160">
        <f t="shared" si="112"/>
        <v>2.8738301967931235</v>
      </c>
      <c r="DU46" s="160">
        <f t="shared" si="121"/>
        <v>3.1690534864530138</v>
      </c>
      <c r="DV46" s="62"/>
      <c r="DW46" s="106">
        <f t="shared" si="166"/>
        <v>0.33114280236108773</v>
      </c>
      <c r="DX46" s="62"/>
      <c r="DY46" s="105">
        <v>26.67</v>
      </c>
      <c r="DZ46" s="105">
        <v>2.76</v>
      </c>
      <c r="EA46" s="105">
        <v>4.6399999999999997</v>
      </c>
      <c r="EB46" s="105">
        <v>26.11</v>
      </c>
      <c r="EC46" s="105">
        <v>2.4500000000000002</v>
      </c>
      <c r="ED46" s="105">
        <v>4.57</v>
      </c>
      <c r="EE46" s="105">
        <v>26.08</v>
      </c>
      <c r="EF46" s="105">
        <v>2.42</v>
      </c>
      <c r="EG46" s="105">
        <v>4.63</v>
      </c>
      <c r="EH46" s="106">
        <f t="shared" si="73"/>
        <v>26.286666666666665</v>
      </c>
      <c r="EI46" s="106">
        <f t="shared" si="74"/>
        <v>2.5433333333333334</v>
      </c>
      <c r="EJ46" s="135">
        <f t="shared" si="75"/>
        <v>4.6133333333333333</v>
      </c>
      <c r="EK46" s="70">
        <f t="shared" si="76"/>
        <v>-8.0000000000001847E-2</v>
      </c>
      <c r="EL46" s="70">
        <f t="shared" si="77"/>
        <v>0.2200000000000002</v>
      </c>
      <c r="EM46" s="70">
        <f t="shared" si="78"/>
        <v>-0.70000000000000018</v>
      </c>
      <c r="EN46" s="70">
        <f t="shared" si="79"/>
        <v>-2.3999999999999986</v>
      </c>
      <c r="EO46" s="70">
        <f t="shared" si="80"/>
        <v>0.2200000000000002</v>
      </c>
      <c r="EP46" s="70">
        <f t="shared" si="81"/>
        <v>-1.3999999999999995</v>
      </c>
      <c r="EQ46" s="70">
        <f t="shared" si="82"/>
        <v>-2.6899999999999977</v>
      </c>
      <c r="ER46" s="70">
        <f t="shared" si="83"/>
        <v>0.18999999999999995</v>
      </c>
      <c r="ES46" s="70">
        <f t="shared" si="84"/>
        <v>-1.37</v>
      </c>
      <c r="ET46" s="160">
        <f t="shared" si="85"/>
        <v>0.73810568348983785</v>
      </c>
      <c r="EU46" s="160">
        <f t="shared" si="113"/>
        <v>2.7871849597757219</v>
      </c>
      <c r="EV46" s="160">
        <f t="shared" si="122"/>
        <v>3.024747923381383</v>
      </c>
      <c r="EW46" s="62"/>
      <c r="EX46" s="106">
        <f t="shared" si="167"/>
        <v>0.18129166187849724</v>
      </c>
      <c r="EY46" s="62"/>
      <c r="EZ46" s="105">
        <v>26.77</v>
      </c>
      <c r="FA46" s="105">
        <v>2.95</v>
      </c>
      <c r="FB46" s="105">
        <v>4.8</v>
      </c>
      <c r="FC46" s="105">
        <v>26.17</v>
      </c>
      <c r="FD46" s="105">
        <v>2.54</v>
      </c>
      <c r="FE46" s="105">
        <v>4.6500000000000004</v>
      </c>
      <c r="FF46" s="105">
        <v>26.21</v>
      </c>
      <c r="FG46" s="105">
        <v>2.48</v>
      </c>
      <c r="FH46" s="105">
        <v>4.7</v>
      </c>
      <c r="FI46" s="106">
        <f t="shared" si="88"/>
        <v>26.383333333333336</v>
      </c>
      <c r="FJ46" s="106">
        <f t="shared" si="89"/>
        <v>2.6566666666666667</v>
      </c>
      <c r="FK46" s="106">
        <f t="shared" si="90"/>
        <v>4.7166666666666659</v>
      </c>
      <c r="FL46" s="70">
        <f t="shared" si="168"/>
        <v>0.39999999999999858</v>
      </c>
      <c r="FM46" s="70">
        <f t="shared" si="169"/>
        <v>0.35999999999999988</v>
      </c>
      <c r="FN46" s="70">
        <f t="shared" si="170"/>
        <v>-0.49000000000000021</v>
      </c>
      <c r="FO46" s="70">
        <f t="shared" si="171"/>
        <v>-1.8300000000000018</v>
      </c>
      <c r="FP46" s="70">
        <f t="shared" si="172"/>
        <v>0.3400000000000003</v>
      </c>
      <c r="FQ46" s="70">
        <f t="shared" si="173"/>
        <v>-1.2299999999999995</v>
      </c>
      <c r="FR46" s="70">
        <f t="shared" si="174"/>
        <v>-2.2199999999999989</v>
      </c>
      <c r="FS46" s="70">
        <f t="shared" si="175"/>
        <v>0.2799999999999998</v>
      </c>
      <c r="FT46" s="70">
        <f t="shared" si="176"/>
        <v>-1.3000000000000007</v>
      </c>
      <c r="FU46" s="160">
        <f t="shared" si="91"/>
        <v>0.72780491891714982</v>
      </c>
      <c r="FV46" s="160">
        <f t="shared" si="114"/>
        <v>2.231008740458003</v>
      </c>
      <c r="FW46" s="160">
        <f t="shared" si="123"/>
        <v>2.5878176133568602</v>
      </c>
      <c r="FX46" s="62"/>
      <c r="FY46" s="106">
        <f t="shared" si="177"/>
        <v>0.54113050387334127</v>
      </c>
      <c r="FZ46" s="62"/>
      <c r="GA46" s="105">
        <v>27.25</v>
      </c>
      <c r="GB46" s="105">
        <v>3.09</v>
      </c>
      <c r="GC46" s="105">
        <v>5.01</v>
      </c>
      <c r="GD46" s="105">
        <v>26.74</v>
      </c>
      <c r="GE46" s="105">
        <v>2.66</v>
      </c>
      <c r="GF46" s="105">
        <v>4.82</v>
      </c>
      <c r="GG46" s="105">
        <v>26.68</v>
      </c>
      <c r="GH46" s="105">
        <v>2.57</v>
      </c>
      <c r="GI46" s="105">
        <v>4.7699999999999996</v>
      </c>
      <c r="GJ46" s="106">
        <f t="shared" si="94"/>
        <v>26.889999999999997</v>
      </c>
      <c r="GK46" s="106">
        <f t="shared" si="95"/>
        <v>2.7733333333333334</v>
      </c>
      <c r="GL46" s="106">
        <f t="shared" si="96"/>
        <v>4.8666666666666663</v>
      </c>
    </row>
    <row r="47" spans="1:194" s="60" customFormat="1">
      <c r="A47" s="88"/>
      <c r="B47" s="122" t="s">
        <v>105</v>
      </c>
      <c r="C47" s="101" t="s">
        <v>106</v>
      </c>
      <c r="D47" s="12"/>
      <c r="E47" s="21">
        <v>64.650000000000006</v>
      </c>
      <c r="F47" s="21">
        <v>7.42</v>
      </c>
      <c r="G47" s="21">
        <v>23.57</v>
      </c>
      <c r="H47" s="21">
        <v>64.92</v>
      </c>
      <c r="I47" s="21">
        <v>7.5</v>
      </c>
      <c r="J47" s="21">
        <v>23.13</v>
      </c>
      <c r="K47" s="21">
        <v>65.55</v>
      </c>
      <c r="L47" s="21">
        <v>7.27</v>
      </c>
      <c r="M47" s="21">
        <v>23.1</v>
      </c>
      <c r="N47" s="91">
        <f t="shared" si="51"/>
        <v>65.040000000000006</v>
      </c>
      <c r="O47" s="91">
        <f t="shared" si="52"/>
        <v>7.3966666666666656</v>
      </c>
      <c r="P47" s="91">
        <f t="shared" si="53"/>
        <v>23.266666666666669</v>
      </c>
      <c r="Q47" s="90">
        <f t="shared" si="128"/>
        <v>-35.410000000000011</v>
      </c>
      <c r="R47" s="90">
        <f t="shared" si="129"/>
        <v>-4.0199999999999996</v>
      </c>
      <c r="S47" s="90">
        <f t="shared" si="130"/>
        <v>-15.52</v>
      </c>
      <c r="T47" s="90">
        <f t="shared" si="131"/>
        <v>-33.230000000000004</v>
      </c>
      <c r="U47" s="90">
        <f t="shared" si="132"/>
        <v>-4.26</v>
      </c>
      <c r="V47" s="90">
        <f t="shared" si="133"/>
        <v>-14.62</v>
      </c>
      <c r="W47" s="90">
        <f t="shared" si="134"/>
        <v>-33.879999999999995</v>
      </c>
      <c r="X47" s="90">
        <f t="shared" si="135"/>
        <v>-4.34</v>
      </c>
      <c r="Y47" s="90">
        <f t="shared" si="136"/>
        <v>-15.14</v>
      </c>
      <c r="Z47" s="162">
        <f t="shared" si="107"/>
        <v>38.870282993567216</v>
      </c>
      <c r="AA47" s="162">
        <f t="shared" si="54"/>
        <v>36.553042281046871</v>
      </c>
      <c r="AB47" s="162">
        <f t="shared" si="55"/>
        <v>37.361873614689074</v>
      </c>
      <c r="AC47" s="288">
        <f>AVERAGE(Z47:AB50)</f>
        <v>38.156757899863877</v>
      </c>
      <c r="AD47" s="289"/>
      <c r="AE47" s="219"/>
      <c r="AG47" s="219"/>
      <c r="AH47" s="219"/>
      <c r="AI47" s="219"/>
      <c r="AJ47" s="219"/>
      <c r="AL47" s="93"/>
      <c r="AM47" s="93"/>
      <c r="AO47" s="93"/>
      <c r="AP47" s="93"/>
      <c r="AR47" s="58"/>
      <c r="AS47" s="91">
        <f t="shared" si="137"/>
        <v>37.594167987424164</v>
      </c>
      <c r="AT47" s="59"/>
      <c r="AU47" s="21">
        <v>29.24</v>
      </c>
      <c r="AV47" s="21">
        <v>3.4</v>
      </c>
      <c r="AW47" s="21">
        <v>8.0500000000000007</v>
      </c>
      <c r="AX47" s="21">
        <v>31.69</v>
      </c>
      <c r="AY47" s="21">
        <v>3.24</v>
      </c>
      <c r="AZ47" s="21">
        <v>8.51</v>
      </c>
      <c r="BA47" s="21">
        <v>31.67</v>
      </c>
      <c r="BB47" s="21">
        <v>2.93</v>
      </c>
      <c r="BC47" s="21">
        <v>7.96</v>
      </c>
      <c r="BD47" s="91">
        <f t="shared" si="108"/>
        <v>30.866666666666664</v>
      </c>
      <c r="BE47" s="91">
        <f t="shared" si="109"/>
        <v>3.19</v>
      </c>
      <c r="BF47" s="91">
        <f t="shared" si="178"/>
        <v>8.1733333333333338</v>
      </c>
      <c r="BG47" s="90">
        <f t="shared" si="138"/>
        <v>-1.5999999999999979</v>
      </c>
      <c r="BH47" s="90">
        <f t="shared" si="139"/>
        <v>0.98</v>
      </c>
      <c r="BI47" s="90">
        <f t="shared" si="140"/>
        <v>-3.5200000000000005</v>
      </c>
      <c r="BJ47" s="90">
        <f t="shared" si="141"/>
        <v>-0.81000000000000227</v>
      </c>
      <c r="BK47" s="90">
        <f t="shared" si="142"/>
        <v>2.04</v>
      </c>
      <c r="BL47" s="90">
        <f t="shared" si="143"/>
        <v>-0.79</v>
      </c>
      <c r="BM47" s="90">
        <f t="shared" si="144"/>
        <v>-0.47000000000000242</v>
      </c>
      <c r="BN47" s="90">
        <f t="shared" si="145"/>
        <v>2.52</v>
      </c>
      <c r="BO47" s="90">
        <f t="shared" si="146"/>
        <v>0.29999999999999982</v>
      </c>
      <c r="BP47" s="162">
        <f t="shared" si="110"/>
        <v>3.9888344162173488</v>
      </c>
      <c r="BQ47" s="162">
        <f t="shared" si="59"/>
        <v>2.3327665978404277</v>
      </c>
      <c r="BR47" s="162">
        <f t="shared" si="60"/>
        <v>2.5809494377069853</v>
      </c>
      <c r="BS47" s="288">
        <f>AVERAGE(BP47:BR50)</f>
        <v>4.4542376653804681</v>
      </c>
      <c r="BT47" s="59"/>
      <c r="BU47" s="91">
        <f t="shared" ref="BU47:BU54" si="182">SQRT((CF47-BD47)^2+(CG47-BE47)^2+(CH47-BF47)^2)</f>
        <v>2.4735512033421809</v>
      </c>
      <c r="BV47" s="59"/>
      <c r="BW47" s="21">
        <v>27.64</v>
      </c>
      <c r="BX47" s="21">
        <v>4.38</v>
      </c>
      <c r="BY47" s="21">
        <v>4.53</v>
      </c>
      <c r="BZ47" s="21">
        <v>30.88</v>
      </c>
      <c r="CA47" s="21">
        <v>5.28</v>
      </c>
      <c r="CB47" s="21">
        <v>7.72</v>
      </c>
      <c r="CC47" s="21">
        <v>31.2</v>
      </c>
      <c r="CD47" s="21">
        <v>5.45</v>
      </c>
      <c r="CE47" s="21">
        <v>8.26</v>
      </c>
      <c r="CF47" s="91">
        <f t="shared" si="179"/>
        <v>29.906666666666666</v>
      </c>
      <c r="CG47" s="91">
        <f t="shared" si="180"/>
        <v>5.0366666666666662</v>
      </c>
      <c r="CH47" s="131">
        <f t="shared" si="181"/>
        <v>6.836666666666666</v>
      </c>
      <c r="CI47" s="139">
        <f t="shared" si="147"/>
        <v>1.2899999999999991</v>
      </c>
      <c r="CJ47" s="90">
        <f t="shared" si="148"/>
        <v>0.29000000000000004</v>
      </c>
      <c r="CK47" s="90">
        <f t="shared" si="149"/>
        <v>1.6600000000000001</v>
      </c>
      <c r="CL47" s="90">
        <f t="shared" si="150"/>
        <v>2.5599999999999987</v>
      </c>
      <c r="CM47" s="90">
        <f t="shared" si="151"/>
        <v>0.50999999999999979</v>
      </c>
      <c r="CN47" s="90">
        <f t="shared" si="152"/>
        <v>3.0300000000000002</v>
      </c>
      <c r="CO47" s="90">
        <f t="shared" si="153"/>
        <v>2.0000000000000036</v>
      </c>
      <c r="CP47" s="90">
        <f t="shared" si="154"/>
        <v>0.20999999999999996</v>
      </c>
      <c r="CQ47" s="140">
        <f t="shared" si="155"/>
        <v>2.3000000000000007</v>
      </c>
      <c r="CR47" s="162">
        <f t="shared" si="119"/>
        <v>2.1222158231433479</v>
      </c>
      <c r="CS47" s="162">
        <f t="shared" si="111"/>
        <v>3.9993249430372613</v>
      </c>
      <c r="CT47" s="162">
        <f t="shared" si="120"/>
        <v>3.0551759360141628</v>
      </c>
      <c r="CU47" s="59"/>
      <c r="CV47" s="91">
        <f t="shared" si="156"/>
        <v>3.0569174742613585</v>
      </c>
      <c r="CW47" s="59"/>
      <c r="CX47" s="21">
        <v>28.93</v>
      </c>
      <c r="CY47" s="21">
        <v>4.67</v>
      </c>
      <c r="CZ47" s="21">
        <v>6.19</v>
      </c>
      <c r="DA47" s="21">
        <v>33.44</v>
      </c>
      <c r="DB47" s="21">
        <v>5.79</v>
      </c>
      <c r="DC47" s="21">
        <v>10.75</v>
      </c>
      <c r="DD47" s="21">
        <v>33.200000000000003</v>
      </c>
      <c r="DE47" s="21">
        <v>5.66</v>
      </c>
      <c r="DF47" s="21">
        <v>10.56</v>
      </c>
      <c r="DG47" s="91">
        <f t="shared" si="67"/>
        <v>31.856666666666666</v>
      </c>
      <c r="DH47" s="91">
        <f t="shared" si="68"/>
        <v>5.373333333333334</v>
      </c>
      <c r="DI47" s="131">
        <f t="shared" si="69"/>
        <v>9.1666666666666661</v>
      </c>
      <c r="DJ47" s="90">
        <f t="shared" si="157"/>
        <v>3.41</v>
      </c>
      <c r="DK47" s="90">
        <f t="shared" si="158"/>
        <v>1.04</v>
      </c>
      <c r="DL47" s="90">
        <f t="shared" si="159"/>
        <v>3.8199999999999994</v>
      </c>
      <c r="DM47" s="90">
        <f t="shared" si="160"/>
        <v>4.9700000000000024</v>
      </c>
      <c r="DN47" s="90">
        <f t="shared" si="161"/>
        <v>0.9399999999999995</v>
      </c>
      <c r="DO47" s="90">
        <f t="shared" si="162"/>
        <v>5.0100000000000007</v>
      </c>
      <c r="DP47" s="90">
        <f t="shared" si="163"/>
        <v>4.5000000000000036</v>
      </c>
      <c r="DQ47" s="90">
        <f t="shared" si="164"/>
        <v>0.63999999999999968</v>
      </c>
      <c r="DR47" s="90">
        <f t="shared" si="165"/>
        <v>4.3599999999999994</v>
      </c>
      <c r="DS47" s="162">
        <f t="shared" si="70"/>
        <v>5.2251411464189168</v>
      </c>
      <c r="DT47" s="162">
        <f t="shared" si="112"/>
        <v>7.1193117644896011</v>
      </c>
      <c r="DU47" s="162">
        <f t="shared" si="121"/>
        <v>6.2983489900131788</v>
      </c>
      <c r="DV47" s="59"/>
      <c r="DW47" s="91">
        <f t="shared" si="166"/>
        <v>3.1702260697517062</v>
      </c>
      <c r="DX47" s="59"/>
      <c r="DY47" s="21">
        <v>31.05</v>
      </c>
      <c r="DZ47" s="21">
        <v>5.42</v>
      </c>
      <c r="EA47" s="21">
        <v>8.35</v>
      </c>
      <c r="EB47" s="21">
        <v>35.85</v>
      </c>
      <c r="EC47" s="21">
        <v>6.22</v>
      </c>
      <c r="ED47" s="21">
        <v>12.73</v>
      </c>
      <c r="EE47" s="21">
        <v>35.700000000000003</v>
      </c>
      <c r="EF47" s="21">
        <v>6.09</v>
      </c>
      <c r="EG47" s="21">
        <v>12.62</v>
      </c>
      <c r="EH47" s="91">
        <f t="shared" si="73"/>
        <v>34.200000000000003</v>
      </c>
      <c r="EI47" s="91">
        <f t="shared" si="74"/>
        <v>5.91</v>
      </c>
      <c r="EJ47" s="131">
        <f t="shared" si="75"/>
        <v>11.233333333333333</v>
      </c>
      <c r="EK47" s="70">
        <f t="shared" si="76"/>
        <v>6.5899999999999963</v>
      </c>
      <c r="EL47" s="70">
        <f t="shared" si="77"/>
        <v>1.6399999999999997</v>
      </c>
      <c r="EM47" s="70">
        <f t="shared" si="78"/>
        <v>6.8500000000000005</v>
      </c>
      <c r="EN47" s="70">
        <f t="shared" si="79"/>
        <v>9.2200000000000024</v>
      </c>
      <c r="EO47" s="70">
        <f t="shared" si="80"/>
        <v>1.96</v>
      </c>
      <c r="EP47" s="70">
        <f t="shared" si="81"/>
        <v>8.82</v>
      </c>
      <c r="EQ47" s="70">
        <f t="shared" si="82"/>
        <v>7.0299999999999976</v>
      </c>
      <c r="ER47" s="70">
        <f t="shared" si="83"/>
        <v>1.1499999999999995</v>
      </c>
      <c r="ES47" s="70">
        <f t="shared" si="84"/>
        <v>6.4600000000000009</v>
      </c>
      <c r="ET47" s="162">
        <f t="shared" si="85"/>
        <v>9.6457348087120849</v>
      </c>
      <c r="EU47" s="162">
        <f t="shared" si="113"/>
        <v>12.909004609186569</v>
      </c>
      <c r="EV47" s="162">
        <f t="shared" si="122"/>
        <v>9.6163922548947625</v>
      </c>
      <c r="EW47" s="59"/>
      <c r="EX47" s="91">
        <f t="shared" si="167"/>
        <v>4.517399694514534</v>
      </c>
      <c r="EY47" s="59"/>
      <c r="EZ47" s="21">
        <v>34.229999999999997</v>
      </c>
      <c r="FA47" s="21">
        <v>6.02</v>
      </c>
      <c r="FB47" s="21">
        <v>11.38</v>
      </c>
      <c r="FC47" s="21">
        <v>40.1</v>
      </c>
      <c r="FD47" s="21">
        <v>7.24</v>
      </c>
      <c r="FE47" s="21">
        <v>16.54</v>
      </c>
      <c r="FF47" s="21">
        <v>38.229999999999997</v>
      </c>
      <c r="FG47" s="21">
        <v>6.6</v>
      </c>
      <c r="FH47" s="21">
        <v>14.72</v>
      </c>
      <c r="FI47" s="91">
        <f t="shared" si="88"/>
        <v>37.520000000000003</v>
      </c>
      <c r="FJ47" s="91">
        <f t="shared" si="89"/>
        <v>6.62</v>
      </c>
      <c r="FK47" s="91">
        <f t="shared" si="90"/>
        <v>14.213333333333333</v>
      </c>
      <c r="FL47" s="90">
        <f t="shared" si="168"/>
        <v>9.18</v>
      </c>
      <c r="FM47" s="90">
        <f t="shared" si="169"/>
        <v>2.1399999999999997</v>
      </c>
      <c r="FN47" s="90">
        <f t="shared" si="170"/>
        <v>9.0799999999999983</v>
      </c>
      <c r="FO47" s="90">
        <f t="shared" si="171"/>
        <v>12.120000000000001</v>
      </c>
      <c r="FP47" s="90">
        <f t="shared" si="172"/>
        <v>2.71</v>
      </c>
      <c r="FQ47" s="90">
        <f t="shared" si="173"/>
        <v>11.220000000000002</v>
      </c>
      <c r="FR47" s="90">
        <f t="shared" si="174"/>
        <v>9.1999999999999993</v>
      </c>
      <c r="FS47" s="90">
        <f t="shared" si="175"/>
        <v>1.67</v>
      </c>
      <c r="FT47" s="90">
        <f t="shared" si="176"/>
        <v>8.1399999999999988</v>
      </c>
      <c r="FU47" s="162">
        <f t="shared" si="91"/>
        <v>13.088101466599346</v>
      </c>
      <c r="FV47" s="162">
        <f t="shared" si="114"/>
        <v>16.736991963910363</v>
      </c>
      <c r="FW47" s="162">
        <f t="shared" si="123"/>
        <v>12.397116600242169</v>
      </c>
      <c r="FX47" s="59"/>
      <c r="FY47" s="91">
        <f t="shared" si="177"/>
        <v>3.3603009124514713</v>
      </c>
      <c r="FZ47" s="59"/>
      <c r="GA47" s="21">
        <v>36.82</v>
      </c>
      <c r="GB47" s="21">
        <v>6.52</v>
      </c>
      <c r="GC47" s="21">
        <v>13.61</v>
      </c>
      <c r="GD47" s="21">
        <v>43</v>
      </c>
      <c r="GE47" s="21">
        <v>7.99</v>
      </c>
      <c r="GF47" s="21">
        <v>18.940000000000001</v>
      </c>
      <c r="GG47" s="21">
        <v>40.4</v>
      </c>
      <c r="GH47" s="21">
        <v>7.12</v>
      </c>
      <c r="GI47" s="21">
        <v>16.399999999999999</v>
      </c>
      <c r="GJ47" s="91">
        <f t="shared" si="94"/>
        <v>40.073333333333331</v>
      </c>
      <c r="GK47" s="91">
        <f t="shared" si="95"/>
        <v>7.21</v>
      </c>
      <c r="GL47" s="91">
        <f t="shared" si="96"/>
        <v>16.316666666666666</v>
      </c>
    </row>
    <row r="48" spans="1:194" s="93" customFormat="1">
      <c r="A48" s="38"/>
      <c r="B48" s="42" t="s">
        <v>107</v>
      </c>
      <c r="C48" s="30" t="s">
        <v>108</v>
      </c>
      <c r="D48" s="69"/>
      <c r="E48" s="27">
        <v>64.55</v>
      </c>
      <c r="F48" s="27">
        <v>6.61</v>
      </c>
      <c r="G48" s="27">
        <v>21.88</v>
      </c>
      <c r="H48" s="27">
        <v>64.86</v>
      </c>
      <c r="I48" s="27">
        <v>6.53</v>
      </c>
      <c r="J48" s="27">
        <v>21.72</v>
      </c>
      <c r="K48" s="27">
        <v>63.87</v>
      </c>
      <c r="L48" s="27">
        <v>6.88</v>
      </c>
      <c r="M48" s="27">
        <v>21.8</v>
      </c>
      <c r="N48" s="78">
        <f t="shared" si="51"/>
        <v>64.426666666666662</v>
      </c>
      <c r="O48" s="78">
        <f t="shared" si="52"/>
        <v>6.6733333333333329</v>
      </c>
      <c r="P48" s="78">
        <f t="shared" si="53"/>
        <v>21.799999999999997</v>
      </c>
      <c r="Q48" s="70">
        <f t="shared" si="128"/>
        <v>-36.15</v>
      </c>
      <c r="R48" s="70">
        <f t="shared" si="129"/>
        <v>-3.22</v>
      </c>
      <c r="S48" s="70">
        <f t="shared" si="130"/>
        <v>-14.809999999999999</v>
      </c>
      <c r="T48" s="70">
        <f t="shared" si="131"/>
        <v>-35.04</v>
      </c>
      <c r="U48" s="70">
        <f t="shared" si="132"/>
        <v>-3.5200000000000005</v>
      </c>
      <c r="V48" s="70">
        <f t="shared" si="133"/>
        <v>-14.36</v>
      </c>
      <c r="W48" s="70">
        <f t="shared" si="134"/>
        <v>-34.31</v>
      </c>
      <c r="X48" s="70">
        <f t="shared" si="135"/>
        <v>-4.05</v>
      </c>
      <c r="Y48" s="70">
        <f t="shared" si="136"/>
        <v>-14.670000000000002</v>
      </c>
      <c r="Z48" s="160">
        <f t="shared" si="107"/>
        <v>39.198558646970682</v>
      </c>
      <c r="AA48" s="160">
        <f t="shared" si="54"/>
        <v>38.031586871967356</v>
      </c>
      <c r="AB48" s="160">
        <f t="shared" si="55"/>
        <v>37.533818084495479</v>
      </c>
      <c r="AC48" s="289"/>
      <c r="AD48" s="289"/>
      <c r="AE48" s="219" t="s">
        <v>306</v>
      </c>
      <c r="AG48" s="230"/>
      <c r="AH48" s="230"/>
      <c r="AI48" s="230"/>
      <c r="AJ48" s="230"/>
      <c r="AR48" s="61"/>
      <c r="AS48" s="78">
        <f t="shared" si="137"/>
        <v>38.251535481162925</v>
      </c>
      <c r="AT48" s="62"/>
      <c r="AU48" s="27">
        <v>28.4</v>
      </c>
      <c r="AV48" s="27">
        <v>3.39</v>
      </c>
      <c r="AW48" s="27">
        <v>7.07</v>
      </c>
      <c r="AX48" s="27">
        <v>29.82</v>
      </c>
      <c r="AY48" s="27">
        <v>3.01</v>
      </c>
      <c r="AZ48" s="27">
        <v>7.36</v>
      </c>
      <c r="BA48" s="27">
        <v>29.56</v>
      </c>
      <c r="BB48" s="27">
        <v>2.83</v>
      </c>
      <c r="BC48" s="27">
        <v>7.13</v>
      </c>
      <c r="BD48" s="78">
        <f t="shared" si="108"/>
        <v>29.26</v>
      </c>
      <c r="BE48" s="78">
        <f t="shared" si="109"/>
        <v>3.0766666666666667</v>
      </c>
      <c r="BF48" s="78">
        <f t="shared" si="178"/>
        <v>7.1866666666666665</v>
      </c>
      <c r="BG48" s="70">
        <f t="shared" si="138"/>
        <v>2.9400000000000013</v>
      </c>
      <c r="BH48" s="70">
        <f t="shared" si="139"/>
        <v>3.72</v>
      </c>
      <c r="BI48" s="70">
        <f t="shared" si="140"/>
        <v>2.4800000000000004</v>
      </c>
      <c r="BJ48" s="70">
        <f t="shared" si="141"/>
        <v>1.8299999999999983</v>
      </c>
      <c r="BK48" s="70">
        <f t="shared" si="142"/>
        <v>3.6800000000000006</v>
      </c>
      <c r="BL48" s="70">
        <f t="shared" si="143"/>
        <v>1.7700000000000005</v>
      </c>
      <c r="BM48" s="70">
        <f t="shared" si="144"/>
        <v>-0.67999999999999972</v>
      </c>
      <c r="BN48" s="70">
        <f t="shared" si="145"/>
        <v>2.0499999999999998</v>
      </c>
      <c r="BO48" s="70">
        <f t="shared" si="146"/>
        <v>-1.5</v>
      </c>
      <c r="BP48" s="160">
        <f t="shared" si="110"/>
        <v>5.3509251536533391</v>
      </c>
      <c r="BQ48" s="160">
        <f t="shared" si="59"/>
        <v>4.4748407792903651</v>
      </c>
      <c r="BR48" s="160">
        <f t="shared" si="60"/>
        <v>2.6296197443736991</v>
      </c>
      <c r="BS48" s="289"/>
      <c r="BT48" s="62"/>
      <c r="BU48" s="78">
        <f t="shared" si="182"/>
        <v>3.5526687933939951</v>
      </c>
      <c r="BV48" s="62"/>
      <c r="BW48" s="27">
        <v>31.34</v>
      </c>
      <c r="BX48" s="27">
        <v>7.11</v>
      </c>
      <c r="BY48" s="27">
        <v>9.5500000000000007</v>
      </c>
      <c r="BZ48" s="27">
        <v>31.65</v>
      </c>
      <c r="CA48" s="27">
        <v>6.69</v>
      </c>
      <c r="CB48" s="27">
        <v>9.1300000000000008</v>
      </c>
      <c r="CC48" s="27">
        <v>28.88</v>
      </c>
      <c r="CD48" s="27">
        <v>4.88</v>
      </c>
      <c r="CE48" s="27">
        <v>5.63</v>
      </c>
      <c r="CF48" s="78">
        <f t="shared" si="179"/>
        <v>30.623333333333331</v>
      </c>
      <c r="CG48" s="78">
        <f t="shared" si="180"/>
        <v>6.2266666666666666</v>
      </c>
      <c r="CH48" s="132">
        <f t="shared" si="181"/>
        <v>8.1033333333333335</v>
      </c>
      <c r="CI48" s="141">
        <f t="shared" si="147"/>
        <v>2.66</v>
      </c>
      <c r="CJ48" s="70">
        <f t="shared" si="148"/>
        <v>8.0000000000000071E-2</v>
      </c>
      <c r="CK48" s="70">
        <f t="shared" si="149"/>
        <v>2.8099999999999987</v>
      </c>
      <c r="CL48" s="70">
        <f t="shared" si="150"/>
        <v>1.75</v>
      </c>
      <c r="CM48" s="70">
        <f t="shared" si="151"/>
        <v>-0.29000000000000004</v>
      </c>
      <c r="CN48" s="70">
        <f t="shared" si="152"/>
        <v>1.8599999999999994</v>
      </c>
      <c r="CO48" s="70">
        <f t="shared" si="153"/>
        <v>1.3000000000000007</v>
      </c>
      <c r="CP48" s="70">
        <f t="shared" si="154"/>
        <v>6.0000000000000497E-2</v>
      </c>
      <c r="CQ48" s="142">
        <f t="shared" si="155"/>
        <v>1.62</v>
      </c>
      <c r="CR48" s="160">
        <f t="shared" si="119"/>
        <v>3.870155035654256</v>
      </c>
      <c r="CS48" s="160">
        <f t="shared" si="111"/>
        <v>2.5702529058440917</v>
      </c>
      <c r="CT48" s="160">
        <f t="shared" si="120"/>
        <v>2.0779797881596447</v>
      </c>
      <c r="CU48" s="62"/>
      <c r="CV48" s="78">
        <f t="shared" si="156"/>
        <v>2.8321703495533095</v>
      </c>
      <c r="CW48" s="62"/>
      <c r="CX48" s="27">
        <v>34</v>
      </c>
      <c r="CY48" s="27">
        <v>7.19</v>
      </c>
      <c r="CZ48" s="27">
        <v>12.36</v>
      </c>
      <c r="DA48" s="27">
        <v>33.4</v>
      </c>
      <c r="DB48" s="27">
        <v>6.4</v>
      </c>
      <c r="DC48" s="27">
        <v>10.99</v>
      </c>
      <c r="DD48" s="27">
        <v>30.18</v>
      </c>
      <c r="DE48" s="27">
        <v>4.9400000000000004</v>
      </c>
      <c r="DF48" s="27">
        <v>7.25</v>
      </c>
      <c r="DG48" s="78">
        <f t="shared" si="67"/>
        <v>32.526666666666671</v>
      </c>
      <c r="DH48" s="78">
        <f t="shared" si="68"/>
        <v>6.1766666666666667</v>
      </c>
      <c r="DI48" s="132">
        <f t="shared" si="69"/>
        <v>10.200000000000001</v>
      </c>
      <c r="DJ48" s="70">
        <f t="shared" si="157"/>
        <v>5.8199999999999967</v>
      </c>
      <c r="DK48" s="70">
        <f t="shared" si="158"/>
        <v>0.30999999999999961</v>
      </c>
      <c r="DL48" s="70">
        <f t="shared" si="159"/>
        <v>5.7199999999999989</v>
      </c>
      <c r="DM48" s="70">
        <f t="shared" si="160"/>
        <v>5.18</v>
      </c>
      <c r="DN48" s="70">
        <f t="shared" si="161"/>
        <v>0.17999999999999972</v>
      </c>
      <c r="DO48" s="70">
        <f t="shared" si="162"/>
        <v>5.1499999999999986</v>
      </c>
      <c r="DP48" s="70">
        <f t="shared" si="163"/>
        <v>3.6900000000000013</v>
      </c>
      <c r="DQ48" s="70">
        <f t="shared" si="164"/>
        <v>0.52000000000000046</v>
      </c>
      <c r="DR48" s="70">
        <f t="shared" si="165"/>
        <v>3.8400000000000007</v>
      </c>
      <c r="DS48" s="160">
        <f t="shared" si="70"/>
        <v>8.1662047488414071</v>
      </c>
      <c r="DT48" s="160">
        <f t="shared" si="112"/>
        <v>7.3066613442802986</v>
      </c>
      <c r="DU48" s="160">
        <f t="shared" si="121"/>
        <v>5.3508971210442846</v>
      </c>
      <c r="DV48" s="62"/>
      <c r="DW48" s="78">
        <f t="shared" si="166"/>
        <v>4.1215207549317663</v>
      </c>
      <c r="DX48" s="62"/>
      <c r="DY48" s="27">
        <v>37.159999999999997</v>
      </c>
      <c r="DZ48" s="27">
        <v>7.42</v>
      </c>
      <c r="EA48" s="27">
        <v>15.27</v>
      </c>
      <c r="EB48" s="27">
        <v>36.83</v>
      </c>
      <c r="EC48" s="27">
        <v>6.87</v>
      </c>
      <c r="ED48" s="27">
        <v>14.28</v>
      </c>
      <c r="EE48" s="27">
        <v>32.57</v>
      </c>
      <c r="EF48" s="27">
        <v>5.4</v>
      </c>
      <c r="EG48" s="27">
        <v>9.4700000000000006</v>
      </c>
      <c r="EH48" s="78">
        <f t="shared" si="73"/>
        <v>35.520000000000003</v>
      </c>
      <c r="EI48" s="78">
        <f t="shared" si="74"/>
        <v>6.5633333333333326</v>
      </c>
      <c r="EJ48" s="132">
        <f t="shared" si="75"/>
        <v>13.006666666666666</v>
      </c>
      <c r="EK48" s="70">
        <f t="shared" si="76"/>
        <v>10.440000000000001</v>
      </c>
      <c r="EL48" s="70">
        <f t="shared" si="77"/>
        <v>0.33999999999999986</v>
      </c>
      <c r="EM48" s="70">
        <f t="shared" si="78"/>
        <v>8.82</v>
      </c>
      <c r="EN48" s="70">
        <f t="shared" si="79"/>
        <v>8.2199999999999989</v>
      </c>
      <c r="EO48" s="70">
        <f t="shared" si="80"/>
        <v>0.11999999999999922</v>
      </c>
      <c r="EP48" s="70">
        <f t="shared" si="81"/>
        <v>7.0299999999999994</v>
      </c>
      <c r="EQ48" s="70">
        <f t="shared" si="82"/>
        <v>6.4300000000000033</v>
      </c>
      <c r="ER48" s="70">
        <f t="shared" si="83"/>
        <v>0.91999999999999993</v>
      </c>
      <c r="ES48" s="70">
        <f t="shared" si="84"/>
        <v>6.28</v>
      </c>
      <c r="ET48" s="160">
        <f t="shared" si="85"/>
        <v>13.671195997424659</v>
      </c>
      <c r="EU48" s="160">
        <f t="shared" si="113"/>
        <v>10.816824857600309</v>
      </c>
      <c r="EV48" s="160">
        <f t="shared" si="122"/>
        <v>9.0349156055826025</v>
      </c>
      <c r="EW48" s="62"/>
      <c r="EX48" s="78">
        <f t="shared" si="167"/>
        <v>4.2603247137591138</v>
      </c>
      <c r="EY48" s="62"/>
      <c r="EZ48" s="27">
        <v>41.78</v>
      </c>
      <c r="FA48" s="27">
        <v>7.45</v>
      </c>
      <c r="FB48" s="27">
        <v>18.37</v>
      </c>
      <c r="FC48" s="27">
        <v>39.869999999999997</v>
      </c>
      <c r="FD48" s="27">
        <v>6.81</v>
      </c>
      <c r="FE48" s="27">
        <v>16.16</v>
      </c>
      <c r="FF48" s="27">
        <v>35.31</v>
      </c>
      <c r="FG48" s="27">
        <v>5.8</v>
      </c>
      <c r="FH48" s="27">
        <v>11.91</v>
      </c>
      <c r="FI48" s="78">
        <f t="shared" si="88"/>
        <v>38.986666666666672</v>
      </c>
      <c r="FJ48" s="78">
        <f t="shared" si="89"/>
        <v>6.6866666666666665</v>
      </c>
      <c r="FK48" s="78">
        <f t="shared" si="90"/>
        <v>15.479999999999999</v>
      </c>
      <c r="FL48" s="70">
        <f t="shared" si="168"/>
        <v>13.650000000000002</v>
      </c>
      <c r="FM48" s="70">
        <f t="shared" si="169"/>
        <v>0.25</v>
      </c>
      <c r="FN48" s="70">
        <f t="shared" si="170"/>
        <v>10.16</v>
      </c>
      <c r="FO48" s="70">
        <f t="shared" si="171"/>
        <v>12.57</v>
      </c>
      <c r="FP48" s="70">
        <f t="shared" si="172"/>
        <v>0.34999999999999964</v>
      </c>
      <c r="FQ48" s="70">
        <f t="shared" si="173"/>
        <v>9.6300000000000008</v>
      </c>
      <c r="FR48" s="70">
        <f t="shared" si="174"/>
        <v>9.629999999999999</v>
      </c>
      <c r="FS48" s="70">
        <f t="shared" si="175"/>
        <v>1.3600000000000003</v>
      </c>
      <c r="FT48" s="70">
        <f t="shared" si="176"/>
        <v>8.6900000000000013</v>
      </c>
      <c r="FU48" s="160">
        <f t="shared" si="91"/>
        <v>17.017949347674062</v>
      </c>
      <c r="FV48" s="160">
        <f t="shared" si="114"/>
        <v>15.83869628473253</v>
      </c>
      <c r="FW48" s="160">
        <f t="shared" si="123"/>
        <v>13.042338747325957</v>
      </c>
      <c r="FX48" s="62"/>
      <c r="FY48" s="78">
        <f t="shared" si="177"/>
        <v>4.1691525917545027</v>
      </c>
      <c r="FZ48" s="62"/>
      <c r="GA48" s="27">
        <v>44.99</v>
      </c>
      <c r="GB48" s="27">
        <v>7.36</v>
      </c>
      <c r="GC48" s="27">
        <v>19.71</v>
      </c>
      <c r="GD48" s="27">
        <v>44.22</v>
      </c>
      <c r="GE48" s="27">
        <v>7.04</v>
      </c>
      <c r="GF48" s="27">
        <v>18.760000000000002</v>
      </c>
      <c r="GG48" s="27">
        <v>38.51</v>
      </c>
      <c r="GH48" s="27">
        <v>6.24</v>
      </c>
      <c r="GI48" s="27">
        <v>14.32</v>
      </c>
      <c r="GJ48" s="78">
        <f t="shared" si="94"/>
        <v>42.573333333333331</v>
      </c>
      <c r="GK48" s="78">
        <f t="shared" si="95"/>
        <v>6.88</v>
      </c>
      <c r="GL48" s="78">
        <f t="shared" si="96"/>
        <v>17.596666666666668</v>
      </c>
    </row>
    <row r="49" spans="1:194" s="93" customFormat="1">
      <c r="A49" s="38"/>
      <c r="B49" s="42" t="s">
        <v>109</v>
      </c>
      <c r="C49" s="30" t="s">
        <v>110</v>
      </c>
      <c r="D49" s="69"/>
      <c r="E49" s="27">
        <v>63.17</v>
      </c>
      <c r="F49" s="27">
        <v>6.54</v>
      </c>
      <c r="G49" s="27">
        <v>20.170000000000002</v>
      </c>
      <c r="H49" s="27">
        <v>63.22</v>
      </c>
      <c r="I49" s="27">
        <v>6.67</v>
      </c>
      <c r="J49" s="27">
        <v>20.52</v>
      </c>
      <c r="K49" s="27">
        <v>64.150000000000006</v>
      </c>
      <c r="L49" s="27">
        <v>6.73</v>
      </c>
      <c r="M49" s="27">
        <v>20.88</v>
      </c>
      <c r="N49" s="78">
        <f t="shared" si="51"/>
        <v>63.513333333333343</v>
      </c>
      <c r="O49" s="78">
        <f t="shared" si="52"/>
        <v>6.6466666666666674</v>
      </c>
      <c r="P49" s="78">
        <f t="shared" si="53"/>
        <v>20.52333333333333</v>
      </c>
      <c r="Q49" s="70">
        <f t="shared" si="128"/>
        <v>-36.590000000000003</v>
      </c>
      <c r="R49" s="70">
        <f t="shared" si="129"/>
        <v>-2.4699999999999998</v>
      </c>
      <c r="S49" s="70">
        <f t="shared" si="130"/>
        <v>-13.080000000000002</v>
      </c>
      <c r="T49" s="70">
        <f t="shared" si="131"/>
        <v>-35.75</v>
      </c>
      <c r="U49" s="70">
        <f t="shared" si="132"/>
        <v>-2.98</v>
      </c>
      <c r="V49" s="70">
        <f t="shared" si="133"/>
        <v>-13.34</v>
      </c>
      <c r="W49" s="70">
        <f t="shared" si="134"/>
        <v>-34.460000000000008</v>
      </c>
      <c r="X49" s="70">
        <f t="shared" si="135"/>
        <v>-2.8400000000000003</v>
      </c>
      <c r="Y49" s="70">
        <f t="shared" si="136"/>
        <v>-12.76</v>
      </c>
      <c r="Z49" s="160">
        <f t="shared" si="107"/>
        <v>38.936042428577665</v>
      </c>
      <c r="AA49" s="160">
        <f t="shared" si="54"/>
        <v>38.273992475308873</v>
      </c>
      <c r="AB49" s="160">
        <f t="shared" si="55"/>
        <v>36.856136531112433</v>
      </c>
      <c r="AC49" s="289"/>
      <c r="AD49" s="289"/>
      <c r="AE49" s="219" t="s">
        <v>307</v>
      </c>
      <c r="AF49" s="230">
        <f>BS27</f>
        <v>5.412208948759524</v>
      </c>
      <c r="AG49" s="230"/>
      <c r="AH49" s="230"/>
      <c r="AI49" s="230"/>
      <c r="AJ49" s="230"/>
      <c r="AK49" s="230">
        <f>BS39</f>
        <v>3.3256616349870165</v>
      </c>
      <c r="AL49" s="230"/>
      <c r="AM49" s="230"/>
      <c r="AN49" s="230">
        <f>BS51</f>
        <v>4.9166734807102666</v>
      </c>
      <c r="AO49" s="230"/>
      <c r="AP49" s="230"/>
      <c r="AQ49" s="230">
        <f>BS63</f>
        <v>5.6049817929671244</v>
      </c>
      <c r="AR49" s="61"/>
      <c r="AS49" s="78">
        <f t="shared" si="137"/>
        <v>38.020515660773356</v>
      </c>
      <c r="AT49" s="62"/>
      <c r="AU49" s="27">
        <v>26.58</v>
      </c>
      <c r="AV49" s="27">
        <v>4.07</v>
      </c>
      <c r="AW49" s="27">
        <v>7.09</v>
      </c>
      <c r="AX49" s="27">
        <v>27.47</v>
      </c>
      <c r="AY49" s="27">
        <v>3.69</v>
      </c>
      <c r="AZ49" s="27">
        <v>7.18</v>
      </c>
      <c r="BA49" s="27">
        <v>29.69</v>
      </c>
      <c r="BB49" s="27">
        <v>3.89</v>
      </c>
      <c r="BC49" s="27">
        <v>8.1199999999999992</v>
      </c>
      <c r="BD49" s="78">
        <f t="shared" si="108"/>
        <v>27.91333333333333</v>
      </c>
      <c r="BE49" s="78">
        <f t="shared" si="109"/>
        <v>3.8833333333333333</v>
      </c>
      <c r="BF49" s="78">
        <f t="shared" si="178"/>
        <v>7.4633333333333338</v>
      </c>
      <c r="BG49" s="70">
        <f t="shared" si="138"/>
        <v>4.860000000000003</v>
      </c>
      <c r="BH49" s="70">
        <f t="shared" si="139"/>
        <v>1.71</v>
      </c>
      <c r="BI49" s="70">
        <f t="shared" si="140"/>
        <v>1.0700000000000003</v>
      </c>
      <c r="BJ49" s="70">
        <f t="shared" si="141"/>
        <v>3.8000000000000007</v>
      </c>
      <c r="BK49" s="70">
        <f t="shared" si="142"/>
        <v>2.0500000000000003</v>
      </c>
      <c r="BL49" s="70">
        <f t="shared" si="143"/>
        <v>0.83000000000000007</v>
      </c>
      <c r="BM49" s="70">
        <f t="shared" si="144"/>
        <v>4.870000000000001</v>
      </c>
      <c r="BN49" s="70">
        <f t="shared" si="145"/>
        <v>3.23</v>
      </c>
      <c r="BO49" s="70">
        <f t="shared" si="146"/>
        <v>3.8600000000000012</v>
      </c>
      <c r="BP49" s="160">
        <f t="shared" si="110"/>
        <v>5.2619958190785399</v>
      </c>
      <c r="BQ49" s="160">
        <f t="shared" si="59"/>
        <v>4.3967487988285168</v>
      </c>
      <c r="BR49" s="160">
        <f t="shared" si="60"/>
        <v>7.0035276825325692</v>
      </c>
      <c r="BS49" s="289"/>
      <c r="BT49" s="62"/>
      <c r="BU49" s="78">
        <f t="shared" si="182"/>
        <v>5.4272829297909357</v>
      </c>
      <c r="BV49" s="62"/>
      <c r="BW49" s="27">
        <v>31.44</v>
      </c>
      <c r="BX49" s="27">
        <v>5.78</v>
      </c>
      <c r="BY49" s="27">
        <v>8.16</v>
      </c>
      <c r="BZ49" s="27">
        <v>31.27</v>
      </c>
      <c r="CA49" s="27">
        <v>5.74</v>
      </c>
      <c r="CB49" s="27">
        <v>8.01</v>
      </c>
      <c r="CC49" s="27">
        <v>34.56</v>
      </c>
      <c r="CD49" s="27">
        <v>7.12</v>
      </c>
      <c r="CE49" s="27">
        <v>11.98</v>
      </c>
      <c r="CF49" s="78">
        <f t="shared" si="179"/>
        <v>32.423333333333339</v>
      </c>
      <c r="CG49" s="78">
        <f t="shared" si="180"/>
        <v>6.2133333333333338</v>
      </c>
      <c r="CH49" s="132">
        <f t="shared" si="181"/>
        <v>9.3833333333333346</v>
      </c>
      <c r="CI49" s="141">
        <f t="shared" si="147"/>
        <v>2.5999999999999979</v>
      </c>
      <c r="CJ49" s="70">
        <f t="shared" si="148"/>
        <v>0.37999999999999989</v>
      </c>
      <c r="CK49" s="70">
        <f t="shared" si="149"/>
        <v>3.09</v>
      </c>
      <c r="CL49" s="70">
        <f t="shared" si="150"/>
        <v>3.0500000000000007</v>
      </c>
      <c r="CM49" s="70">
        <f t="shared" si="151"/>
        <v>0.49000000000000021</v>
      </c>
      <c r="CN49" s="70">
        <f t="shared" si="152"/>
        <v>3.75</v>
      </c>
      <c r="CO49" s="70">
        <f t="shared" si="153"/>
        <v>3.5399999999999991</v>
      </c>
      <c r="CP49" s="70">
        <f t="shared" si="154"/>
        <v>-3.0000000000000249E-2</v>
      </c>
      <c r="CQ49" s="142">
        <f t="shared" si="155"/>
        <v>3.3200000000000003</v>
      </c>
      <c r="CR49" s="160">
        <f t="shared" si="119"/>
        <v>4.0561681424714129</v>
      </c>
      <c r="CS49" s="160">
        <f t="shared" si="111"/>
        <v>4.8585080014341857</v>
      </c>
      <c r="CT49" s="160">
        <f t="shared" si="120"/>
        <v>4.8533390567731818</v>
      </c>
      <c r="CU49" s="62"/>
      <c r="CV49" s="78">
        <f t="shared" si="156"/>
        <v>4.5751417707238557</v>
      </c>
      <c r="CW49" s="62"/>
      <c r="CX49" s="27">
        <v>34.04</v>
      </c>
      <c r="CY49" s="27">
        <v>6.16</v>
      </c>
      <c r="CZ49" s="27">
        <v>11.25</v>
      </c>
      <c r="DA49" s="27">
        <v>34.32</v>
      </c>
      <c r="DB49" s="27">
        <v>6.23</v>
      </c>
      <c r="DC49" s="27">
        <v>11.76</v>
      </c>
      <c r="DD49" s="27">
        <v>38.1</v>
      </c>
      <c r="DE49" s="27">
        <v>7.09</v>
      </c>
      <c r="DF49" s="27">
        <v>15.3</v>
      </c>
      <c r="DG49" s="78">
        <f t="shared" si="67"/>
        <v>35.486666666666672</v>
      </c>
      <c r="DH49" s="78">
        <f t="shared" si="68"/>
        <v>6.4933333333333332</v>
      </c>
      <c r="DI49" s="132">
        <f t="shared" si="69"/>
        <v>12.770000000000001</v>
      </c>
      <c r="DJ49" s="70">
        <f t="shared" si="157"/>
        <v>5.8199999999999967</v>
      </c>
      <c r="DK49" s="70">
        <f t="shared" si="158"/>
        <v>0.66000000000000014</v>
      </c>
      <c r="DL49" s="70">
        <f t="shared" si="159"/>
        <v>5.24</v>
      </c>
      <c r="DM49" s="70">
        <f t="shared" si="160"/>
        <v>5.6699999999999982</v>
      </c>
      <c r="DN49" s="70">
        <f t="shared" si="161"/>
        <v>0.67999999999999972</v>
      </c>
      <c r="DO49" s="70">
        <f t="shared" si="162"/>
        <v>5.3599999999999994</v>
      </c>
      <c r="DP49" s="70">
        <f t="shared" si="163"/>
        <v>6.5300000000000011</v>
      </c>
      <c r="DQ49" s="70">
        <f t="shared" si="164"/>
        <v>0.1899999999999995</v>
      </c>
      <c r="DR49" s="70">
        <f t="shared" si="165"/>
        <v>5.25</v>
      </c>
      <c r="DS49" s="160">
        <f t="shared" si="70"/>
        <v>7.8591093642982193</v>
      </c>
      <c r="DT49" s="160">
        <f t="shared" si="112"/>
        <v>7.8320431561630182</v>
      </c>
      <c r="DU49" s="160">
        <f t="shared" si="121"/>
        <v>8.3809009062272075</v>
      </c>
      <c r="DV49" s="62"/>
      <c r="DW49" s="78">
        <f t="shared" si="166"/>
        <v>3.5090533702916966</v>
      </c>
      <c r="DX49" s="62"/>
      <c r="DY49" s="27">
        <v>37.26</v>
      </c>
      <c r="DZ49" s="27">
        <v>6.44</v>
      </c>
      <c r="EA49" s="27">
        <v>13.4</v>
      </c>
      <c r="EB49" s="27">
        <v>36.94</v>
      </c>
      <c r="EC49" s="27">
        <v>6.42</v>
      </c>
      <c r="ED49" s="27">
        <v>13.37</v>
      </c>
      <c r="EE49" s="27">
        <v>41.09</v>
      </c>
      <c r="EF49" s="27">
        <v>7.31</v>
      </c>
      <c r="EG49" s="27">
        <v>17.23</v>
      </c>
      <c r="EH49" s="78">
        <f t="shared" si="73"/>
        <v>38.43</v>
      </c>
      <c r="EI49" s="78">
        <f t="shared" si="74"/>
        <v>6.7233333333333327</v>
      </c>
      <c r="EJ49" s="132">
        <f t="shared" si="75"/>
        <v>14.666666666666666</v>
      </c>
      <c r="EK49" s="70">
        <f t="shared" si="76"/>
        <v>8.139999999999997</v>
      </c>
      <c r="EL49" s="70">
        <f t="shared" si="77"/>
        <v>1.0899999999999999</v>
      </c>
      <c r="EM49" s="70">
        <f t="shared" si="78"/>
        <v>7.3699999999999992</v>
      </c>
      <c r="EN49" s="70">
        <f t="shared" si="79"/>
        <v>8.9899999999999984</v>
      </c>
      <c r="EO49" s="70">
        <f t="shared" si="80"/>
        <v>1.37</v>
      </c>
      <c r="EP49" s="70">
        <f t="shared" si="81"/>
        <v>8.3400000000000016</v>
      </c>
      <c r="EQ49" s="70">
        <f t="shared" si="82"/>
        <v>10.11</v>
      </c>
      <c r="ER49" s="70">
        <f t="shared" si="83"/>
        <v>0.67999999999999972</v>
      </c>
      <c r="ES49" s="70">
        <f t="shared" si="84"/>
        <v>8</v>
      </c>
      <c r="ET49" s="160">
        <f t="shared" si="85"/>
        <v>11.03469981467552</v>
      </c>
      <c r="EU49" s="160">
        <f t="shared" si="113"/>
        <v>12.33906803612007</v>
      </c>
      <c r="EV49" s="160">
        <f t="shared" si="122"/>
        <v>12.910247867488835</v>
      </c>
      <c r="EW49" s="62"/>
      <c r="EX49" s="78">
        <f t="shared" si="167"/>
        <v>4.074038400517221</v>
      </c>
      <c r="EY49" s="62"/>
      <c r="EZ49" s="27">
        <v>39.58</v>
      </c>
      <c r="FA49" s="27">
        <v>6.87</v>
      </c>
      <c r="FB49" s="27">
        <v>15.53</v>
      </c>
      <c r="FC49" s="27">
        <v>40.26</v>
      </c>
      <c r="FD49" s="27">
        <v>7.11</v>
      </c>
      <c r="FE49" s="27">
        <v>16.350000000000001</v>
      </c>
      <c r="FF49" s="27">
        <v>44.67</v>
      </c>
      <c r="FG49" s="27">
        <v>7.8</v>
      </c>
      <c r="FH49" s="27">
        <v>19.98</v>
      </c>
      <c r="FI49" s="78">
        <f t="shared" si="88"/>
        <v>41.503333333333337</v>
      </c>
      <c r="FJ49" s="78">
        <f t="shared" si="89"/>
        <v>7.2600000000000007</v>
      </c>
      <c r="FK49" s="78">
        <f t="shared" si="90"/>
        <v>17.286666666666665</v>
      </c>
      <c r="FL49" s="70">
        <f t="shared" si="168"/>
        <v>10.819999999999997</v>
      </c>
      <c r="FM49" s="70">
        <f t="shared" si="169"/>
        <v>1.4899999999999993</v>
      </c>
      <c r="FN49" s="70">
        <f t="shared" si="170"/>
        <v>9.27</v>
      </c>
      <c r="FO49" s="70">
        <f t="shared" si="171"/>
        <v>11.779999999999998</v>
      </c>
      <c r="FP49" s="70">
        <f t="shared" si="172"/>
        <v>1.83</v>
      </c>
      <c r="FQ49" s="70">
        <f t="shared" si="173"/>
        <v>10.38</v>
      </c>
      <c r="FR49" s="70">
        <f t="shared" si="174"/>
        <v>13.149999999999999</v>
      </c>
      <c r="FS49" s="70">
        <f t="shared" si="175"/>
        <v>1.04</v>
      </c>
      <c r="FT49" s="70">
        <f t="shared" si="176"/>
        <v>9.9600000000000009</v>
      </c>
      <c r="FU49" s="160">
        <f t="shared" si="91"/>
        <v>14.325690210248158</v>
      </c>
      <c r="FV49" s="160">
        <f t="shared" si="114"/>
        <v>15.807014265825154</v>
      </c>
      <c r="FW49" s="160">
        <f t="shared" si="123"/>
        <v>16.52893523491456</v>
      </c>
      <c r="FX49" s="62"/>
      <c r="FY49" s="78">
        <f t="shared" si="177"/>
        <v>3.4756054628414508</v>
      </c>
      <c r="FZ49" s="62"/>
      <c r="GA49" s="27">
        <v>42.26</v>
      </c>
      <c r="GB49" s="27">
        <v>7.27</v>
      </c>
      <c r="GC49" s="27">
        <v>17.43</v>
      </c>
      <c r="GD49" s="27">
        <v>43.05</v>
      </c>
      <c r="GE49" s="27">
        <v>7.57</v>
      </c>
      <c r="GF49" s="27">
        <v>18.39</v>
      </c>
      <c r="GG49" s="27">
        <v>47.71</v>
      </c>
      <c r="GH49" s="27">
        <v>8.16</v>
      </c>
      <c r="GI49" s="27">
        <v>21.94</v>
      </c>
      <c r="GJ49" s="78">
        <f t="shared" si="94"/>
        <v>44.34</v>
      </c>
      <c r="GK49" s="78">
        <f t="shared" si="95"/>
        <v>7.666666666666667</v>
      </c>
      <c r="GL49" s="78">
        <f t="shared" si="96"/>
        <v>19.253333333333334</v>
      </c>
    </row>
    <row r="50" spans="1:194" s="79" customFormat="1" ht="15" thickBot="1">
      <c r="A50" s="94"/>
      <c r="B50" s="123" t="s">
        <v>111</v>
      </c>
      <c r="C50" s="102" t="s">
        <v>112</v>
      </c>
      <c r="D50" s="96"/>
      <c r="E50" s="49">
        <v>64.3</v>
      </c>
      <c r="F50" s="49">
        <v>6.59</v>
      </c>
      <c r="G50" s="49">
        <v>20.82</v>
      </c>
      <c r="H50" s="49">
        <v>64.180000000000007</v>
      </c>
      <c r="I50" s="49">
        <v>6.59</v>
      </c>
      <c r="J50" s="49">
        <v>20.77</v>
      </c>
      <c r="K50" s="49">
        <v>63.91</v>
      </c>
      <c r="L50" s="49">
        <v>6.74</v>
      </c>
      <c r="M50" s="49">
        <v>20.91</v>
      </c>
      <c r="N50" s="98">
        <f t="shared" si="51"/>
        <v>64.13000000000001</v>
      </c>
      <c r="O50" s="98">
        <f t="shared" si="52"/>
        <v>6.6400000000000006</v>
      </c>
      <c r="P50" s="98">
        <f t="shared" si="53"/>
        <v>20.833333333333332</v>
      </c>
      <c r="Q50" s="97">
        <f t="shared" si="128"/>
        <v>-37.269999999999996</v>
      </c>
      <c r="R50" s="97">
        <f t="shared" si="129"/>
        <v>-2.6999999999999997</v>
      </c>
      <c r="S50" s="97">
        <f t="shared" si="130"/>
        <v>-13.379999999999999</v>
      </c>
      <c r="T50" s="97">
        <f t="shared" si="131"/>
        <v>-35.850000000000009</v>
      </c>
      <c r="U50" s="97">
        <f t="shared" si="132"/>
        <v>-2.9699999999999998</v>
      </c>
      <c r="V50" s="97">
        <f t="shared" si="133"/>
        <v>-13.02</v>
      </c>
      <c r="W50" s="97">
        <f t="shared" si="134"/>
        <v>-35.679999999999993</v>
      </c>
      <c r="X50" s="97">
        <f t="shared" si="135"/>
        <v>-3.41</v>
      </c>
      <c r="Y50" s="97">
        <f t="shared" si="136"/>
        <v>-13.55</v>
      </c>
      <c r="Z50" s="163">
        <f t="shared" si="107"/>
        <v>39.6908969412383</v>
      </c>
      <c r="AA50" s="163">
        <f t="shared" si="54"/>
        <v>38.256552379951863</v>
      </c>
      <c r="AB50" s="163">
        <f t="shared" si="55"/>
        <v>38.318311549440686</v>
      </c>
      <c r="AC50" s="290"/>
      <c r="AD50" s="289"/>
      <c r="AE50" s="231"/>
      <c r="AF50" s="231"/>
      <c r="AG50" s="231"/>
      <c r="AH50" s="231"/>
      <c r="AI50" s="231"/>
      <c r="AJ50" s="231"/>
      <c r="AK50" s="231"/>
      <c r="AL50" s="231"/>
      <c r="AM50" s="231"/>
      <c r="AN50" s="231"/>
      <c r="AO50" s="231"/>
      <c r="AP50" s="231"/>
      <c r="AQ50" s="231"/>
      <c r="AR50" s="64"/>
      <c r="AS50" s="98">
        <f t="shared" si="137"/>
        <v>38.752618406158497</v>
      </c>
      <c r="AT50" s="65"/>
      <c r="AU50" s="49">
        <v>27.03</v>
      </c>
      <c r="AV50" s="49">
        <v>3.89</v>
      </c>
      <c r="AW50" s="49">
        <v>7.44</v>
      </c>
      <c r="AX50" s="49">
        <v>28.33</v>
      </c>
      <c r="AY50" s="49">
        <v>3.62</v>
      </c>
      <c r="AZ50" s="49">
        <v>7.75</v>
      </c>
      <c r="BA50" s="49">
        <v>28.23</v>
      </c>
      <c r="BB50" s="49">
        <v>3.33</v>
      </c>
      <c r="BC50" s="49">
        <v>7.36</v>
      </c>
      <c r="BD50" s="98">
        <f t="shared" si="108"/>
        <v>27.863333333333333</v>
      </c>
      <c r="BE50" s="98">
        <f t="shared" si="109"/>
        <v>3.6133333333333333</v>
      </c>
      <c r="BF50" s="98">
        <f t="shared" si="178"/>
        <v>7.5166666666666666</v>
      </c>
      <c r="BG50" s="97">
        <f t="shared" si="138"/>
        <v>6.1700000000000017</v>
      </c>
      <c r="BH50" s="97">
        <f t="shared" si="139"/>
        <v>2.6699999999999995</v>
      </c>
      <c r="BI50" s="97">
        <f t="shared" si="140"/>
        <v>3.3999999999999995</v>
      </c>
      <c r="BJ50" s="97">
        <f t="shared" si="141"/>
        <v>4.0900000000000034</v>
      </c>
      <c r="BK50" s="97">
        <f t="shared" si="142"/>
        <v>2.4900000000000002</v>
      </c>
      <c r="BL50" s="97">
        <f t="shared" si="143"/>
        <v>2.2200000000000006</v>
      </c>
      <c r="BM50" s="97">
        <f t="shared" si="144"/>
        <v>1.9400000000000013</v>
      </c>
      <c r="BN50" s="97">
        <f t="shared" si="145"/>
        <v>1.7400000000000002</v>
      </c>
      <c r="BO50" s="97">
        <f t="shared" si="146"/>
        <v>-0.26000000000000068</v>
      </c>
      <c r="BP50" s="163">
        <f t="shared" si="110"/>
        <v>7.5337772730549988</v>
      </c>
      <c r="BQ50" s="163">
        <f t="shared" si="59"/>
        <v>5.2779352023305508</v>
      </c>
      <c r="BR50" s="163">
        <f t="shared" si="60"/>
        <v>2.6189310796582652</v>
      </c>
      <c r="BS50" s="290"/>
      <c r="BT50" s="65"/>
      <c r="BU50" s="98">
        <f t="shared" si="182"/>
        <v>5.0019951574902182</v>
      </c>
      <c r="BV50" s="65"/>
      <c r="BW50" s="49">
        <v>33.200000000000003</v>
      </c>
      <c r="BX50" s="49">
        <v>6.56</v>
      </c>
      <c r="BY50" s="49">
        <v>10.84</v>
      </c>
      <c r="BZ50" s="49">
        <v>32.42</v>
      </c>
      <c r="CA50" s="49">
        <v>6.11</v>
      </c>
      <c r="CB50" s="49">
        <v>9.9700000000000006</v>
      </c>
      <c r="CC50" s="49">
        <v>30.17</v>
      </c>
      <c r="CD50" s="49">
        <v>5.07</v>
      </c>
      <c r="CE50" s="49">
        <v>7.1</v>
      </c>
      <c r="CF50" s="98">
        <f t="shared" si="179"/>
        <v>31.930000000000003</v>
      </c>
      <c r="CG50" s="98">
        <f t="shared" si="180"/>
        <v>5.913333333333334</v>
      </c>
      <c r="CH50" s="133">
        <f t="shared" si="181"/>
        <v>9.3033333333333346</v>
      </c>
      <c r="CI50" s="143">
        <f t="shared" si="147"/>
        <v>3.4399999999999977</v>
      </c>
      <c r="CJ50" s="97">
        <f t="shared" si="148"/>
        <v>0.32000000000000028</v>
      </c>
      <c r="CK50" s="97">
        <f t="shared" si="149"/>
        <v>3.5299999999999994</v>
      </c>
      <c r="CL50" s="97">
        <f t="shared" si="150"/>
        <v>2.7800000000000011</v>
      </c>
      <c r="CM50" s="97">
        <f t="shared" si="151"/>
        <v>0.22999999999999954</v>
      </c>
      <c r="CN50" s="97">
        <f t="shared" si="152"/>
        <v>2.92</v>
      </c>
      <c r="CO50" s="97">
        <f t="shared" si="153"/>
        <v>2.3299999999999983</v>
      </c>
      <c r="CP50" s="97">
        <f t="shared" si="154"/>
        <v>0.47999999999999954</v>
      </c>
      <c r="CQ50" s="144">
        <f t="shared" si="155"/>
        <v>3</v>
      </c>
      <c r="CR50" s="163">
        <f t="shared" si="119"/>
        <v>4.9393218157961707</v>
      </c>
      <c r="CS50" s="163">
        <f t="shared" si="111"/>
        <v>4.03827933654917</v>
      </c>
      <c r="CT50" s="163">
        <f t="shared" si="120"/>
        <v>3.8287465311770106</v>
      </c>
      <c r="CU50" s="65"/>
      <c r="CV50" s="98">
        <f t="shared" si="156"/>
        <v>4.261792789164879</v>
      </c>
      <c r="CW50" s="65"/>
      <c r="CX50" s="49">
        <v>36.64</v>
      </c>
      <c r="CY50" s="49">
        <v>6.88</v>
      </c>
      <c r="CZ50" s="49">
        <v>14.37</v>
      </c>
      <c r="DA50" s="49">
        <v>35.200000000000003</v>
      </c>
      <c r="DB50" s="49">
        <v>6.34</v>
      </c>
      <c r="DC50" s="49">
        <v>12.89</v>
      </c>
      <c r="DD50" s="49">
        <v>32.5</v>
      </c>
      <c r="DE50" s="49">
        <v>5.55</v>
      </c>
      <c r="DF50" s="49">
        <v>10.1</v>
      </c>
      <c r="DG50" s="98">
        <f t="shared" si="67"/>
        <v>34.78</v>
      </c>
      <c r="DH50" s="98">
        <f t="shared" si="68"/>
        <v>6.2566666666666668</v>
      </c>
      <c r="DI50" s="133">
        <f t="shared" si="69"/>
        <v>12.453333333333333</v>
      </c>
      <c r="DJ50" s="97">
        <f t="shared" si="157"/>
        <v>5.8399999999999963</v>
      </c>
      <c r="DK50" s="97">
        <f t="shared" si="158"/>
        <v>0.54</v>
      </c>
      <c r="DL50" s="97">
        <f t="shared" si="159"/>
        <v>5.1300000000000008</v>
      </c>
      <c r="DM50" s="97">
        <f t="shared" si="160"/>
        <v>5.2299999999999969</v>
      </c>
      <c r="DN50" s="97">
        <f t="shared" si="161"/>
        <v>0.58999999999999986</v>
      </c>
      <c r="DO50" s="97">
        <f t="shared" si="162"/>
        <v>4.74</v>
      </c>
      <c r="DP50" s="97">
        <f t="shared" si="163"/>
        <v>4.3799999999999955</v>
      </c>
      <c r="DQ50" s="97">
        <f t="shared" si="164"/>
        <v>0.80999999999999961</v>
      </c>
      <c r="DR50" s="97">
        <f t="shared" si="165"/>
        <v>4.2000000000000011</v>
      </c>
      <c r="DS50" s="163">
        <f t="shared" si="70"/>
        <v>7.79192530765022</v>
      </c>
      <c r="DT50" s="163">
        <f t="shared" si="112"/>
        <v>7.0829795990105726</v>
      </c>
      <c r="DU50" s="163">
        <f t="shared" si="121"/>
        <v>6.1221319815894173</v>
      </c>
      <c r="DV50" s="65"/>
      <c r="DW50" s="98">
        <f t="shared" si="166"/>
        <v>2.7845306805835524</v>
      </c>
      <c r="DX50" s="65"/>
      <c r="DY50" s="49">
        <v>39.04</v>
      </c>
      <c r="DZ50" s="49">
        <v>7.1</v>
      </c>
      <c r="EA50" s="49">
        <v>15.97</v>
      </c>
      <c r="EB50" s="49">
        <v>37.65</v>
      </c>
      <c r="EC50" s="49">
        <v>6.7</v>
      </c>
      <c r="ED50" s="49">
        <v>14.71</v>
      </c>
      <c r="EE50" s="49">
        <v>34.549999999999997</v>
      </c>
      <c r="EF50" s="49">
        <v>5.88</v>
      </c>
      <c r="EG50" s="49">
        <v>11.3</v>
      </c>
      <c r="EH50" s="98">
        <f t="shared" si="73"/>
        <v>37.08</v>
      </c>
      <c r="EI50" s="98">
        <f t="shared" si="74"/>
        <v>6.56</v>
      </c>
      <c r="EJ50" s="133">
        <f t="shared" si="75"/>
        <v>13.993333333333334</v>
      </c>
      <c r="EK50" s="70">
        <f t="shared" si="76"/>
        <v>9</v>
      </c>
      <c r="EL50" s="70">
        <f t="shared" si="77"/>
        <v>0.94000000000000039</v>
      </c>
      <c r="EM50" s="70">
        <f t="shared" si="78"/>
        <v>7.4400000000000013</v>
      </c>
      <c r="EN50" s="70">
        <f t="shared" si="79"/>
        <v>8.3699999999999974</v>
      </c>
      <c r="EO50" s="70">
        <f t="shared" si="80"/>
        <v>1.1399999999999997</v>
      </c>
      <c r="EP50" s="70">
        <f t="shared" si="81"/>
        <v>7.17</v>
      </c>
      <c r="EQ50" s="70">
        <f t="shared" si="82"/>
        <v>7.4499999999999957</v>
      </c>
      <c r="ER50" s="70">
        <f t="shared" si="83"/>
        <v>1.4799999999999995</v>
      </c>
      <c r="ES50" s="70">
        <f t="shared" si="84"/>
        <v>7.02</v>
      </c>
      <c r="ET50" s="163">
        <f t="shared" si="85"/>
        <v>11.714828210434844</v>
      </c>
      <c r="EU50" s="163">
        <f t="shared" si="113"/>
        <v>11.079954873554312</v>
      </c>
      <c r="EV50" s="163">
        <f t="shared" si="122"/>
        <v>10.342789759054369</v>
      </c>
      <c r="EW50" s="65"/>
      <c r="EX50" s="98">
        <f t="shared" si="167"/>
        <v>4.0493469981110728</v>
      </c>
      <c r="EY50" s="65"/>
      <c r="EZ50" s="49">
        <v>42.2</v>
      </c>
      <c r="FA50" s="49">
        <v>7.5</v>
      </c>
      <c r="FB50" s="49">
        <v>18.28</v>
      </c>
      <c r="FC50" s="49">
        <v>40.79</v>
      </c>
      <c r="FD50" s="49">
        <v>7.25</v>
      </c>
      <c r="FE50" s="49">
        <v>17.14</v>
      </c>
      <c r="FF50" s="49">
        <v>37.619999999999997</v>
      </c>
      <c r="FG50" s="49">
        <v>6.55</v>
      </c>
      <c r="FH50" s="49">
        <v>14.12</v>
      </c>
      <c r="FI50" s="98">
        <f t="shared" si="88"/>
        <v>40.20333333333334</v>
      </c>
      <c r="FJ50" s="98">
        <f t="shared" si="89"/>
        <v>7.1000000000000005</v>
      </c>
      <c r="FK50" s="98">
        <f t="shared" si="90"/>
        <v>16.513333333333332</v>
      </c>
      <c r="FL50" s="97">
        <f t="shared" si="168"/>
        <v>12.059999999999995</v>
      </c>
      <c r="FM50" s="97">
        <f t="shared" si="169"/>
        <v>1.37</v>
      </c>
      <c r="FN50" s="97">
        <f t="shared" si="170"/>
        <v>9.620000000000001</v>
      </c>
      <c r="FO50" s="97">
        <f t="shared" si="171"/>
        <v>11.530000000000001</v>
      </c>
      <c r="FP50" s="97">
        <f t="shared" si="172"/>
        <v>1.7399999999999993</v>
      </c>
      <c r="FQ50" s="97">
        <f t="shared" si="173"/>
        <v>9.6</v>
      </c>
      <c r="FR50" s="97">
        <f t="shared" si="174"/>
        <v>10.530000000000001</v>
      </c>
      <c r="FS50" s="97">
        <f t="shared" si="175"/>
        <v>2.1399999999999997</v>
      </c>
      <c r="FT50" s="97">
        <f t="shared" si="176"/>
        <v>9.4500000000000011</v>
      </c>
      <c r="FU50" s="163">
        <f t="shared" si="91"/>
        <v>15.487572437280154</v>
      </c>
      <c r="FV50" s="163">
        <f t="shared" si="114"/>
        <v>15.103923331373212</v>
      </c>
      <c r="FW50" s="163">
        <f t="shared" si="123"/>
        <v>14.309542270806569</v>
      </c>
      <c r="FX50" s="65"/>
      <c r="FY50" s="98">
        <f t="shared" si="177"/>
        <v>3.9286370268693571</v>
      </c>
      <c r="FZ50" s="65"/>
      <c r="GA50" s="49">
        <v>45.26</v>
      </c>
      <c r="GB50" s="49">
        <v>7.93</v>
      </c>
      <c r="GC50" s="49">
        <v>20.46</v>
      </c>
      <c r="GD50" s="49">
        <v>43.95</v>
      </c>
      <c r="GE50" s="49">
        <v>7.85</v>
      </c>
      <c r="GF50" s="49">
        <v>19.57</v>
      </c>
      <c r="GG50" s="49">
        <v>40.700000000000003</v>
      </c>
      <c r="GH50" s="49">
        <v>7.21</v>
      </c>
      <c r="GI50" s="49">
        <v>16.55</v>
      </c>
      <c r="GJ50" s="98">
        <f t="shared" si="94"/>
        <v>43.303333333333342</v>
      </c>
      <c r="GK50" s="98">
        <f t="shared" si="95"/>
        <v>7.6633333333333331</v>
      </c>
      <c r="GL50" s="98">
        <f t="shared" si="96"/>
        <v>18.86</v>
      </c>
    </row>
    <row r="51" spans="1:194" s="93" customFormat="1">
      <c r="A51" s="38"/>
      <c r="B51" s="121" t="s">
        <v>113</v>
      </c>
      <c r="C51" s="100" t="s">
        <v>114</v>
      </c>
      <c r="D51" s="69"/>
      <c r="E51" s="85">
        <v>62.59</v>
      </c>
      <c r="F51" s="85">
        <v>6.78</v>
      </c>
      <c r="G51" s="85">
        <v>22.54</v>
      </c>
      <c r="H51" s="85">
        <v>61.23</v>
      </c>
      <c r="I51" s="85">
        <v>6.94</v>
      </c>
      <c r="J51" s="85">
        <v>22.23</v>
      </c>
      <c r="K51" s="85">
        <v>62.26</v>
      </c>
      <c r="L51" s="85">
        <v>7.14</v>
      </c>
      <c r="M51" s="85">
        <v>22.6</v>
      </c>
      <c r="N51" s="86">
        <f t="shared" si="51"/>
        <v>62.026666666666664</v>
      </c>
      <c r="O51" s="86">
        <f t="shared" si="52"/>
        <v>6.9533333333333331</v>
      </c>
      <c r="P51" s="86">
        <f t="shared" si="53"/>
        <v>22.456666666666667</v>
      </c>
      <c r="Q51" s="70">
        <f t="shared" si="128"/>
        <v>-35.410000000000004</v>
      </c>
      <c r="R51" s="70">
        <f t="shared" si="129"/>
        <v>-3.1500000000000004</v>
      </c>
      <c r="S51" s="70">
        <f t="shared" si="130"/>
        <v>-15.059999999999999</v>
      </c>
      <c r="T51" s="70">
        <f t="shared" si="131"/>
        <v>-33.239999999999995</v>
      </c>
      <c r="U51" s="70">
        <f t="shared" si="132"/>
        <v>-3.8400000000000003</v>
      </c>
      <c r="V51" s="70">
        <f t="shared" si="133"/>
        <v>-14.88</v>
      </c>
      <c r="W51" s="70">
        <f t="shared" si="134"/>
        <v>-33.049999999999997</v>
      </c>
      <c r="X51" s="70">
        <f t="shared" si="135"/>
        <v>-4.33</v>
      </c>
      <c r="Y51" s="70">
        <f t="shared" si="136"/>
        <v>-15.23</v>
      </c>
      <c r="Z51" s="160">
        <f t="shared" si="107"/>
        <v>38.608214151913323</v>
      </c>
      <c r="AA51" s="160">
        <f t="shared" si="54"/>
        <v>36.620453301399749</v>
      </c>
      <c r="AB51" s="160">
        <f t="shared" si="55"/>
        <v>36.647023071458342</v>
      </c>
      <c r="AC51" s="288">
        <f>AVERAGE(Z51:AB54)</f>
        <v>36.946901293364014</v>
      </c>
      <c r="AD51" s="289"/>
      <c r="AE51" s="230"/>
      <c r="AF51" s="230"/>
      <c r="AG51" s="230"/>
      <c r="AH51" s="230"/>
      <c r="AI51" s="230"/>
      <c r="AJ51" s="230"/>
      <c r="AK51" s="230"/>
      <c r="AL51" s="230"/>
      <c r="AM51" s="230"/>
      <c r="AN51" s="230"/>
      <c r="AO51" s="230"/>
      <c r="AP51" s="230"/>
      <c r="AQ51" s="230"/>
      <c r="AR51" s="61"/>
      <c r="AS51" s="86">
        <f t="shared" si="137"/>
        <v>37.284732204423243</v>
      </c>
      <c r="AT51" s="62"/>
      <c r="AU51" s="85">
        <v>27.18</v>
      </c>
      <c r="AV51" s="85">
        <v>3.63</v>
      </c>
      <c r="AW51" s="85">
        <v>7.48</v>
      </c>
      <c r="AX51" s="85">
        <v>27.99</v>
      </c>
      <c r="AY51" s="85">
        <v>3.1</v>
      </c>
      <c r="AZ51" s="85">
        <v>7.35</v>
      </c>
      <c r="BA51" s="85">
        <v>29.21</v>
      </c>
      <c r="BB51" s="85">
        <v>2.81</v>
      </c>
      <c r="BC51" s="85">
        <v>7.37</v>
      </c>
      <c r="BD51" s="86">
        <f t="shared" si="108"/>
        <v>28.126666666666665</v>
      </c>
      <c r="BE51" s="86">
        <f t="shared" si="109"/>
        <v>3.18</v>
      </c>
      <c r="BF51" s="86">
        <f t="shared" si="178"/>
        <v>7.3999999999999995</v>
      </c>
      <c r="BG51" s="70">
        <f t="shared" si="138"/>
        <v>0.39999999999999858</v>
      </c>
      <c r="BH51" s="70">
        <f t="shared" si="139"/>
        <v>-0.77</v>
      </c>
      <c r="BI51" s="70">
        <f t="shared" si="140"/>
        <v>-4.620000000000001</v>
      </c>
      <c r="BJ51" s="70">
        <f t="shared" si="141"/>
        <v>-1.1799999999999997</v>
      </c>
      <c r="BK51" s="70">
        <f t="shared" si="142"/>
        <v>-0.35999999999999988</v>
      </c>
      <c r="BL51" s="70">
        <f t="shared" si="143"/>
        <v>-4.9799999999999995</v>
      </c>
      <c r="BM51" s="70">
        <f t="shared" si="144"/>
        <v>-3.0800000000000018</v>
      </c>
      <c r="BN51" s="70">
        <f t="shared" si="145"/>
        <v>-0.28000000000000025</v>
      </c>
      <c r="BO51" s="70">
        <f t="shared" si="146"/>
        <v>-5.29</v>
      </c>
      <c r="BP51" s="160">
        <f t="shared" si="110"/>
        <v>4.7007765315956052</v>
      </c>
      <c r="BQ51" s="160">
        <f t="shared" si="59"/>
        <v>5.1305360343730158</v>
      </c>
      <c r="BR51" s="160">
        <f t="shared" si="60"/>
        <v>6.1277157244767819</v>
      </c>
      <c r="BS51" s="288">
        <f>AVERAGE(BP51:BR54)</f>
        <v>4.9166734807102666</v>
      </c>
      <c r="BT51" s="62"/>
      <c r="BU51" s="86">
        <f t="shared" si="182"/>
        <v>5.1488920059454424</v>
      </c>
      <c r="BV51" s="62"/>
      <c r="BW51" s="85">
        <v>27.58</v>
      </c>
      <c r="BX51" s="85">
        <v>2.86</v>
      </c>
      <c r="BY51" s="85">
        <v>2.86</v>
      </c>
      <c r="BZ51" s="85">
        <v>26.81</v>
      </c>
      <c r="CA51" s="85">
        <v>2.74</v>
      </c>
      <c r="CB51" s="85">
        <v>2.37</v>
      </c>
      <c r="CC51" s="85">
        <v>26.13</v>
      </c>
      <c r="CD51" s="85">
        <v>2.5299999999999998</v>
      </c>
      <c r="CE51" s="85">
        <v>2.08</v>
      </c>
      <c r="CF51" s="86">
        <f t="shared" si="179"/>
        <v>26.84</v>
      </c>
      <c r="CG51" s="86">
        <f t="shared" si="180"/>
        <v>2.7099999999999995</v>
      </c>
      <c r="CH51" s="134">
        <f t="shared" si="181"/>
        <v>2.436666666666667</v>
      </c>
      <c r="CI51" s="141">
        <f t="shared" si="147"/>
        <v>-9.9999999999980105E-3</v>
      </c>
      <c r="CJ51" s="70">
        <f t="shared" si="148"/>
        <v>-6.999999999999984E-2</v>
      </c>
      <c r="CK51" s="70">
        <f t="shared" si="149"/>
        <v>-0.2799999999999998</v>
      </c>
      <c r="CL51" s="70">
        <f t="shared" si="150"/>
        <v>0.21000000000000085</v>
      </c>
      <c r="CM51" s="70">
        <f t="shared" si="151"/>
        <v>-0.18000000000000016</v>
      </c>
      <c r="CN51" s="70">
        <f t="shared" si="152"/>
        <v>-0.37000000000000011</v>
      </c>
      <c r="CO51" s="70">
        <f t="shared" si="153"/>
        <v>0.74000000000000199</v>
      </c>
      <c r="CP51" s="70">
        <f t="shared" si="154"/>
        <v>-0.16999999999999993</v>
      </c>
      <c r="CQ51" s="142">
        <f t="shared" si="155"/>
        <v>-0.49</v>
      </c>
      <c r="CR51" s="160">
        <f t="shared" si="119"/>
        <v>0.28879058156387272</v>
      </c>
      <c r="CS51" s="160">
        <f t="shared" si="111"/>
        <v>0.46195237849804444</v>
      </c>
      <c r="CT51" s="160">
        <f t="shared" si="120"/>
        <v>0.90365922780659025</v>
      </c>
      <c r="CU51" s="62"/>
      <c r="CV51" s="86">
        <f t="shared" si="156"/>
        <v>0.51203298504859984</v>
      </c>
      <c r="CW51" s="62"/>
      <c r="CX51" s="85">
        <v>27.57</v>
      </c>
      <c r="CY51" s="85">
        <v>2.79</v>
      </c>
      <c r="CZ51" s="85">
        <v>2.58</v>
      </c>
      <c r="DA51" s="85">
        <v>27.02</v>
      </c>
      <c r="DB51" s="85">
        <v>2.56</v>
      </c>
      <c r="DC51" s="85">
        <v>2</v>
      </c>
      <c r="DD51" s="85">
        <v>26.87</v>
      </c>
      <c r="DE51" s="85">
        <v>2.36</v>
      </c>
      <c r="DF51" s="85">
        <v>1.59</v>
      </c>
      <c r="DG51" s="86">
        <f t="shared" si="67"/>
        <v>27.153333333333336</v>
      </c>
      <c r="DH51" s="86">
        <f t="shared" si="68"/>
        <v>2.57</v>
      </c>
      <c r="DI51" s="134">
        <f t="shared" si="69"/>
        <v>2.0566666666666666</v>
      </c>
      <c r="DJ51" s="70">
        <f t="shared" si="157"/>
        <v>-2.9999999999997584E-2</v>
      </c>
      <c r="DK51" s="70">
        <f t="shared" si="158"/>
        <v>-8.0000000000000071E-2</v>
      </c>
      <c r="DL51" s="70">
        <f t="shared" si="159"/>
        <v>-0.25999999999999979</v>
      </c>
      <c r="DM51" s="70">
        <f t="shared" si="160"/>
        <v>0.26999999999999957</v>
      </c>
      <c r="DN51" s="70">
        <f t="shared" si="161"/>
        <v>-0.14000000000000012</v>
      </c>
      <c r="DO51" s="70">
        <f t="shared" si="162"/>
        <v>-0.29000000000000004</v>
      </c>
      <c r="DP51" s="70">
        <f t="shared" si="163"/>
        <v>0.92999999999999972</v>
      </c>
      <c r="DQ51" s="70">
        <f t="shared" si="164"/>
        <v>-0.11999999999999966</v>
      </c>
      <c r="DR51" s="70">
        <f t="shared" si="165"/>
        <v>-0.35000000000000009</v>
      </c>
      <c r="DS51" s="160">
        <f t="shared" si="70"/>
        <v>0.2736786436680797</v>
      </c>
      <c r="DT51" s="160">
        <f t="shared" si="112"/>
        <v>0.42023802778901365</v>
      </c>
      <c r="DU51" s="160">
        <f t="shared" si="121"/>
        <v>1.0008995953640902</v>
      </c>
      <c r="DV51" s="62"/>
      <c r="DW51" s="86">
        <f t="shared" si="166"/>
        <v>0.11396880664852364</v>
      </c>
      <c r="DX51" s="62"/>
      <c r="DY51" s="85">
        <v>27.55</v>
      </c>
      <c r="DZ51" s="85">
        <v>2.78</v>
      </c>
      <c r="EA51" s="85">
        <v>2.6</v>
      </c>
      <c r="EB51" s="85">
        <v>27.08</v>
      </c>
      <c r="EC51" s="85">
        <v>2.6</v>
      </c>
      <c r="ED51" s="85">
        <v>2.08</v>
      </c>
      <c r="EE51" s="85">
        <v>27.06</v>
      </c>
      <c r="EF51" s="85">
        <v>2.41</v>
      </c>
      <c r="EG51" s="85">
        <v>1.73</v>
      </c>
      <c r="EH51" s="86">
        <f t="shared" si="73"/>
        <v>27.23</v>
      </c>
      <c r="EI51" s="86">
        <f t="shared" si="74"/>
        <v>2.5966666666666667</v>
      </c>
      <c r="EJ51" s="134">
        <f t="shared" si="75"/>
        <v>2.1366666666666667</v>
      </c>
      <c r="EK51" s="70">
        <f t="shared" si="76"/>
        <v>0.5</v>
      </c>
      <c r="EL51" s="70">
        <f t="shared" si="77"/>
        <v>0.54</v>
      </c>
      <c r="EM51" s="70">
        <f t="shared" si="78"/>
        <v>0.38000000000000034</v>
      </c>
      <c r="EN51" s="70">
        <f t="shared" si="79"/>
        <v>0.45000000000000284</v>
      </c>
      <c r="EO51" s="70">
        <f t="shared" si="80"/>
        <v>9.9999999999997868E-3</v>
      </c>
      <c r="EP51" s="70">
        <f t="shared" si="81"/>
        <v>-0.14999999999999991</v>
      </c>
      <c r="EQ51" s="70">
        <f t="shared" si="82"/>
        <v>1.1300000000000026</v>
      </c>
      <c r="ER51" s="70">
        <f t="shared" si="83"/>
        <v>-4.9999999999999822E-2</v>
      </c>
      <c r="ES51" s="70">
        <f t="shared" si="84"/>
        <v>-0.21999999999999997</v>
      </c>
      <c r="ET51" s="160">
        <f t="shared" si="85"/>
        <v>0.82825116963394652</v>
      </c>
      <c r="EU51" s="160">
        <f t="shared" si="113"/>
        <v>0.47444704657106102</v>
      </c>
      <c r="EV51" s="160">
        <f t="shared" si="122"/>
        <v>1.1523020437367997</v>
      </c>
      <c r="EW51" s="62"/>
      <c r="EX51" s="86">
        <f t="shared" si="167"/>
        <v>0.51227162933567127</v>
      </c>
      <c r="EY51" s="62"/>
      <c r="EZ51" s="85">
        <v>28.08</v>
      </c>
      <c r="FA51" s="85">
        <v>3.4</v>
      </c>
      <c r="FB51" s="85">
        <v>3.24</v>
      </c>
      <c r="FC51" s="85">
        <v>27.26</v>
      </c>
      <c r="FD51" s="85">
        <v>2.75</v>
      </c>
      <c r="FE51" s="85">
        <v>2.2200000000000002</v>
      </c>
      <c r="FF51" s="85">
        <v>27.26</v>
      </c>
      <c r="FG51" s="85">
        <v>2.48</v>
      </c>
      <c r="FH51" s="85">
        <v>1.86</v>
      </c>
      <c r="FI51" s="86">
        <f t="shared" si="88"/>
        <v>27.533333333333335</v>
      </c>
      <c r="FJ51" s="86">
        <f t="shared" si="89"/>
        <v>2.8766666666666669</v>
      </c>
      <c r="FK51" s="86">
        <f t="shared" si="90"/>
        <v>2.4400000000000004</v>
      </c>
      <c r="FL51" s="70">
        <f t="shared" si="168"/>
        <v>0.59000000000000341</v>
      </c>
      <c r="FM51" s="70">
        <f t="shared" si="169"/>
        <v>0.66000000000000014</v>
      </c>
      <c r="FN51" s="70">
        <f t="shared" si="170"/>
        <v>0.57000000000000028</v>
      </c>
      <c r="FO51" s="70">
        <f t="shared" si="171"/>
        <v>0.56000000000000227</v>
      </c>
      <c r="FP51" s="70">
        <f t="shared" si="172"/>
        <v>0.20999999999999996</v>
      </c>
      <c r="FQ51" s="70">
        <f t="shared" si="173"/>
        <v>0.12999999999999989</v>
      </c>
      <c r="FR51" s="70">
        <f t="shared" si="174"/>
        <v>1.3500000000000014</v>
      </c>
      <c r="FS51" s="70">
        <f t="shared" si="175"/>
        <v>0.16000000000000014</v>
      </c>
      <c r="FT51" s="70">
        <f t="shared" si="176"/>
        <v>2.9999999999999805E-2</v>
      </c>
      <c r="FU51" s="160">
        <f t="shared" si="91"/>
        <v>1.0529007550571918</v>
      </c>
      <c r="FV51" s="160">
        <f t="shared" si="114"/>
        <v>0.61204574992397631</v>
      </c>
      <c r="FW51" s="160">
        <f t="shared" si="123"/>
        <v>1.3597793938724045</v>
      </c>
      <c r="FX51" s="62"/>
      <c r="FY51" s="86">
        <f t="shared" si="177"/>
        <v>0.32925842602902483</v>
      </c>
      <c r="FZ51" s="62"/>
      <c r="GA51" s="85">
        <v>28.17</v>
      </c>
      <c r="GB51" s="85">
        <v>3.52</v>
      </c>
      <c r="GC51" s="85">
        <v>3.43</v>
      </c>
      <c r="GD51" s="85">
        <v>27.37</v>
      </c>
      <c r="GE51" s="85">
        <v>2.95</v>
      </c>
      <c r="GF51" s="85">
        <v>2.5</v>
      </c>
      <c r="GG51" s="85">
        <v>27.48</v>
      </c>
      <c r="GH51" s="85">
        <v>2.69</v>
      </c>
      <c r="GI51" s="85">
        <v>2.11</v>
      </c>
      <c r="GJ51" s="86">
        <f t="shared" si="94"/>
        <v>27.673333333333336</v>
      </c>
      <c r="GK51" s="86">
        <f t="shared" si="95"/>
        <v>3.0533333333333332</v>
      </c>
      <c r="GL51" s="86">
        <f t="shared" si="96"/>
        <v>2.6799999999999997</v>
      </c>
    </row>
    <row r="52" spans="1:194" s="93" customFormat="1">
      <c r="A52" s="38"/>
      <c r="B52" s="42" t="s">
        <v>115</v>
      </c>
      <c r="C52" s="34" t="s">
        <v>116</v>
      </c>
      <c r="D52" s="69"/>
      <c r="E52" s="27">
        <v>61.74</v>
      </c>
      <c r="F52" s="27">
        <v>7.53</v>
      </c>
      <c r="G52" s="27">
        <v>21.14</v>
      </c>
      <c r="H52" s="27">
        <v>63.1</v>
      </c>
      <c r="I52" s="27">
        <v>7.08</v>
      </c>
      <c r="J52" s="27">
        <v>20.82</v>
      </c>
      <c r="K52" s="27">
        <v>63.66</v>
      </c>
      <c r="L52" s="27">
        <v>7.06</v>
      </c>
      <c r="M52" s="27">
        <v>21.11</v>
      </c>
      <c r="N52" s="78">
        <f t="shared" si="51"/>
        <v>62.833333333333336</v>
      </c>
      <c r="O52" s="78">
        <f t="shared" si="52"/>
        <v>7.2233333333333327</v>
      </c>
      <c r="P52" s="78">
        <f t="shared" si="53"/>
        <v>21.023333333333333</v>
      </c>
      <c r="Q52" s="70">
        <f t="shared" si="128"/>
        <v>-36.790000000000006</v>
      </c>
      <c r="R52" s="70">
        <f t="shared" si="129"/>
        <v>-4.82</v>
      </c>
      <c r="S52" s="70">
        <f t="shared" si="130"/>
        <v>-15.09</v>
      </c>
      <c r="T52" s="70">
        <f t="shared" si="131"/>
        <v>-34.19</v>
      </c>
      <c r="U52" s="70">
        <f t="shared" si="132"/>
        <v>-4.34</v>
      </c>
      <c r="V52" s="70">
        <f t="shared" si="133"/>
        <v>-13.190000000000001</v>
      </c>
      <c r="W52" s="70">
        <f t="shared" si="134"/>
        <v>-33.959999999999994</v>
      </c>
      <c r="X52" s="70">
        <f t="shared" si="135"/>
        <v>-4.4799999999999995</v>
      </c>
      <c r="Y52" s="70">
        <f t="shared" si="136"/>
        <v>-13.54</v>
      </c>
      <c r="Z52" s="160">
        <f t="shared" si="107"/>
        <v>40.055518970548874</v>
      </c>
      <c r="AA52" s="160">
        <f t="shared" si="54"/>
        <v>36.902138149435189</v>
      </c>
      <c r="AB52" s="160">
        <f t="shared" si="55"/>
        <v>36.833186123386064</v>
      </c>
      <c r="AC52" s="289"/>
      <c r="AD52" s="289"/>
      <c r="AE52" s="230"/>
      <c r="AF52" s="230"/>
      <c r="AG52" s="230"/>
      <c r="AH52" s="230"/>
      <c r="AI52" s="230"/>
      <c r="AJ52" s="230"/>
      <c r="AK52" s="230"/>
      <c r="AL52" s="230"/>
      <c r="AM52" s="230"/>
      <c r="AN52" s="230"/>
      <c r="AO52" s="230"/>
      <c r="AP52" s="230"/>
      <c r="AQ52" s="230"/>
      <c r="AR52" s="61"/>
      <c r="AS52" s="78">
        <f t="shared" si="137"/>
        <v>37.928830429869279</v>
      </c>
      <c r="AT52" s="62"/>
      <c r="AU52" s="27">
        <v>24.95</v>
      </c>
      <c r="AV52" s="27">
        <v>2.71</v>
      </c>
      <c r="AW52" s="27">
        <v>6.05</v>
      </c>
      <c r="AX52" s="27">
        <v>28.91</v>
      </c>
      <c r="AY52" s="27">
        <v>2.74</v>
      </c>
      <c r="AZ52" s="27">
        <v>7.63</v>
      </c>
      <c r="BA52" s="27">
        <v>29.7</v>
      </c>
      <c r="BB52" s="27">
        <v>2.58</v>
      </c>
      <c r="BC52" s="27">
        <v>7.57</v>
      </c>
      <c r="BD52" s="78">
        <f t="shared" si="108"/>
        <v>27.853333333333335</v>
      </c>
      <c r="BE52" s="78">
        <f t="shared" si="109"/>
        <v>2.6766666666666672</v>
      </c>
      <c r="BF52" s="78">
        <f t="shared" si="178"/>
        <v>7.083333333333333</v>
      </c>
      <c r="BG52" s="70">
        <f t="shared" si="138"/>
        <v>1.2200000000000024</v>
      </c>
      <c r="BH52" s="70">
        <f t="shared" si="139"/>
        <v>-0.48999999999999977</v>
      </c>
      <c r="BI52" s="70">
        <f t="shared" si="140"/>
        <v>-4.3</v>
      </c>
      <c r="BJ52" s="70">
        <f t="shared" si="141"/>
        <v>-2.34</v>
      </c>
      <c r="BK52" s="70">
        <f t="shared" si="142"/>
        <v>-0.32000000000000028</v>
      </c>
      <c r="BL52" s="70">
        <f t="shared" si="143"/>
        <v>-5.65</v>
      </c>
      <c r="BM52" s="70">
        <f t="shared" si="144"/>
        <v>-2.8599999999999994</v>
      </c>
      <c r="BN52" s="70">
        <f t="shared" si="145"/>
        <v>-0.26000000000000023</v>
      </c>
      <c r="BO52" s="70">
        <f t="shared" si="146"/>
        <v>-5.73</v>
      </c>
      <c r="BP52" s="160">
        <f t="shared" si="110"/>
        <v>4.4964986378292169</v>
      </c>
      <c r="BQ52" s="160">
        <f t="shared" si="59"/>
        <v>6.12376518165091</v>
      </c>
      <c r="BR52" s="160">
        <f t="shared" si="60"/>
        <v>6.4093759446610719</v>
      </c>
      <c r="BS52" s="289"/>
      <c r="BT52" s="62"/>
      <c r="BU52" s="78">
        <f t="shared" si="182"/>
        <v>5.4041928166933495</v>
      </c>
      <c r="BV52" s="62"/>
      <c r="BW52" s="27">
        <v>26.17</v>
      </c>
      <c r="BX52" s="27">
        <v>2.2200000000000002</v>
      </c>
      <c r="BY52" s="27">
        <v>1.75</v>
      </c>
      <c r="BZ52" s="27">
        <v>26.57</v>
      </c>
      <c r="CA52" s="27">
        <v>2.42</v>
      </c>
      <c r="CB52" s="27">
        <v>1.98</v>
      </c>
      <c r="CC52" s="27">
        <v>26.84</v>
      </c>
      <c r="CD52" s="27">
        <v>2.3199999999999998</v>
      </c>
      <c r="CE52" s="27">
        <v>1.84</v>
      </c>
      <c r="CF52" s="78">
        <f t="shared" si="179"/>
        <v>26.526666666666667</v>
      </c>
      <c r="CG52" s="78">
        <f t="shared" si="180"/>
        <v>2.3200000000000003</v>
      </c>
      <c r="CH52" s="132">
        <f t="shared" si="181"/>
        <v>1.8566666666666667</v>
      </c>
      <c r="CI52" s="141">
        <f t="shared" si="147"/>
        <v>0.68999999999999773</v>
      </c>
      <c r="CJ52" s="70">
        <f t="shared" si="148"/>
        <v>-0.20000000000000018</v>
      </c>
      <c r="CK52" s="70">
        <f t="shared" si="149"/>
        <v>-0.47</v>
      </c>
      <c r="CL52" s="70">
        <f t="shared" si="150"/>
        <v>0.66000000000000014</v>
      </c>
      <c r="CM52" s="70">
        <f t="shared" si="151"/>
        <v>-0.14999999999999991</v>
      </c>
      <c r="CN52" s="70">
        <f t="shared" si="152"/>
        <v>-0.39999999999999991</v>
      </c>
      <c r="CO52" s="70">
        <f t="shared" si="153"/>
        <v>0.12999999999999901</v>
      </c>
      <c r="CP52" s="70">
        <f t="shared" si="154"/>
        <v>-4.9999999999999822E-2</v>
      </c>
      <c r="CQ52" s="142">
        <f t="shared" si="155"/>
        <v>-0.21000000000000019</v>
      </c>
      <c r="CR52" s="160">
        <f t="shared" si="119"/>
        <v>0.85848704125338837</v>
      </c>
      <c r="CS52" s="160">
        <f t="shared" si="111"/>
        <v>0.7861933604400384</v>
      </c>
      <c r="CT52" s="160">
        <f t="shared" si="120"/>
        <v>0.25199206336708269</v>
      </c>
      <c r="CU52" s="62"/>
      <c r="CV52" s="78">
        <f t="shared" si="156"/>
        <v>0.62510443571898799</v>
      </c>
      <c r="CW52" s="62"/>
      <c r="CX52" s="27">
        <v>26.86</v>
      </c>
      <c r="CY52" s="27">
        <v>2.02</v>
      </c>
      <c r="CZ52" s="27">
        <v>1.28</v>
      </c>
      <c r="DA52" s="27">
        <v>27.23</v>
      </c>
      <c r="DB52" s="27">
        <v>2.27</v>
      </c>
      <c r="DC52" s="27">
        <v>1.58</v>
      </c>
      <c r="DD52" s="27">
        <v>26.97</v>
      </c>
      <c r="DE52" s="27">
        <v>2.27</v>
      </c>
      <c r="DF52" s="27">
        <v>1.63</v>
      </c>
      <c r="DG52" s="78">
        <f t="shared" si="67"/>
        <v>27.02</v>
      </c>
      <c r="DH52" s="78">
        <f t="shared" si="68"/>
        <v>2.186666666666667</v>
      </c>
      <c r="DI52" s="132">
        <f t="shared" si="69"/>
        <v>1.4966666666666668</v>
      </c>
      <c r="DJ52" s="70">
        <f t="shared" si="157"/>
        <v>0.71999999999999886</v>
      </c>
      <c r="DK52" s="70">
        <f t="shared" si="158"/>
        <v>-0.11000000000000032</v>
      </c>
      <c r="DL52" s="70">
        <f t="shared" si="159"/>
        <v>-0.37000000000000011</v>
      </c>
      <c r="DM52" s="70">
        <f t="shared" si="160"/>
        <v>0.69999999999999929</v>
      </c>
      <c r="DN52" s="70">
        <f t="shared" si="161"/>
        <v>-0.16999999999999993</v>
      </c>
      <c r="DO52" s="70">
        <f t="shared" si="162"/>
        <v>-0.36999999999999988</v>
      </c>
      <c r="DP52" s="70">
        <f t="shared" si="163"/>
        <v>0.21000000000000085</v>
      </c>
      <c r="DQ52" s="70">
        <f t="shared" si="164"/>
        <v>-0.10999999999999988</v>
      </c>
      <c r="DR52" s="70">
        <f t="shared" si="165"/>
        <v>-0.25</v>
      </c>
      <c r="DS52" s="160">
        <f t="shared" si="70"/>
        <v>0.81694553062000319</v>
      </c>
      <c r="DT52" s="160">
        <f t="shared" si="112"/>
        <v>0.8098147936411132</v>
      </c>
      <c r="DU52" s="160">
        <f t="shared" si="121"/>
        <v>0.34452866353904477</v>
      </c>
      <c r="DV52" s="62"/>
      <c r="DW52" s="78">
        <f t="shared" si="166"/>
        <v>5.8404718226448223E-2</v>
      </c>
      <c r="DX52" s="62"/>
      <c r="DY52" s="27">
        <v>26.89</v>
      </c>
      <c r="DZ52" s="27">
        <v>2.11</v>
      </c>
      <c r="EA52" s="27">
        <v>1.38</v>
      </c>
      <c r="EB52" s="27">
        <v>27.27</v>
      </c>
      <c r="EC52" s="27">
        <v>2.25</v>
      </c>
      <c r="ED52" s="27">
        <v>1.61</v>
      </c>
      <c r="EE52" s="27">
        <v>27.05</v>
      </c>
      <c r="EF52" s="27">
        <v>2.21</v>
      </c>
      <c r="EG52" s="27">
        <v>1.59</v>
      </c>
      <c r="EH52" s="78">
        <f t="shared" si="73"/>
        <v>27.069999999999997</v>
      </c>
      <c r="EI52" s="78">
        <f t="shared" si="74"/>
        <v>2.19</v>
      </c>
      <c r="EJ52" s="132">
        <f t="shared" si="75"/>
        <v>1.5266666666666666</v>
      </c>
      <c r="EK52" s="70">
        <f t="shared" si="76"/>
        <v>0.72999999999999687</v>
      </c>
      <c r="EL52" s="70">
        <f t="shared" si="77"/>
        <v>-0.26000000000000023</v>
      </c>
      <c r="EM52" s="70">
        <f t="shared" si="78"/>
        <v>-0.55000000000000004</v>
      </c>
      <c r="EN52" s="70">
        <f t="shared" si="79"/>
        <v>0.94999999999999929</v>
      </c>
      <c r="EO52" s="70">
        <f t="shared" si="80"/>
        <v>4.0000000000000036E-2</v>
      </c>
      <c r="EP52" s="70">
        <f t="shared" si="81"/>
        <v>-9.000000000000008E-2</v>
      </c>
      <c r="EQ52" s="70">
        <f t="shared" si="82"/>
        <v>0.37000000000000099</v>
      </c>
      <c r="ER52" s="70">
        <f t="shared" si="83"/>
        <v>3.0000000000000249E-2</v>
      </c>
      <c r="ES52" s="70">
        <f t="shared" si="84"/>
        <v>-7.0000000000000062E-2</v>
      </c>
      <c r="ET52" s="160">
        <f t="shared" si="85"/>
        <v>0.95026312145636571</v>
      </c>
      <c r="EU52" s="160">
        <f t="shared" si="113"/>
        <v>0.95509161864189696</v>
      </c>
      <c r="EV52" s="160">
        <f t="shared" si="122"/>
        <v>0.37775653535048309</v>
      </c>
      <c r="EW52" s="62"/>
      <c r="EX52" s="78">
        <f t="shared" si="167"/>
        <v>0.18098495947331003</v>
      </c>
      <c r="EY52" s="62"/>
      <c r="EZ52" s="27">
        <v>26.9</v>
      </c>
      <c r="FA52" s="27">
        <v>1.96</v>
      </c>
      <c r="FB52" s="27">
        <v>1.2</v>
      </c>
      <c r="FC52" s="27">
        <v>27.52</v>
      </c>
      <c r="FD52" s="27">
        <v>2.46</v>
      </c>
      <c r="FE52" s="27">
        <v>1.89</v>
      </c>
      <c r="FF52" s="27">
        <v>27.21</v>
      </c>
      <c r="FG52" s="27">
        <v>2.35</v>
      </c>
      <c r="FH52" s="27">
        <v>1.77</v>
      </c>
      <c r="FI52" s="78">
        <f t="shared" si="88"/>
        <v>27.209999999999997</v>
      </c>
      <c r="FJ52" s="78">
        <f t="shared" si="89"/>
        <v>2.2566666666666664</v>
      </c>
      <c r="FK52" s="78">
        <f t="shared" si="90"/>
        <v>1.6199999999999999</v>
      </c>
      <c r="FL52" s="70">
        <f t="shared" si="168"/>
        <v>1.0599999999999987</v>
      </c>
      <c r="FM52" s="70">
        <f t="shared" si="169"/>
        <v>0.14999999999999991</v>
      </c>
      <c r="FN52" s="70">
        <f t="shared" si="170"/>
        <v>-3.0000000000000027E-2</v>
      </c>
      <c r="FO52" s="70">
        <f t="shared" si="171"/>
        <v>1.009999999999998</v>
      </c>
      <c r="FP52" s="70">
        <f t="shared" si="172"/>
        <v>0.20000000000000018</v>
      </c>
      <c r="FQ52" s="70">
        <f t="shared" si="173"/>
        <v>6.999999999999984E-2</v>
      </c>
      <c r="FR52" s="70">
        <f t="shared" si="174"/>
        <v>0.58000000000000185</v>
      </c>
      <c r="FS52" s="70">
        <f t="shared" si="175"/>
        <v>0.26000000000000023</v>
      </c>
      <c r="FT52" s="70">
        <f t="shared" si="176"/>
        <v>0.26</v>
      </c>
      <c r="FU52" s="160">
        <f t="shared" si="91"/>
        <v>1.0709808588392218</v>
      </c>
      <c r="FV52" s="160">
        <f t="shared" si="114"/>
        <v>1.0319883720275127</v>
      </c>
      <c r="FW52" s="160">
        <f t="shared" si="123"/>
        <v>0.68673138853557747</v>
      </c>
      <c r="FX52" s="62"/>
      <c r="FY52" s="78">
        <f t="shared" si="177"/>
        <v>0.47376740659901539</v>
      </c>
      <c r="FZ52" s="62"/>
      <c r="GA52" s="27">
        <v>27.23</v>
      </c>
      <c r="GB52" s="27">
        <v>2.37</v>
      </c>
      <c r="GC52" s="27">
        <v>1.72</v>
      </c>
      <c r="GD52" s="27">
        <v>27.58</v>
      </c>
      <c r="GE52" s="27">
        <v>2.62</v>
      </c>
      <c r="GF52" s="27">
        <v>2.0499999999999998</v>
      </c>
      <c r="GG52" s="27">
        <v>27.42</v>
      </c>
      <c r="GH52" s="27">
        <v>2.58</v>
      </c>
      <c r="GI52" s="27">
        <v>2.1</v>
      </c>
      <c r="GJ52" s="78">
        <f t="shared" si="94"/>
        <v>27.41</v>
      </c>
      <c r="GK52" s="78">
        <f t="shared" si="95"/>
        <v>2.5233333333333334</v>
      </c>
      <c r="GL52" s="78">
        <f t="shared" si="96"/>
        <v>1.9566666666666663</v>
      </c>
    </row>
    <row r="53" spans="1:194" s="93" customFormat="1">
      <c r="A53" s="38"/>
      <c r="B53" s="42" t="s">
        <v>117</v>
      </c>
      <c r="C53" s="34" t="s">
        <v>118</v>
      </c>
      <c r="D53" s="69"/>
      <c r="E53" s="27">
        <v>64.930000000000007</v>
      </c>
      <c r="F53" s="27">
        <v>7</v>
      </c>
      <c r="G53" s="27">
        <v>20.85</v>
      </c>
      <c r="H53" s="27">
        <v>64.680000000000007</v>
      </c>
      <c r="I53" s="27">
        <v>7.13</v>
      </c>
      <c r="J53" s="27">
        <v>21.02</v>
      </c>
      <c r="K53" s="27">
        <v>63.36</v>
      </c>
      <c r="L53" s="27">
        <v>7.6</v>
      </c>
      <c r="M53" s="27">
        <v>21.35</v>
      </c>
      <c r="N53" s="78">
        <f t="shared" si="51"/>
        <v>64.323333333333338</v>
      </c>
      <c r="O53" s="78">
        <f t="shared" si="52"/>
        <v>7.2433333333333323</v>
      </c>
      <c r="P53" s="78">
        <f t="shared" si="53"/>
        <v>21.073333333333334</v>
      </c>
      <c r="Q53" s="70">
        <f t="shared" si="128"/>
        <v>-35.190000000000012</v>
      </c>
      <c r="R53" s="70">
        <f t="shared" si="129"/>
        <v>-2.9000000000000004</v>
      </c>
      <c r="S53" s="70">
        <f t="shared" si="130"/>
        <v>-12.250000000000002</v>
      </c>
      <c r="T53" s="70">
        <f t="shared" si="131"/>
        <v>-35.300000000000011</v>
      </c>
      <c r="U53" s="70">
        <f t="shared" si="132"/>
        <v>-3.6</v>
      </c>
      <c r="V53" s="70">
        <f t="shared" si="133"/>
        <v>-13.079999999999998</v>
      </c>
      <c r="W53" s="70">
        <f t="shared" si="134"/>
        <v>-34.71</v>
      </c>
      <c r="X53" s="70">
        <f t="shared" si="135"/>
        <v>-4.55</v>
      </c>
      <c r="Y53" s="70">
        <f t="shared" si="136"/>
        <v>-14.14</v>
      </c>
      <c r="Z53" s="160">
        <f t="shared" si="107"/>
        <v>37.373902659476187</v>
      </c>
      <c r="AA53" s="160">
        <f t="shared" si="54"/>
        <v>37.817144260242614</v>
      </c>
      <c r="AB53" s="160">
        <f t="shared" si="55"/>
        <v>37.754816911223394</v>
      </c>
      <c r="AC53" s="289"/>
      <c r="AD53" s="289"/>
      <c r="AE53" s="230"/>
      <c r="AF53" s="230"/>
      <c r="AG53" s="230"/>
      <c r="AH53" s="230"/>
      <c r="AI53" s="230"/>
      <c r="AJ53" s="230"/>
      <c r="AK53" s="230"/>
      <c r="AL53" s="230"/>
      <c r="AM53" s="230"/>
      <c r="AN53" s="230"/>
      <c r="AO53" s="230"/>
      <c r="AP53" s="230"/>
      <c r="AQ53" s="230"/>
      <c r="AR53" s="61"/>
      <c r="AS53" s="78">
        <f t="shared" si="137"/>
        <v>37.634238843549554</v>
      </c>
      <c r="AT53" s="62"/>
      <c r="AU53" s="27">
        <v>29.74</v>
      </c>
      <c r="AV53" s="27">
        <v>4.0999999999999996</v>
      </c>
      <c r="AW53" s="27">
        <v>8.6</v>
      </c>
      <c r="AX53" s="27">
        <v>29.38</v>
      </c>
      <c r="AY53" s="27">
        <v>3.53</v>
      </c>
      <c r="AZ53" s="27">
        <v>7.94</v>
      </c>
      <c r="BA53" s="27">
        <v>28.65</v>
      </c>
      <c r="BB53" s="27">
        <v>3.05</v>
      </c>
      <c r="BC53" s="27">
        <v>7.21</v>
      </c>
      <c r="BD53" s="78">
        <f t="shared" si="108"/>
        <v>29.256666666666664</v>
      </c>
      <c r="BE53" s="78">
        <f t="shared" si="109"/>
        <v>3.56</v>
      </c>
      <c r="BF53" s="78">
        <f t="shared" si="178"/>
        <v>7.916666666666667</v>
      </c>
      <c r="BG53" s="70">
        <f t="shared" si="138"/>
        <v>-1.9299999999999997</v>
      </c>
      <c r="BH53" s="70">
        <f t="shared" si="139"/>
        <v>-2.9999999999999361E-2</v>
      </c>
      <c r="BI53" s="70">
        <f t="shared" si="140"/>
        <v>-4.59</v>
      </c>
      <c r="BJ53" s="70">
        <f t="shared" si="141"/>
        <v>-3.259999999999998</v>
      </c>
      <c r="BK53" s="70">
        <f t="shared" si="142"/>
        <v>-0.1599999999999997</v>
      </c>
      <c r="BL53" s="70">
        <f t="shared" si="143"/>
        <v>-4.9300000000000006</v>
      </c>
      <c r="BM53" s="70">
        <f t="shared" si="144"/>
        <v>-2.8699999999999974</v>
      </c>
      <c r="BN53" s="70">
        <f t="shared" si="145"/>
        <v>-0.2799999999999998</v>
      </c>
      <c r="BO53" s="70">
        <f t="shared" si="146"/>
        <v>-4.8</v>
      </c>
      <c r="BP53" s="160">
        <f t="shared" si="110"/>
        <v>4.9793473467915446</v>
      </c>
      <c r="BQ53" s="160">
        <f t="shared" si="59"/>
        <v>5.9125375263079718</v>
      </c>
      <c r="BR53" s="160">
        <f t="shared" si="60"/>
        <v>5.5995803414184522</v>
      </c>
      <c r="BS53" s="289"/>
      <c r="BT53" s="62"/>
      <c r="BU53" s="78">
        <f t="shared" si="182"/>
        <v>5.4797293120493915</v>
      </c>
      <c r="BV53" s="62"/>
      <c r="BW53" s="27">
        <v>27.81</v>
      </c>
      <c r="BX53" s="27">
        <v>4.07</v>
      </c>
      <c r="BY53" s="27">
        <v>4.01</v>
      </c>
      <c r="BZ53" s="27">
        <v>26.12</v>
      </c>
      <c r="CA53" s="27">
        <v>3.37</v>
      </c>
      <c r="CB53" s="27">
        <v>3.01</v>
      </c>
      <c r="CC53" s="27">
        <v>25.78</v>
      </c>
      <c r="CD53" s="27">
        <v>2.77</v>
      </c>
      <c r="CE53" s="27">
        <v>2.41</v>
      </c>
      <c r="CF53" s="78">
        <f t="shared" si="179"/>
        <v>26.570000000000004</v>
      </c>
      <c r="CG53" s="78">
        <f t="shared" si="180"/>
        <v>3.4033333333333338</v>
      </c>
      <c r="CH53" s="132">
        <f t="shared" si="181"/>
        <v>3.1433333333333331</v>
      </c>
      <c r="CI53" s="141">
        <f t="shared" si="147"/>
        <v>0.13000000000000256</v>
      </c>
      <c r="CJ53" s="70">
        <f t="shared" si="148"/>
        <v>9.9999999999997868E-3</v>
      </c>
      <c r="CK53" s="70">
        <f t="shared" si="149"/>
        <v>-6.999999999999984E-2</v>
      </c>
      <c r="CL53" s="70">
        <f t="shared" si="150"/>
        <v>0.71999999999999886</v>
      </c>
      <c r="CM53" s="70">
        <f t="shared" si="151"/>
        <v>0.46999999999999975</v>
      </c>
      <c r="CN53" s="70">
        <f t="shared" si="152"/>
        <v>0.4700000000000002</v>
      </c>
      <c r="CO53" s="70">
        <f t="shared" si="153"/>
        <v>-0.25</v>
      </c>
      <c r="CP53" s="70">
        <f t="shared" si="154"/>
        <v>0.12000000000000011</v>
      </c>
      <c r="CQ53" s="142">
        <f t="shared" si="155"/>
        <v>0.10999999999999988</v>
      </c>
      <c r="CR53" s="160">
        <f t="shared" si="119"/>
        <v>0.14798648586948956</v>
      </c>
      <c r="CS53" s="160">
        <f t="shared" si="111"/>
        <v>0.97989795387070711</v>
      </c>
      <c r="CT53" s="160">
        <f t="shared" si="120"/>
        <v>0.29832867780352595</v>
      </c>
      <c r="CU53" s="62"/>
      <c r="CV53" s="78">
        <f t="shared" si="156"/>
        <v>0.32999999999999724</v>
      </c>
      <c r="CW53" s="62"/>
      <c r="CX53" s="27">
        <v>27.94</v>
      </c>
      <c r="CY53" s="27">
        <v>4.08</v>
      </c>
      <c r="CZ53" s="27">
        <v>3.94</v>
      </c>
      <c r="DA53" s="27">
        <v>26.84</v>
      </c>
      <c r="DB53" s="27">
        <v>3.84</v>
      </c>
      <c r="DC53" s="27">
        <v>3.48</v>
      </c>
      <c r="DD53" s="27">
        <v>25.53</v>
      </c>
      <c r="DE53" s="27">
        <v>2.89</v>
      </c>
      <c r="DF53" s="27">
        <v>2.52</v>
      </c>
      <c r="DG53" s="78">
        <f t="shared" si="67"/>
        <v>26.77</v>
      </c>
      <c r="DH53" s="78">
        <f t="shared" si="68"/>
        <v>3.6033333333333335</v>
      </c>
      <c r="DI53" s="132">
        <f t="shared" si="69"/>
        <v>3.313333333333333</v>
      </c>
      <c r="DJ53" s="70">
        <f t="shared" si="157"/>
        <v>0.30000000000000071</v>
      </c>
      <c r="DK53" s="70">
        <f t="shared" si="158"/>
        <v>4.9999999999999822E-2</v>
      </c>
      <c r="DL53" s="70">
        <f t="shared" si="159"/>
        <v>4.9999999999999822E-2</v>
      </c>
      <c r="DM53" s="70">
        <f t="shared" si="160"/>
        <v>0.32999999999999829</v>
      </c>
      <c r="DN53" s="70">
        <f t="shared" si="161"/>
        <v>0.35999999999999988</v>
      </c>
      <c r="DO53" s="70">
        <f t="shared" si="162"/>
        <v>0.3400000000000003</v>
      </c>
      <c r="DP53" s="70">
        <f t="shared" si="163"/>
        <v>-0.47000000000000242</v>
      </c>
      <c r="DQ53" s="70">
        <f t="shared" si="164"/>
        <v>4.9999999999999822E-2</v>
      </c>
      <c r="DR53" s="70">
        <f t="shared" si="165"/>
        <v>2.9999999999999805E-2</v>
      </c>
      <c r="DS53" s="160">
        <f t="shared" si="70"/>
        <v>0.30822070014844949</v>
      </c>
      <c r="DT53" s="160">
        <f t="shared" si="112"/>
        <v>0.59506302187247273</v>
      </c>
      <c r="DU53" s="160">
        <f t="shared" si="121"/>
        <v>0.47360320944858708</v>
      </c>
      <c r="DV53" s="62"/>
      <c r="DW53" s="78">
        <f t="shared" si="166"/>
        <v>0.15680844648451919</v>
      </c>
      <c r="DX53" s="62"/>
      <c r="DY53" s="27">
        <v>28.11</v>
      </c>
      <c r="DZ53" s="27">
        <v>4.12</v>
      </c>
      <c r="EA53" s="27">
        <v>4.0599999999999996</v>
      </c>
      <c r="EB53" s="27">
        <v>26.45</v>
      </c>
      <c r="EC53" s="27">
        <v>3.73</v>
      </c>
      <c r="ED53" s="27">
        <v>3.35</v>
      </c>
      <c r="EE53" s="27">
        <v>25.31</v>
      </c>
      <c r="EF53" s="27">
        <v>2.82</v>
      </c>
      <c r="EG53" s="27">
        <v>2.44</v>
      </c>
      <c r="EH53" s="78">
        <f t="shared" si="73"/>
        <v>26.623333333333335</v>
      </c>
      <c r="EI53" s="78">
        <f t="shared" si="74"/>
        <v>3.5566666666666666</v>
      </c>
      <c r="EJ53" s="132">
        <f t="shared" si="75"/>
        <v>3.2833333333333332</v>
      </c>
      <c r="EK53" s="70">
        <f t="shared" si="76"/>
        <v>0.33000000000000185</v>
      </c>
      <c r="EL53" s="70">
        <f t="shared" si="77"/>
        <v>0.17999999999999972</v>
      </c>
      <c r="EM53" s="70">
        <f t="shared" si="78"/>
        <v>0.25</v>
      </c>
      <c r="EN53" s="70">
        <f t="shared" si="79"/>
        <v>0.94999999999999929</v>
      </c>
      <c r="EO53" s="70">
        <f t="shared" si="80"/>
        <v>0.66999999999999993</v>
      </c>
      <c r="EP53" s="70">
        <f t="shared" si="81"/>
        <v>0.7200000000000002</v>
      </c>
      <c r="EQ53" s="70">
        <f t="shared" si="82"/>
        <v>0.30999999999999872</v>
      </c>
      <c r="ER53" s="70">
        <f t="shared" si="83"/>
        <v>0.48</v>
      </c>
      <c r="ES53" s="70">
        <f t="shared" si="84"/>
        <v>0.56000000000000005</v>
      </c>
      <c r="ET53" s="160">
        <f t="shared" si="85"/>
        <v>0.45144213361182972</v>
      </c>
      <c r="EU53" s="160">
        <f t="shared" si="113"/>
        <v>1.3674063039199427</v>
      </c>
      <c r="EV53" s="160">
        <f t="shared" si="122"/>
        <v>0.800062497558784</v>
      </c>
      <c r="EW53" s="62"/>
      <c r="EX53" s="78">
        <f t="shared" si="167"/>
        <v>0.66948570642778316</v>
      </c>
      <c r="EY53" s="62"/>
      <c r="EZ53" s="27">
        <v>28.14</v>
      </c>
      <c r="FA53" s="27">
        <v>4.25</v>
      </c>
      <c r="FB53" s="27">
        <v>4.26</v>
      </c>
      <c r="FC53" s="27">
        <v>27.07</v>
      </c>
      <c r="FD53" s="27">
        <v>4.04</v>
      </c>
      <c r="FE53" s="27">
        <v>3.73</v>
      </c>
      <c r="FF53" s="27">
        <v>26.09</v>
      </c>
      <c r="FG53" s="27">
        <v>3.25</v>
      </c>
      <c r="FH53" s="27">
        <v>2.97</v>
      </c>
      <c r="FI53" s="78">
        <f t="shared" si="88"/>
        <v>27.099999999999998</v>
      </c>
      <c r="FJ53" s="78">
        <f t="shared" si="89"/>
        <v>3.8466666666666662</v>
      </c>
      <c r="FK53" s="78">
        <f t="shared" si="90"/>
        <v>3.6533333333333338</v>
      </c>
      <c r="FL53" s="70">
        <f t="shared" si="168"/>
        <v>0.63000000000000256</v>
      </c>
      <c r="FM53" s="70">
        <f t="shared" si="169"/>
        <v>0.44999999999999929</v>
      </c>
      <c r="FN53" s="70">
        <f t="shared" si="170"/>
        <v>0.61000000000000032</v>
      </c>
      <c r="FO53" s="70">
        <f t="shared" si="171"/>
        <v>0.80999999999999872</v>
      </c>
      <c r="FP53" s="70">
        <f t="shared" si="172"/>
        <v>0.79</v>
      </c>
      <c r="FQ53" s="70">
        <f t="shared" si="173"/>
        <v>0.95000000000000018</v>
      </c>
      <c r="FR53" s="70">
        <f t="shared" si="174"/>
        <v>0.59999999999999787</v>
      </c>
      <c r="FS53" s="70">
        <f t="shared" si="175"/>
        <v>0.77</v>
      </c>
      <c r="FT53" s="70">
        <f t="shared" si="176"/>
        <v>0.9099999999999997</v>
      </c>
      <c r="FU53" s="160">
        <f t="shared" si="91"/>
        <v>0.98564699563281932</v>
      </c>
      <c r="FV53" s="160">
        <f t="shared" si="114"/>
        <v>1.4773963584630898</v>
      </c>
      <c r="FW53" s="160">
        <f t="shared" si="123"/>
        <v>1.334541119636258</v>
      </c>
      <c r="FX53" s="62"/>
      <c r="FY53" s="78">
        <f t="shared" si="177"/>
        <v>0.41479579982873038</v>
      </c>
      <c r="FZ53" s="62"/>
      <c r="GA53" s="27">
        <v>28.44</v>
      </c>
      <c r="GB53" s="27">
        <v>4.5199999999999996</v>
      </c>
      <c r="GC53" s="27">
        <v>4.62</v>
      </c>
      <c r="GD53" s="27">
        <v>26.93</v>
      </c>
      <c r="GE53" s="27">
        <v>4.16</v>
      </c>
      <c r="GF53" s="27">
        <v>3.96</v>
      </c>
      <c r="GG53" s="27">
        <v>26.38</v>
      </c>
      <c r="GH53" s="27">
        <v>3.54</v>
      </c>
      <c r="GI53" s="27">
        <v>3.32</v>
      </c>
      <c r="GJ53" s="78">
        <f t="shared" si="94"/>
        <v>27.25</v>
      </c>
      <c r="GK53" s="78">
        <f t="shared" si="95"/>
        <v>4.0733333333333333</v>
      </c>
      <c r="GL53" s="78">
        <f t="shared" si="96"/>
        <v>3.9666666666666668</v>
      </c>
    </row>
    <row r="54" spans="1:194" s="93" customFormat="1" ht="15" thickBot="1">
      <c r="A54" s="38"/>
      <c r="B54" s="124" t="s">
        <v>119</v>
      </c>
      <c r="C54" s="104" t="s">
        <v>120</v>
      </c>
      <c r="D54" s="69"/>
      <c r="E54" s="105">
        <v>66</v>
      </c>
      <c r="F54" s="105">
        <v>7.45</v>
      </c>
      <c r="G54" s="105">
        <v>21.82</v>
      </c>
      <c r="H54" s="105">
        <v>65.459999999999994</v>
      </c>
      <c r="I54" s="105">
        <v>7.43</v>
      </c>
      <c r="J54" s="105">
        <v>21.14</v>
      </c>
      <c r="K54" s="105">
        <v>64.77</v>
      </c>
      <c r="L54" s="105">
        <v>7.74</v>
      </c>
      <c r="M54" s="105">
        <v>21.01</v>
      </c>
      <c r="N54" s="106">
        <f t="shared" si="51"/>
        <v>65.409999999999982</v>
      </c>
      <c r="O54" s="106">
        <f t="shared" si="52"/>
        <v>7.5399999999999991</v>
      </c>
      <c r="P54" s="106">
        <f t="shared" si="53"/>
        <v>21.323333333333334</v>
      </c>
      <c r="Q54" s="70">
        <f t="shared" si="128"/>
        <v>-33.53</v>
      </c>
      <c r="R54" s="70">
        <f t="shared" si="129"/>
        <v>-2.7700000000000005</v>
      </c>
      <c r="S54" s="70">
        <f t="shared" si="130"/>
        <v>-12.02</v>
      </c>
      <c r="T54" s="70">
        <f t="shared" si="131"/>
        <v>-32.36999999999999</v>
      </c>
      <c r="U54" s="70">
        <f t="shared" si="132"/>
        <v>-3.12</v>
      </c>
      <c r="V54" s="70">
        <f t="shared" si="133"/>
        <v>-11.76</v>
      </c>
      <c r="W54" s="70">
        <f t="shared" si="134"/>
        <v>-31.97</v>
      </c>
      <c r="X54" s="70">
        <f t="shared" si="135"/>
        <v>-3.7600000000000002</v>
      </c>
      <c r="Y54" s="70">
        <f t="shared" si="136"/>
        <v>-12.250000000000002</v>
      </c>
      <c r="Z54" s="160">
        <f t="shared" si="107"/>
        <v>35.726939415516689</v>
      </c>
      <c r="AA54" s="160">
        <f t="shared" si="54"/>
        <v>34.581048277922399</v>
      </c>
      <c r="AB54" s="160">
        <f t="shared" si="55"/>
        <v>34.442430227845421</v>
      </c>
      <c r="AC54" s="290"/>
      <c r="AD54" s="290"/>
      <c r="AE54" s="230"/>
      <c r="AF54" s="230"/>
      <c r="AG54" s="230"/>
      <c r="AH54" s="230"/>
      <c r="AI54" s="230"/>
      <c r="AJ54" s="230"/>
      <c r="AK54" s="230"/>
      <c r="AL54" s="230"/>
      <c r="AM54" s="230"/>
      <c r="AN54" s="230"/>
      <c r="AO54" s="230"/>
      <c r="AP54" s="230"/>
      <c r="AQ54" s="230"/>
      <c r="AR54" s="61"/>
      <c r="AS54" s="106">
        <f t="shared" si="137"/>
        <v>34.912303307318766</v>
      </c>
      <c r="AT54" s="62"/>
      <c r="AU54" s="105">
        <v>32.47</v>
      </c>
      <c r="AV54" s="105">
        <v>4.68</v>
      </c>
      <c r="AW54" s="105">
        <v>9.8000000000000007</v>
      </c>
      <c r="AX54" s="105">
        <v>33.090000000000003</v>
      </c>
      <c r="AY54" s="105">
        <v>4.3099999999999996</v>
      </c>
      <c r="AZ54" s="105">
        <v>9.3800000000000008</v>
      </c>
      <c r="BA54" s="105">
        <v>32.799999999999997</v>
      </c>
      <c r="BB54" s="105">
        <v>3.98</v>
      </c>
      <c r="BC54" s="105">
        <v>8.76</v>
      </c>
      <c r="BD54" s="106">
        <f t="shared" si="108"/>
        <v>32.786666666666669</v>
      </c>
      <c r="BE54" s="106">
        <f t="shared" si="109"/>
        <v>4.3233333333333333</v>
      </c>
      <c r="BF54" s="106">
        <f t="shared" si="178"/>
        <v>9.3133333333333326</v>
      </c>
      <c r="BG54" s="70">
        <f t="shared" si="138"/>
        <v>-1.2199999999999989</v>
      </c>
      <c r="BH54" s="70">
        <f t="shared" si="139"/>
        <v>0.90000000000000036</v>
      </c>
      <c r="BI54" s="70">
        <f t="shared" si="140"/>
        <v>-1.9300000000000006</v>
      </c>
      <c r="BJ54" s="70">
        <f t="shared" si="141"/>
        <v>-2.6900000000000048</v>
      </c>
      <c r="BK54" s="70">
        <f t="shared" si="142"/>
        <v>1.1500000000000004</v>
      </c>
      <c r="BL54" s="70">
        <f t="shared" si="143"/>
        <v>-1.830000000000001</v>
      </c>
      <c r="BM54" s="70">
        <f t="shared" si="144"/>
        <v>-2.7899999999999956</v>
      </c>
      <c r="BN54" s="70">
        <f t="shared" si="145"/>
        <v>1.02</v>
      </c>
      <c r="BO54" s="70">
        <f t="shared" si="146"/>
        <v>-2.0599999999999996</v>
      </c>
      <c r="BP54" s="160">
        <f t="shared" si="110"/>
        <v>2.4542412269375644</v>
      </c>
      <c r="BQ54" s="160">
        <f t="shared" si="59"/>
        <v>3.4507245615957283</v>
      </c>
      <c r="BR54" s="160">
        <f t="shared" si="60"/>
        <v>3.614982710885347</v>
      </c>
      <c r="BS54" s="290"/>
      <c r="BT54" s="62"/>
      <c r="BU54" s="106">
        <f t="shared" si="182"/>
        <v>3.1302697789310274</v>
      </c>
      <c r="BV54" s="62"/>
      <c r="BW54" s="105">
        <v>31.25</v>
      </c>
      <c r="BX54" s="105">
        <v>5.58</v>
      </c>
      <c r="BY54" s="105">
        <v>7.87</v>
      </c>
      <c r="BZ54" s="105">
        <v>30.4</v>
      </c>
      <c r="CA54" s="105">
        <v>5.46</v>
      </c>
      <c r="CB54" s="105">
        <v>7.55</v>
      </c>
      <c r="CC54" s="105">
        <v>30.01</v>
      </c>
      <c r="CD54" s="105">
        <v>5</v>
      </c>
      <c r="CE54" s="105">
        <v>6.7</v>
      </c>
      <c r="CF54" s="106">
        <f t="shared" si="179"/>
        <v>30.553333333333331</v>
      </c>
      <c r="CG54" s="106">
        <f t="shared" si="180"/>
        <v>5.3466666666666667</v>
      </c>
      <c r="CH54" s="135">
        <f t="shared" si="181"/>
        <v>7.373333333333334</v>
      </c>
      <c r="CI54" s="141">
        <f t="shared" si="147"/>
        <v>-0.44999999999999929</v>
      </c>
      <c r="CJ54" s="70">
        <f t="shared" si="148"/>
        <v>-0.16999999999999993</v>
      </c>
      <c r="CK54" s="70">
        <f t="shared" si="149"/>
        <v>-0.58000000000000007</v>
      </c>
      <c r="CL54" s="70">
        <f t="shared" si="150"/>
        <v>-0.26999999999999957</v>
      </c>
      <c r="CM54" s="70">
        <f t="shared" si="151"/>
        <v>-0.22999999999999954</v>
      </c>
      <c r="CN54" s="70">
        <f t="shared" si="152"/>
        <v>-0.5</v>
      </c>
      <c r="CO54" s="70">
        <f t="shared" si="153"/>
        <v>-0.24000000000000199</v>
      </c>
      <c r="CP54" s="70">
        <f t="shared" si="154"/>
        <v>-0.19000000000000039</v>
      </c>
      <c r="CQ54" s="142">
        <f t="shared" si="155"/>
        <v>-0.5</v>
      </c>
      <c r="CR54" s="160">
        <f t="shared" si="119"/>
        <v>0.75352504935137987</v>
      </c>
      <c r="CS54" s="160">
        <f t="shared" si="111"/>
        <v>0.61302528495976383</v>
      </c>
      <c r="CT54" s="160">
        <f t="shared" si="120"/>
        <v>0.58625932828399507</v>
      </c>
      <c r="CU54" s="62"/>
      <c r="CV54" s="106">
        <f t="shared" si="156"/>
        <v>0.64688140764405522</v>
      </c>
      <c r="CW54" s="62"/>
      <c r="CX54" s="105">
        <v>30.8</v>
      </c>
      <c r="CY54" s="105">
        <v>5.41</v>
      </c>
      <c r="CZ54" s="105">
        <v>7.29</v>
      </c>
      <c r="DA54" s="105">
        <v>30.13</v>
      </c>
      <c r="DB54" s="105">
        <v>5.23</v>
      </c>
      <c r="DC54" s="105">
        <v>7.05</v>
      </c>
      <c r="DD54" s="105">
        <v>29.77</v>
      </c>
      <c r="DE54" s="105">
        <v>4.8099999999999996</v>
      </c>
      <c r="DF54" s="105">
        <v>6.2</v>
      </c>
      <c r="DG54" s="106">
        <f t="shared" si="67"/>
        <v>30.233333333333334</v>
      </c>
      <c r="DH54" s="106">
        <f t="shared" si="68"/>
        <v>5.1499999999999995</v>
      </c>
      <c r="DI54" s="135">
        <f t="shared" si="69"/>
        <v>6.8466666666666667</v>
      </c>
      <c r="DJ54" s="70">
        <f t="shared" si="157"/>
        <v>-0.33999999999999986</v>
      </c>
      <c r="DK54" s="70">
        <f t="shared" si="158"/>
        <v>-4.0000000000000036E-2</v>
      </c>
      <c r="DL54" s="70">
        <f t="shared" si="159"/>
        <v>-0.32000000000000028</v>
      </c>
      <c r="DM54" s="70">
        <f t="shared" si="160"/>
        <v>8.9999999999999858E-2</v>
      </c>
      <c r="DN54" s="70">
        <f t="shared" si="161"/>
        <v>-7.0000000000000284E-2</v>
      </c>
      <c r="DO54" s="70">
        <f t="shared" si="162"/>
        <v>-0.41999999999999993</v>
      </c>
      <c r="DP54" s="70">
        <f t="shared" si="163"/>
        <v>-0.13000000000000256</v>
      </c>
      <c r="DQ54" s="70">
        <f t="shared" si="164"/>
        <v>-8.0000000000000071E-2</v>
      </c>
      <c r="DR54" s="70">
        <f t="shared" si="165"/>
        <v>-0.3100000000000005</v>
      </c>
      <c r="DS54" s="160">
        <f t="shared" si="70"/>
        <v>0.46861498055439932</v>
      </c>
      <c r="DT54" s="160">
        <f t="shared" si="112"/>
        <v>0.43520110293977882</v>
      </c>
      <c r="DU54" s="160">
        <f t="shared" si="121"/>
        <v>0.34554305086342135</v>
      </c>
      <c r="DV54" s="62"/>
      <c r="DW54" s="106">
        <f t="shared" si="166"/>
        <v>0.29388206251261084</v>
      </c>
      <c r="DX54" s="62"/>
      <c r="DY54" s="105">
        <v>30.91</v>
      </c>
      <c r="DZ54" s="105">
        <v>5.54</v>
      </c>
      <c r="EA54" s="105">
        <v>7.55</v>
      </c>
      <c r="EB54" s="105">
        <v>30.49</v>
      </c>
      <c r="EC54" s="105">
        <v>5.39</v>
      </c>
      <c r="ED54" s="105">
        <v>7.13</v>
      </c>
      <c r="EE54" s="105">
        <v>29.88</v>
      </c>
      <c r="EF54" s="105">
        <v>4.92</v>
      </c>
      <c r="EG54" s="105">
        <v>6.39</v>
      </c>
      <c r="EH54" s="106">
        <f t="shared" si="73"/>
        <v>30.426666666666666</v>
      </c>
      <c r="EI54" s="106">
        <f t="shared" si="74"/>
        <v>5.2833333333333332</v>
      </c>
      <c r="EJ54" s="135">
        <f t="shared" si="75"/>
        <v>7.0233333333333334</v>
      </c>
      <c r="EK54" s="70">
        <f t="shared" si="76"/>
        <v>-7.0000000000000284E-2</v>
      </c>
      <c r="EL54" s="70">
        <f t="shared" si="77"/>
        <v>0.25</v>
      </c>
      <c r="EM54" s="70">
        <f t="shared" si="78"/>
        <v>0.21999999999999975</v>
      </c>
      <c r="EN54" s="70">
        <f t="shared" si="79"/>
        <v>5.0000000000000711E-2</v>
      </c>
      <c r="EO54" s="70">
        <f t="shared" si="80"/>
        <v>0.12000000000000011</v>
      </c>
      <c r="EP54" s="70">
        <f t="shared" si="81"/>
        <v>-3.0000000000000249E-2</v>
      </c>
      <c r="EQ54" s="70">
        <f t="shared" si="82"/>
        <v>0.57999999999999829</v>
      </c>
      <c r="ER54" s="70">
        <f t="shared" si="83"/>
        <v>0.29000000000000004</v>
      </c>
      <c r="ES54" s="70">
        <f t="shared" si="84"/>
        <v>0.3199999999999994</v>
      </c>
      <c r="ET54" s="160">
        <f t="shared" si="85"/>
        <v>0.34029399054347098</v>
      </c>
      <c r="EU54" s="160">
        <f t="shared" si="113"/>
        <v>0.13341664064126374</v>
      </c>
      <c r="EV54" s="160">
        <f t="shared" si="122"/>
        <v>0.72311824759163534</v>
      </c>
      <c r="EW54" s="62"/>
      <c r="EX54" s="106">
        <f t="shared" si="167"/>
        <v>0.6699668316831473</v>
      </c>
      <c r="EY54" s="62"/>
      <c r="EZ54" s="105">
        <v>31.18</v>
      </c>
      <c r="FA54" s="105">
        <v>5.83</v>
      </c>
      <c r="FB54" s="105">
        <v>8.09</v>
      </c>
      <c r="FC54" s="105">
        <v>30.45</v>
      </c>
      <c r="FD54" s="105">
        <v>5.58</v>
      </c>
      <c r="FE54" s="105">
        <v>7.52</v>
      </c>
      <c r="FF54" s="105">
        <v>30.59</v>
      </c>
      <c r="FG54" s="105">
        <v>5.29</v>
      </c>
      <c r="FH54" s="105">
        <v>7.02</v>
      </c>
      <c r="FI54" s="106">
        <f t="shared" si="88"/>
        <v>30.74</v>
      </c>
      <c r="FJ54" s="106">
        <f t="shared" si="89"/>
        <v>5.5666666666666664</v>
      </c>
      <c r="FK54" s="106">
        <f t="shared" si="90"/>
        <v>7.543333333333333</v>
      </c>
      <c r="FL54" s="70">
        <f t="shared" si="168"/>
        <v>0.41000000000000014</v>
      </c>
      <c r="FM54" s="70">
        <f t="shared" si="169"/>
        <v>0.54</v>
      </c>
      <c r="FN54" s="70">
        <f t="shared" si="170"/>
        <v>0.70000000000000018</v>
      </c>
      <c r="FO54" s="70">
        <f t="shared" si="171"/>
        <v>0.75</v>
      </c>
      <c r="FP54" s="70">
        <f t="shared" si="172"/>
        <v>0.46999999999999975</v>
      </c>
      <c r="FQ54" s="70">
        <f t="shared" si="173"/>
        <v>0.54</v>
      </c>
      <c r="FR54" s="70">
        <f t="shared" si="174"/>
        <v>0.82999999999999829</v>
      </c>
      <c r="FS54" s="70">
        <f t="shared" si="175"/>
        <v>0.51999999999999957</v>
      </c>
      <c r="FT54" s="70">
        <f t="shared" si="176"/>
        <v>0.78000000000000025</v>
      </c>
      <c r="FU54" s="160">
        <f t="shared" si="91"/>
        <v>0.97452552557642147</v>
      </c>
      <c r="FV54" s="160">
        <f t="shared" si="114"/>
        <v>1.036822067666386</v>
      </c>
      <c r="FW54" s="160">
        <f t="shared" si="123"/>
        <v>1.252078272313675</v>
      </c>
      <c r="FX54" s="62"/>
      <c r="FY54" s="106">
        <f t="shared" si="177"/>
        <v>0.75143566295163255</v>
      </c>
      <c r="FZ54" s="62"/>
      <c r="GA54" s="105">
        <v>31.66</v>
      </c>
      <c r="GB54" s="105">
        <v>6.12</v>
      </c>
      <c r="GC54" s="105">
        <v>8.57</v>
      </c>
      <c r="GD54" s="105">
        <v>31.15</v>
      </c>
      <c r="GE54" s="105">
        <v>5.93</v>
      </c>
      <c r="GF54" s="105">
        <v>8.09</v>
      </c>
      <c r="GG54" s="105">
        <v>30.84</v>
      </c>
      <c r="GH54" s="105">
        <v>5.52</v>
      </c>
      <c r="GI54" s="105">
        <v>7.48</v>
      </c>
      <c r="GJ54" s="106">
        <f t="shared" si="94"/>
        <v>31.216666666666669</v>
      </c>
      <c r="GK54" s="106">
        <f t="shared" si="95"/>
        <v>5.8566666666666665</v>
      </c>
      <c r="GL54" s="106">
        <f t="shared" si="96"/>
        <v>8.0466666666666669</v>
      </c>
    </row>
    <row r="55" spans="1:194" s="60" customFormat="1">
      <c r="A55" s="88"/>
      <c r="B55" s="127" t="s">
        <v>121</v>
      </c>
      <c r="C55" s="19" t="s">
        <v>122</v>
      </c>
      <c r="D55" s="12"/>
      <c r="E55" s="21">
        <v>67.760000000000005</v>
      </c>
      <c r="F55" s="21">
        <v>6.5</v>
      </c>
      <c r="G55" s="21">
        <v>21.38</v>
      </c>
      <c r="H55" s="21">
        <v>66.650000000000006</v>
      </c>
      <c r="I55" s="21">
        <v>6.39</v>
      </c>
      <c r="J55" s="21">
        <v>20.61</v>
      </c>
      <c r="K55" s="21">
        <v>67.7</v>
      </c>
      <c r="L55" s="21">
        <v>6.14</v>
      </c>
      <c r="M55" s="21">
        <v>20.48</v>
      </c>
      <c r="N55" s="91">
        <f t="shared" si="51"/>
        <v>67.37</v>
      </c>
      <c r="O55" s="91">
        <f t="shared" si="52"/>
        <v>6.3433333333333337</v>
      </c>
      <c r="P55" s="91">
        <f t="shared" si="53"/>
        <v>20.823333333333334</v>
      </c>
      <c r="Q55" s="90">
        <f t="shared" si="128"/>
        <v>-26.430000000000007</v>
      </c>
      <c r="R55" s="90">
        <f t="shared" si="129"/>
        <v>-0.11000000000000032</v>
      </c>
      <c r="S55" s="90">
        <f t="shared" si="130"/>
        <v>-6.3199999999999985</v>
      </c>
      <c r="T55" s="90">
        <f t="shared" si="131"/>
        <v>-26.510000000000005</v>
      </c>
      <c r="U55" s="90">
        <f t="shared" si="132"/>
        <v>-8.0000000000000071E-2</v>
      </c>
      <c r="V55" s="90">
        <f t="shared" si="133"/>
        <v>-5.879999999999999</v>
      </c>
      <c r="W55" s="90">
        <f t="shared" si="134"/>
        <v>-26.17</v>
      </c>
      <c r="X55" s="90">
        <f t="shared" si="135"/>
        <v>0.37999999999999989</v>
      </c>
      <c r="Y55" s="90">
        <f t="shared" si="136"/>
        <v>-4.93</v>
      </c>
      <c r="Z55" s="162">
        <f t="shared" si="107"/>
        <v>27.175345443986547</v>
      </c>
      <c r="AA55" s="162">
        <f t="shared" si="54"/>
        <v>27.15439006864268</v>
      </c>
      <c r="AB55" s="162">
        <f t="shared" si="55"/>
        <v>26.633028367048311</v>
      </c>
      <c r="AC55" s="288">
        <f>AVERAGE(Z55:AB58)</f>
        <v>26.414797499905365</v>
      </c>
      <c r="AD55" s="289">
        <f>AVERAGE(Z55:AB66)</f>
        <v>22.936831082245256</v>
      </c>
      <c r="AE55" s="229"/>
      <c r="AF55" s="229"/>
      <c r="AG55" s="229"/>
      <c r="AH55" s="229"/>
      <c r="AI55" s="229"/>
      <c r="AJ55" s="229"/>
      <c r="AK55" s="229"/>
      <c r="AL55" s="229"/>
      <c r="AM55" s="229"/>
      <c r="AN55" s="229"/>
      <c r="AO55" s="229"/>
      <c r="AP55" s="229"/>
      <c r="AQ55" s="229"/>
      <c r="AR55" s="58"/>
      <c r="AS55" s="91">
        <f t="shared" si="137"/>
        <v>26.98119736244319</v>
      </c>
      <c r="AT55" s="59"/>
      <c r="AU55" s="21">
        <v>41.33</v>
      </c>
      <c r="AV55" s="21">
        <v>6.39</v>
      </c>
      <c r="AW55" s="21">
        <v>15.06</v>
      </c>
      <c r="AX55" s="21">
        <v>40.14</v>
      </c>
      <c r="AY55" s="21">
        <v>6.31</v>
      </c>
      <c r="AZ55" s="21">
        <v>14.73</v>
      </c>
      <c r="BA55" s="21">
        <v>41.53</v>
      </c>
      <c r="BB55" s="21">
        <v>6.52</v>
      </c>
      <c r="BC55" s="21">
        <v>15.55</v>
      </c>
      <c r="BD55" s="91">
        <f t="shared" si="108"/>
        <v>41</v>
      </c>
      <c r="BE55" s="91">
        <f t="shared" si="109"/>
        <v>6.4066666666666663</v>
      </c>
      <c r="BF55" s="91">
        <f t="shared" si="178"/>
        <v>15.113333333333335</v>
      </c>
      <c r="BG55" s="90">
        <f t="shared" si="138"/>
        <v>0</v>
      </c>
      <c r="BH55" s="90">
        <f t="shared" si="139"/>
        <v>0</v>
      </c>
      <c r="BI55" s="90">
        <f t="shared" si="140"/>
        <v>0</v>
      </c>
      <c r="BJ55" s="90">
        <f t="shared" si="141"/>
        <v>0</v>
      </c>
      <c r="BK55" s="90">
        <f t="shared" si="142"/>
        <v>0</v>
      </c>
      <c r="BL55" s="90">
        <f t="shared" si="143"/>
        <v>0</v>
      </c>
      <c r="BM55" s="90">
        <f t="shared" si="144"/>
        <v>0</v>
      </c>
      <c r="BN55" s="90">
        <f t="shared" si="145"/>
        <v>0</v>
      </c>
      <c r="BO55" s="90">
        <f t="shared" si="146"/>
        <v>0</v>
      </c>
      <c r="BP55" s="162">
        <f t="shared" si="110"/>
        <v>0</v>
      </c>
      <c r="BQ55" s="162">
        <f t="shared" si="59"/>
        <v>0</v>
      </c>
      <c r="BR55" s="162">
        <f t="shared" si="60"/>
        <v>0</v>
      </c>
      <c r="BS55" s="288">
        <f>AVERAGE(BP55:BR58)</f>
        <v>0</v>
      </c>
      <c r="BT55" s="59"/>
      <c r="BU55" s="91"/>
      <c r="BV55" s="59"/>
      <c r="BW55" s="92">
        <v>41.33</v>
      </c>
      <c r="BX55" s="92">
        <v>6.39</v>
      </c>
      <c r="BY55" s="92">
        <v>15.06</v>
      </c>
      <c r="BZ55" s="92">
        <v>40.14</v>
      </c>
      <c r="CA55" s="92">
        <v>6.31</v>
      </c>
      <c r="CB55" s="92">
        <v>14.73</v>
      </c>
      <c r="CC55" s="92">
        <v>41.53</v>
      </c>
      <c r="CD55" s="92">
        <v>6.52</v>
      </c>
      <c r="CE55" s="92">
        <v>15.55</v>
      </c>
      <c r="CF55" s="91">
        <f t="shared" si="179"/>
        <v>41</v>
      </c>
      <c r="CG55" s="91">
        <f t="shared" si="180"/>
        <v>6.4066666666666663</v>
      </c>
      <c r="CH55" s="131">
        <f t="shared" si="181"/>
        <v>15.113333333333335</v>
      </c>
      <c r="CI55" s="139">
        <f t="shared" si="147"/>
        <v>-1.4299999999999997</v>
      </c>
      <c r="CJ55" s="90">
        <f t="shared" si="148"/>
        <v>0.5600000000000005</v>
      </c>
      <c r="CK55" s="90">
        <f t="shared" si="149"/>
        <v>1.0899999999999981</v>
      </c>
      <c r="CL55" s="90">
        <f t="shared" si="150"/>
        <v>-1.0399999999999991</v>
      </c>
      <c r="CM55" s="90">
        <f t="shared" si="151"/>
        <v>0.66000000000000014</v>
      </c>
      <c r="CN55" s="90">
        <f t="shared" si="152"/>
        <v>1.2699999999999996</v>
      </c>
      <c r="CO55" s="90">
        <f t="shared" si="153"/>
        <v>-0.62000000000000455</v>
      </c>
      <c r="CP55" s="90">
        <f t="shared" si="154"/>
        <v>0.62000000000000011</v>
      </c>
      <c r="CQ55" s="140">
        <f t="shared" si="155"/>
        <v>1.4299999999999997</v>
      </c>
      <c r="CR55" s="162">
        <f t="shared" si="119"/>
        <v>1.8832418856854249</v>
      </c>
      <c r="CS55" s="162">
        <f t="shared" si="111"/>
        <v>1.769208862740631</v>
      </c>
      <c r="CT55" s="162">
        <f t="shared" si="120"/>
        <v>1.677408715847156</v>
      </c>
      <c r="CU55" s="59"/>
      <c r="CV55" s="91">
        <f t="shared" si="156"/>
        <v>1.7415765526926694</v>
      </c>
      <c r="CW55" s="59"/>
      <c r="CX55" s="21">
        <v>39.9</v>
      </c>
      <c r="CY55" s="21">
        <v>6.95</v>
      </c>
      <c r="CZ55" s="21">
        <v>16.149999999999999</v>
      </c>
      <c r="DA55" s="21">
        <v>39.1</v>
      </c>
      <c r="DB55" s="21">
        <v>6.97</v>
      </c>
      <c r="DC55" s="21">
        <v>16</v>
      </c>
      <c r="DD55" s="21">
        <v>40.909999999999997</v>
      </c>
      <c r="DE55" s="21">
        <v>7.14</v>
      </c>
      <c r="DF55" s="21">
        <v>16.98</v>
      </c>
      <c r="DG55" s="91">
        <f t="shared" si="67"/>
        <v>39.97</v>
      </c>
      <c r="DH55" s="91">
        <f t="shared" si="68"/>
        <v>7.02</v>
      </c>
      <c r="DI55" s="131">
        <f t="shared" si="69"/>
        <v>16.376666666666665</v>
      </c>
      <c r="DJ55" s="90">
        <f t="shared" si="157"/>
        <v>-0.60999999999999943</v>
      </c>
      <c r="DK55" s="90">
        <f t="shared" si="158"/>
        <v>1.2000000000000002</v>
      </c>
      <c r="DL55" s="90">
        <f t="shared" si="159"/>
        <v>2.4799999999999986</v>
      </c>
      <c r="DM55" s="90">
        <f t="shared" si="160"/>
        <v>-0.24000000000000199</v>
      </c>
      <c r="DN55" s="90">
        <f t="shared" si="161"/>
        <v>1.2400000000000002</v>
      </c>
      <c r="DO55" s="90">
        <f t="shared" si="162"/>
        <v>2.620000000000001</v>
      </c>
      <c r="DP55" s="90">
        <f t="shared" si="163"/>
        <v>0.75999999999999801</v>
      </c>
      <c r="DQ55" s="90">
        <f t="shared" si="164"/>
        <v>1.25</v>
      </c>
      <c r="DR55" s="90">
        <f t="shared" si="165"/>
        <v>3.2199999999999989</v>
      </c>
      <c r="DS55" s="162">
        <f t="shared" si="70"/>
        <v>2.8217902119044913</v>
      </c>
      <c r="DT55" s="162">
        <f t="shared" si="112"/>
        <v>2.9085391522205795</v>
      </c>
      <c r="DU55" s="162">
        <f t="shared" si="121"/>
        <v>3.5367357831763444</v>
      </c>
      <c r="DV55" s="59"/>
      <c r="DW55" s="91">
        <f t="shared" si="166"/>
        <v>1.9132113782271376</v>
      </c>
      <c r="DX55" s="59"/>
      <c r="DY55" s="21">
        <v>40.72</v>
      </c>
      <c r="DZ55" s="21">
        <v>7.59</v>
      </c>
      <c r="EA55" s="21">
        <v>17.54</v>
      </c>
      <c r="EB55" s="21">
        <v>39.9</v>
      </c>
      <c r="EC55" s="21">
        <v>7.55</v>
      </c>
      <c r="ED55" s="21">
        <v>17.350000000000001</v>
      </c>
      <c r="EE55" s="21">
        <v>42.29</v>
      </c>
      <c r="EF55" s="21">
        <v>7.77</v>
      </c>
      <c r="EG55" s="21">
        <v>18.77</v>
      </c>
      <c r="EH55" s="91">
        <f t="shared" si="73"/>
        <v>40.97</v>
      </c>
      <c r="EI55" s="91">
        <f t="shared" si="74"/>
        <v>7.6366666666666667</v>
      </c>
      <c r="EJ55" s="131">
        <f t="shared" si="75"/>
        <v>17.886666666666667</v>
      </c>
      <c r="EK55" s="70">
        <f t="shared" si="76"/>
        <v>-0.53000000000000114</v>
      </c>
      <c r="EL55" s="70">
        <f t="shared" si="77"/>
        <v>1.5200000000000005</v>
      </c>
      <c r="EM55" s="70">
        <f t="shared" si="78"/>
        <v>2.5600000000000005</v>
      </c>
      <c r="EN55" s="70">
        <f t="shared" si="79"/>
        <v>0.17000000000000171</v>
      </c>
      <c r="EO55" s="70">
        <f t="shared" si="80"/>
        <v>1.6700000000000008</v>
      </c>
      <c r="EP55" s="70">
        <f t="shared" si="81"/>
        <v>2.9899999999999984</v>
      </c>
      <c r="EQ55" s="70">
        <f t="shared" si="82"/>
        <v>0.72999999999999687</v>
      </c>
      <c r="ER55" s="70">
        <f t="shared" si="83"/>
        <v>1.6799999999999997</v>
      </c>
      <c r="ES55" s="70">
        <f t="shared" si="84"/>
        <v>3.41</v>
      </c>
      <c r="ET55" s="162">
        <f t="shared" si="85"/>
        <v>3.0240535709540604</v>
      </c>
      <c r="EU55" s="162">
        <f t="shared" si="113"/>
        <v>3.4289794400083524</v>
      </c>
      <c r="EV55" s="162">
        <f t="shared" si="122"/>
        <v>3.8708397021834933</v>
      </c>
      <c r="EW55" s="59"/>
      <c r="EX55" s="91">
        <f t="shared" si="167"/>
        <v>0.47300458066844786</v>
      </c>
      <c r="EY55" s="59"/>
      <c r="EZ55" s="21">
        <v>40.799999999999997</v>
      </c>
      <c r="FA55" s="21">
        <v>7.91</v>
      </c>
      <c r="FB55" s="21">
        <v>17.62</v>
      </c>
      <c r="FC55" s="21">
        <v>40.31</v>
      </c>
      <c r="FD55" s="21">
        <v>7.98</v>
      </c>
      <c r="FE55" s="21">
        <v>17.72</v>
      </c>
      <c r="FF55" s="21">
        <v>42.26</v>
      </c>
      <c r="FG55" s="21">
        <v>8.1999999999999993</v>
      </c>
      <c r="FH55" s="21">
        <v>18.96</v>
      </c>
      <c r="FI55" s="91">
        <f t="shared" si="88"/>
        <v>41.123333333333335</v>
      </c>
      <c r="FJ55" s="91">
        <f t="shared" si="89"/>
        <v>8.0299999999999994</v>
      </c>
      <c r="FK55" s="91">
        <f t="shared" si="90"/>
        <v>18.100000000000001</v>
      </c>
      <c r="FL55" s="90">
        <f t="shared" si="168"/>
        <v>0.78999999999999915</v>
      </c>
      <c r="FM55" s="90">
        <f t="shared" si="169"/>
        <v>2.0900000000000007</v>
      </c>
      <c r="FN55" s="90">
        <f t="shared" si="170"/>
        <v>3.5600000000000005</v>
      </c>
      <c r="FO55" s="90">
        <f t="shared" si="171"/>
        <v>1.2899999999999991</v>
      </c>
      <c r="FP55" s="90">
        <f t="shared" si="172"/>
        <v>2.12</v>
      </c>
      <c r="FQ55" s="90">
        <f t="shared" si="173"/>
        <v>3.8200000000000003</v>
      </c>
      <c r="FR55" s="90">
        <f t="shared" si="174"/>
        <v>1.8299999999999983</v>
      </c>
      <c r="FS55" s="90">
        <f t="shared" si="175"/>
        <v>2.1100000000000012</v>
      </c>
      <c r="FT55" s="90">
        <f t="shared" si="176"/>
        <v>4.2199999999999989</v>
      </c>
      <c r="FU55" s="162">
        <f t="shared" si="91"/>
        <v>4.2030703063355963</v>
      </c>
      <c r="FV55" s="162">
        <f t="shared" si="114"/>
        <v>4.5553155763349702</v>
      </c>
      <c r="FW55" s="162">
        <f t="shared" si="123"/>
        <v>5.0605730900758648</v>
      </c>
      <c r="FX55" s="59"/>
      <c r="FY55" s="91">
        <f t="shared" si="177"/>
        <v>1.549326018341882</v>
      </c>
      <c r="FZ55" s="59"/>
      <c r="GA55" s="21">
        <v>42.12</v>
      </c>
      <c r="GB55" s="21">
        <v>8.48</v>
      </c>
      <c r="GC55" s="21">
        <v>18.62</v>
      </c>
      <c r="GD55" s="21">
        <v>41.43</v>
      </c>
      <c r="GE55" s="21">
        <v>8.43</v>
      </c>
      <c r="GF55" s="21">
        <v>18.55</v>
      </c>
      <c r="GG55" s="21">
        <v>43.36</v>
      </c>
      <c r="GH55" s="21">
        <v>8.6300000000000008</v>
      </c>
      <c r="GI55" s="21">
        <v>19.77</v>
      </c>
      <c r="GJ55" s="91">
        <f t="shared" si="94"/>
        <v>42.303333333333335</v>
      </c>
      <c r="GK55" s="91">
        <f t="shared" si="95"/>
        <v>8.5133333333333336</v>
      </c>
      <c r="GL55" s="91">
        <f t="shared" si="96"/>
        <v>18.98</v>
      </c>
    </row>
    <row r="56" spans="1:194" s="93" customFormat="1">
      <c r="A56" s="38"/>
      <c r="B56" s="43" t="s">
        <v>123</v>
      </c>
      <c r="C56" s="25" t="s">
        <v>124</v>
      </c>
      <c r="D56" s="69"/>
      <c r="E56" s="27">
        <v>65.099999999999994</v>
      </c>
      <c r="F56" s="27">
        <v>6.44</v>
      </c>
      <c r="G56" s="27">
        <v>20.76</v>
      </c>
      <c r="H56" s="27">
        <v>64.81</v>
      </c>
      <c r="I56" s="27">
        <v>6.48</v>
      </c>
      <c r="J56" s="27">
        <v>20.83</v>
      </c>
      <c r="K56" s="27">
        <v>65.400000000000006</v>
      </c>
      <c r="L56" s="27">
        <v>6.56</v>
      </c>
      <c r="M56" s="27">
        <v>20.93</v>
      </c>
      <c r="N56" s="78">
        <f t="shared" si="51"/>
        <v>65.103333333333339</v>
      </c>
      <c r="O56" s="78">
        <f t="shared" si="52"/>
        <v>6.4933333333333332</v>
      </c>
      <c r="P56" s="78">
        <f t="shared" si="53"/>
        <v>20.84</v>
      </c>
      <c r="Q56" s="70">
        <f t="shared" si="128"/>
        <v>-26.829999999999991</v>
      </c>
      <c r="R56" s="70">
        <f t="shared" si="129"/>
        <v>-0.47000000000000064</v>
      </c>
      <c r="S56" s="70">
        <f t="shared" si="130"/>
        <v>-6.4200000000000017</v>
      </c>
      <c r="T56" s="70">
        <f t="shared" si="131"/>
        <v>-26.440000000000005</v>
      </c>
      <c r="U56" s="70">
        <f t="shared" si="132"/>
        <v>-0.46000000000000085</v>
      </c>
      <c r="V56" s="70">
        <f t="shared" si="133"/>
        <v>-6.2999999999999989</v>
      </c>
      <c r="W56" s="70">
        <f t="shared" si="134"/>
        <v>-26.890000000000008</v>
      </c>
      <c r="X56" s="70">
        <f t="shared" si="135"/>
        <v>-0.71</v>
      </c>
      <c r="Y56" s="70">
        <f t="shared" si="136"/>
        <v>-6.6899999999999995</v>
      </c>
      <c r="Z56" s="160">
        <f t="shared" si="107"/>
        <v>27.59141533158456</v>
      </c>
      <c r="AA56" s="160">
        <f t="shared" si="54"/>
        <v>27.184098292935893</v>
      </c>
      <c r="AB56" s="160">
        <f t="shared" si="55"/>
        <v>27.718807694415723</v>
      </c>
      <c r="AC56" s="289"/>
      <c r="AD56" s="289"/>
      <c r="AE56" s="230"/>
      <c r="AF56" s="230"/>
      <c r="AG56" s="230"/>
      <c r="AH56" s="230"/>
      <c r="AI56" s="230"/>
      <c r="AJ56" s="230"/>
      <c r="AK56" s="230"/>
      <c r="AL56" s="230"/>
      <c r="AM56" s="230"/>
      <c r="AN56" s="230"/>
      <c r="AO56" s="230"/>
      <c r="AP56" s="230"/>
      <c r="AQ56" s="230"/>
      <c r="AR56" s="61"/>
      <c r="AS56" s="78">
        <f t="shared" si="137"/>
        <v>27.497602521755322</v>
      </c>
      <c r="AT56" s="62"/>
      <c r="AU56" s="27">
        <v>38.270000000000003</v>
      </c>
      <c r="AV56" s="27">
        <v>5.97</v>
      </c>
      <c r="AW56" s="27">
        <v>14.34</v>
      </c>
      <c r="AX56" s="27">
        <v>38.369999999999997</v>
      </c>
      <c r="AY56" s="27">
        <v>6.02</v>
      </c>
      <c r="AZ56" s="27">
        <v>14.53</v>
      </c>
      <c r="BA56" s="27">
        <v>38.51</v>
      </c>
      <c r="BB56" s="27">
        <v>5.85</v>
      </c>
      <c r="BC56" s="27">
        <v>14.24</v>
      </c>
      <c r="BD56" s="78">
        <f t="shared" si="108"/>
        <v>38.383333333333333</v>
      </c>
      <c r="BE56" s="78">
        <f t="shared" si="109"/>
        <v>5.9466666666666654</v>
      </c>
      <c r="BF56" s="78">
        <f t="shared" si="178"/>
        <v>14.37</v>
      </c>
      <c r="BG56" s="70">
        <f t="shared" si="138"/>
        <v>0</v>
      </c>
      <c r="BH56" s="70">
        <f t="shared" si="139"/>
        <v>0</v>
      </c>
      <c r="BI56" s="70">
        <f t="shared" si="140"/>
        <v>0</v>
      </c>
      <c r="BJ56" s="70">
        <f t="shared" si="141"/>
        <v>0</v>
      </c>
      <c r="BK56" s="70">
        <f t="shared" si="142"/>
        <v>0</v>
      </c>
      <c r="BL56" s="70">
        <f t="shared" si="143"/>
        <v>0</v>
      </c>
      <c r="BM56" s="70">
        <f t="shared" si="144"/>
        <v>0</v>
      </c>
      <c r="BN56" s="70">
        <f t="shared" si="145"/>
        <v>0</v>
      </c>
      <c r="BO56" s="70">
        <f t="shared" si="146"/>
        <v>0</v>
      </c>
      <c r="BP56" s="160">
        <f t="shared" si="110"/>
        <v>0</v>
      </c>
      <c r="BQ56" s="160">
        <f t="shared" si="59"/>
        <v>0</v>
      </c>
      <c r="BR56" s="160">
        <f t="shared" si="60"/>
        <v>0</v>
      </c>
      <c r="BS56" s="289"/>
      <c r="BT56" s="62"/>
      <c r="BU56" s="78"/>
      <c r="BV56" s="62"/>
      <c r="BW56" s="66">
        <v>38.270000000000003</v>
      </c>
      <c r="BX56" s="66">
        <v>5.97</v>
      </c>
      <c r="BY56" s="66">
        <v>14.34</v>
      </c>
      <c r="BZ56" s="66">
        <v>38.369999999999997</v>
      </c>
      <c r="CA56" s="66">
        <v>6.02</v>
      </c>
      <c r="CB56" s="66">
        <v>14.53</v>
      </c>
      <c r="CC56" s="66">
        <v>38.51</v>
      </c>
      <c r="CD56" s="66">
        <v>5.85</v>
      </c>
      <c r="CE56" s="66">
        <v>14.24</v>
      </c>
      <c r="CF56" s="78">
        <f t="shared" si="179"/>
        <v>38.383333333333333</v>
      </c>
      <c r="CG56" s="78">
        <f t="shared" si="180"/>
        <v>5.9466666666666654</v>
      </c>
      <c r="CH56" s="132">
        <f t="shared" si="181"/>
        <v>14.37</v>
      </c>
      <c r="CI56" s="141">
        <f t="shared" si="147"/>
        <v>-1.720000000000006</v>
      </c>
      <c r="CJ56" s="70">
        <f t="shared" si="148"/>
        <v>0.44000000000000039</v>
      </c>
      <c r="CK56" s="70">
        <f t="shared" si="149"/>
        <v>0.91999999999999993</v>
      </c>
      <c r="CL56" s="70">
        <f t="shared" si="150"/>
        <v>-1.769999999999996</v>
      </c>
      <c r="CM56" s="70">
        <f t="shared" si="151"/>
        <v>0.47000000000000064</v>
      </c>
      <c r="CN56" s="70">
        <f t="shared" si="152"/>
        <v>0.79000000000000092</v>
      </c>
      <c r="CO56" s="70">
        <f t="shared" si="153"/>
        <v>-1.1999999999999957</v>
      </c>
      <c r="CP56" s="70">
        <f t="shared" si="154"/>
        <v>0.62000000000000011</v>
      </c>
      <c r="CQ56" s="142">
        <f t="shared" si="155"/>
        <v>1.1999999999999993</v>
      </c>
      <c r="CR56" s="160">
        <f t="shared" si="119"/>
        <v>1.9995999599920031</v>
      </c>
      <c r="CS56" s="160">
        <f t="shared" si="111"/>
        <v>1.9944673474389067</v>
      </c>
      <c r="CT56" s="160">
        <f t="shared" si="120"/>
        <v>1.8067650649710902</v>
      </c>
      <c r="CU56" s="62"/>
      <c r="CV56" s="78">
        <f t="shared" si="156"/>
        <v>1.9091912191059095</v>
      </c>
      <c r="CW56" s="62"/>
      <c r="CX56" s="27">
        <v>36.549999999999997</v>
      </c>
      <c r="CY56" s="27">
        <v>6.41</v>
      </c>
      <c r="CZ56" s="27">
        <v>15.26</v>
      </c>
      <c r="DA56" s="27">
        <v>36.6</v>
      </c>
      <c r="DB56" s="27">
        <v>6.49</v>
      </c>
      <c r="DC56" s="27">
        <v>15.32</v>
      </c>
      <c r="DD56" s="27">
        <v>37.31</v>
      </c>
      <c r="DE56" s="27">
        <v>6.47</v>
      </c>
      <c r="DF56" s="27">
        <v>15.44</v>
      </c>
      <c r="DG56" s="78">
        <f t="shared" si="67"/>
        <v>36.82</v>
      </c>
      <c r="DH56" s="78">
        <f t="shared" si="68"/>
        <v>6.456666666666667</v>
      </c>
      <c r="DI56" s="132">
        <f t="shared" si="69"/>
        <v>15.339999999999998</v>
      </c>
      <c r="DJ56" s="70">
        <f t="shared" si="157"/>
        <v>-1.240000000000002</v>
      </c>
      <c r="DK56" s="70">
        <f t="shared" si="158"/>
        <v>0.97000000000000064</v>
      </c>
      <c r="DL56" s="70">
        <f t="shared" si="159"/>
        <v>2.3000000000000007</v>
      </c>
      <c r="DM56" s="70">
        <f t="shared" si="160"/>
        <v>-0.35999999999999943</v>
      </c>
      <c r="DN56" s="70">
        <f t="shared" si="161"/>
        <v>1.1400000000000006</v>
      </c>
      <c r="DO56" s="70">
        <f t="shared" si="162"/>
        <v>2.5299999999999994</v>
      </c>
      <c r="DP56" s="70">
        <f t="shared" si="163"/>
        <v>-0.5</v>
      </c>
      <c r="DQ56" s="70">
        <f t="shared" si="164"/>
        <v>1.2200000000000006</v>
      </c>
      <c r="DR56" s="70">
        <f t="shared" si="165"/>
        <v>2.6300000000000008</v>
      </c>
      <c r="DS56" s="160">
        <f t="shared" si="70"/>
        <v>2.7872028989651993</v>
      </c>
      <c r="DT56" s="160">
        <f t="shared" si="112"/>
        <v>2.7982315844118402</v>
      </c>
      <c r="DU56" s="160">
        <f t="shared" si="121"/>
        <v>2.9419891230254414</v>
      </c>
      <c r="DV56" s="62"/>
      <c r="DW56" s="78">
        <f t="shared" si="166"/>
        <v>1.845432800787455</v>
      </c>
      <c r="DX56" s="62"/>
      <c r="DY56" s="27">
        <v>37.03</v>
      </c>
      <c r="DZ56" s="27">
        <v>6.94</v>
      </c>
      <c r="EA56" s="27">
        <v>16.64</v>
      </c>
      <c r="EB56" s="27">
        <v>38.01</v>
      </c>
      <c r="EC56" s="27">
        <v>7.16</v>
      </c>
      <c r="ED56" s="27">
        <v>17.059999999999999</v>
      </c>
      <c r="EE56" s="27">
        <v>38.01</v>
      </c>
      <c r="EF56" s="27">
        <v>7.07</v>
      </c>
      <c r="EG56" s="27">
        <v>16.87</v>
      </c>
      <c r="EH56" s="78">
        <f t="shared" si="73"/>
        <v>37.68333333333333</v>
      </c>
      <c r="EI56" s="78">
        <f t="shared" si="74"/>
        <v>7.0566666666666675</v>
      </c>
      <c r="EJ56" s="132">
        <f t="shared" si="75"/>
        <v>16.856666666666669</v>
      </c>
      <c r="EK56" s="70">
        <f t="shared" si="76"/>
        <v>-0.10000000000000142</v>
      </c>
      <c r="EL56" s="70">
        <f t="shared" si="77"/>
        <v>1.4000000000000004</v>
      </c>
      <c r="EM56" s="70">
        <f t="shared" si="78"/>
        <v>3.09</v>
      </c>
      <c r="EN56" s="70">
        <f t="shared" si="79"/>
        <v>-0.18999999999999773</v>
      </c>
      <c r="EO56" s="70">
        <f t="shared" si="80"/>
        <v>1.4400000000000004</v>
      </c>
      <c r="EP56" s="70">
        <f t="shared" si="81"/>
        <v>2.8499999999999996</v>
      </c>
      <c r="EQ56" s="70">
        <f t="shared" si="82"/>
        <v>0.17000000000000171</v>
      </c>
      <c r="ER56" s="70">
        <f t="shared" si="83"/>
        <v>1.5900000000000007</v>
      </c>
      <c r="ES56" s="70">
        <f t="shared" si="84"/>
        <v>3.1300000000000008</v>
      </c>
      <c r="ET56" s="160">
        <f t="shared" si="85"/>
        <v>3.393832641719388</v>
      </c>
      <c r="EU56" s="160">
        <f t="shared" si="113"/>
        <v>3.1987810178253837</v>
      </c>
      <c r="EV56" s="160">
        <f t="shared" si="122"/>
        <v>3.5148115169949024</v>
      </c>
      <c r="EW56" s="62"/>
      <c r="EX56" s="78">
        <f t="shared" si="167"/>
        <v>0.92631288210601825</v>
      </c>
      <c r="EY56" s="62"/>
      <c r="EZ56" s="27">
        <v>38.17</v>
      </c>
      <c r="FA56" s="27">
        <v>7.37</v>
      </c>
      <c r="FB56" s="27">
        <v>17.43</v>
      </c>
      <c r="FC56" s="27">
        <v>38.18</v>
      </c>
      <c r="FD56" s="27">
        <v>7.46</v>
      </c>
      <c r="FE56" s="27">
        <v>17.38</v>
      </c>
      <c r="FF56" s="27">
        <v>38.68</v>
      </c>
      <c r="FG56" s="27">
        <v>7.44</v>
      </c>
      <c r="FH56" s="27">
        <v>17.37</v>
      </c>
      <c r="FI56" s="78">
        <f t="shared" si="88"/>
        <v>38.343333333333334</v>
      </c>
      <c r="FJ56" s="78">
        <f t="shared" si="89"/>
        <v>7.4233333333333329</v>
      </c>
      <c r="FK56" s="78">
        <f t="shared" si="90"/>
        <v>17.393333333333334</v>
      </c>
      <c r="FL56" s="70">
        <f t="shared" si="168"/>
        <v>1.1599999999999966</v>
      </c>
      <c r="FM56" s="70">
        <f t="shared" si="169"/>
        <v>1.71</v>
      </c>
      <c r="FN56" s="70">
        <f t="shared" si="170"/>
        <v>3.5199999999999996</v>
      </c>
      <c r="FO56" s="70">
        <f t="shared" si="171"/>
        <v>1.3100000000000023</v>
      </c>
      <c r="FP56" s="70">
        <f t="shared" si="172"/>
        <v>1.8000000000000007</v>
      </c>
      <c r="FQ56" s="70">
        <f t="shared" si="173"/>
        <v>3.6899999999999995</v>
      </c>
      <c r="FR56" s="70">
        <f t="shared" si="174"/>
        <v>1.4699999999999989</v>
      </c>
      <c r="FS56" s="70">
        <f t="shared" si="175"/>
        <v>1.9400000000000004</v>
      </c>
      <c r="FT56" s="70">
        <f t="shared" si="176"/>
        <v>3.7999999999999989</v>
      </c>
      <c r="FU56" s="160">
        <f t="shared" si="91"/>
        <v>4.0816785762722656</v>
      </c>
      <c r="FV56" s="160">
        <f t="shared" si="114"/>
        <v>4.3095475400556849</v>
      </c>
      <c r="FW56" s="160">
        <f t="shared" si="123"/>
        <v>4.5127042890045423</v>
      </c>
      <c r="FX56" s="62"/>
      <c r="FY56" s="78">
        <f t="shared" si="177"/>
        <v>1.537949572934328</v>
      </c>
      <c r="FZ56" s="62"/>
      <c r="GA56" s="27">
        <v>39.43</v>
      </c>
      <c r="GB56" s="27">
        <v>7.68</v>
      </c>
      <c r="GC56" s="27">
        <v>17.86</v>
      </c>
      <c r="GD56" s="27">
        <v>39.68</v>
      </c>
      <c r="GE56" s="27">
        <v>7.82</v>
      </c>
      <c r="GF56" s="27">
        <v>18.22</v>
      </c>
      <c r="GG56" s="27">
        <v>39.979999999999997</v>
      </c>
      <c r="GH56" s="27">
        <v>7.79</v>
      </c>
      <c r="GI56" s="27">
        <v>18.04</v>
      </c>
      <c r="GJ56" s="78">
        <f t="shared" si="94"/>
        <v>39.696666666666665</v>
      </c>
      <c r="GK56" s="78">
        <f t="shared" si="95"/>
        <v>7.7633333333333328</v>
      </c>
      <c r="GL56" s="78">
        <f t="shared" si="96"/>
        <v>18.04</v>
      </c>
    </row>
    <row r="57" spans="1:194" s="93" customFormat="1">
      <c r="A57" s="38"/>
      <c r="B57" s="43" t="s">
        <v>125</v>
      </c>
      <c r="C57" s="25" t="s">
        <v>126</v>
      </c>
      <c r="D57" s="69"/>
      <c r="E57" s="27">
        <v>66.7</v>
      </c>
      <c r="F57" s="27">
        <v>7.43</v>
      </c>
      <c r="G57" s="27">
        <v>21.45</v>
      </c>
      <c r="H57" s="27">
        <v>66.61</v>
      </c>
      <c r="I57" s="27">
        <v>7.54</v>
      </c>
      <c r="J57" s="27">
        <v>21.75</v>
      </c>
      <c r="K57" s="27">
        <v>67.489999999999995</v>
      </c>
      <c r="L57" s="27">
        <v>7.33</v>
      </c>
      <c r="M57" s="27">
        <v>21.31</v>
      </c>
      <c r="N57" s="78">
        <f t="shared" si="51"/>
        <v>66.933333333333337</v>
      </c>
      <c r="O57" s="78">
        <f t="shared" si="52"/>
        <v>7.4333333333333327</v>
      </c>
      <c r="P57" s="78">
        <f t="shared" si="53"/>
        <v>21.503333333333334</v>
      </c>
      <c r="Q57" s="70">
        <f t="shared" si="128"/>
        <v>-28.020000000000003</v>
      </c>
      <c r="R57" s="70">
        <f t="shared" si="129"/>
        <v>-1.7999999999999998</v>
      </c>
      <c r="S57" s="70">
        <f t="shared" si="130"/>
        <v>-8.6499999999999986</v>
      </c>
      <c r="T57" s="70">
        <f t="shared" si="131"/>
        <v>-26.29</v>
      </c>
      <c r="U57" s="70">
        <f t="shared" si="132"/>
        <v>-1.62</v>
      </c>
      <c r="V57" s="70">
        <f t="shared" si="133"/>
        <v>-8.11</v>
      </c>
      <c r="W57" s="70">
        <f t="shared" si="134"/>
        <v>-25.639999999999993</v>
      </c>
      <c r="X57" s="70">
        <f t="shared" si="135"/>
        <v>-1.5200000000000005</v>
      </c>
      <c r="Y57" s="70">
        <f t="shared" si="136"/>
        <v>-7.3499999999999979</v>
      </c>
      <c r="Z57" s="160">
        <f t="shared" si="107"/>
        <v>29.379974472419136</v>
      </c>
      <c r="AA57" s="160">
        <f t="shared" si="54"/>
        <v>27.560126995353269</v>
      </c>
      <c r="AB57" s="160">
        <f t="shared" si="55"/>
        <v>26.71595964961767</v>
      </c>
      <c r="AC57" s="289"/>
      <c r="AD57" s="289"/>
      <c r="AE57" s="230"/>
      <c r="AF57" s="230"/>
      <c r="AG57" s="230"/>
      <c r="AH57" s="230"/>
      <c r="AI57" s="230"/>
      <c r="AJ57" s="230"/>
      <c r="AK57" s="230"/>
      <c r="AL57" s="230"/>
      <c r="AM57" s="230"/>
      <c r="AN57" s="230"/>
      <c r="AO57" s="230"/>
      <c r="AP57" s="230"/>
      <c r="AQ57" s="230"/>
      <c r="AR57" s="61"/>
      <c r="AS57" s="78">
        <f t="shared" si="137"/>
        <v>27.884081878774897</v>
      </c>
      <c r="AT57" s="62"/>
      <c r="AU57" s="27">
        <v>38.68</v>
      </c>
      <c r="AV57" s="27">
        <v>5.63</v>
      </c>
      <c r="AW57" s="27">
        <v>12.8</v>
      </c>
      <c r="AX57" s="27">
        <v>40.32</v>
      </c>
      <c r="AY57" s="27">
        <v>5.92</v>
      </c>
      <c r="AZ57" s="27">
        <v>13.64</v>
      </c>
      <c r="BA57" s="27">
        <v>41.85</v>
      </c>
      <c r="BB57" s="27">
        <v>5.81</v>
      </c>
      <c r="BC57" s="27">
        <v>13.96</v>
      </c>
      <c r="BD57" s="78">
        <f t="shared" si="108"/>
        <v>40.283333333333331</v>
      </c>
      <c r="BE57" s="78">
        <f t="shared" si="109"/>
        <v>5.7866666666666662</v>
      </c>
      <c r="BF57" s="78">
        <f t="shared" si="178"/>
        <v>13.466666666666669</v>
      </c>
      <c r="BG57" s="70">
        <f t="shared" si="138"/>
        <v>0</v>
      </c>
      <c r="BH57" s="70">
        <f t="shared" si="139"/>
        <v>0</v>
      </c>
      <c r="BI57" s="70">
        <f t="shared" si="140"/>
        <v>0</v>
      </c>
      <c r="BJ57" s="70">
        <f t="shared" si="141"/>
        <v>0</v>
      </c>
      <c r="BK57" s="70">
        <f t="shared" si="142"/>
        <v>0</v>
      </c>
      <c r="BL57" s="70">
        <f t="shared" si="143"/>
        <v>0</v>
      </c>
      <c r="BM57" s="70">
        <f t="shared" si="144"/>
        <v>0</v>
      </c>
      <c r="BN57" s="70">
        <f t="shared" si="145"/>
        <v>0</v>
      </c>
      <c r="BO57" s="70">
        <f t="shared" si="146"/>
        <v>0</v>
      </c>
      <c r="BP57" s="160">
        <f t="shared" si="110"/>
        <v>0</v>
      </c>
      <c r="BQ57" s="160">
        <f t="shared" si="59"/>
        <v>0</v>
      </c>
      <c r="BR57" s="160">
        <f t="shared" si="60"/>
        <v>0</v>
      </c>
      <c r="BS57" s="289"/>
      <c r="BT57" s="62"/>
      <c r="BU57" s="78"/>
      <c r="BV57" s="62"/>
      <c r="BW57" s="66">
        <v>38.68</v>
      </c>
      <c r="BX57" s="66">
        <v>5.63</v>
      </c>
      <c r="BY57" s="66">
        <v>12.8</v>
      </c>
      <c r="BZ57" s="66">
        <v>40.32</v>
      </c>
      <c r="CA57" s="66">
        <v>5.92</v>
      </c>
      <c r="CB57" s="66">
        <v>13.64</v>
      </c>
      <c r="CC57" s="66">
        <v>41.85</v>
      </c>
      <c r="CD57" s="66">
        <v>5.81</v>
      </c>
      <c r="CE57" s="66">
        <v>13.96</v>
      </c>
      <c r="CF57" s="78">
        <f t="shared" si="179"/>
        <v>40.283333333333331</v>
      </c>
      <c r="CG57" s="78">
        <f t="shared" si="180"/>
        <v>5.7866666666666662</v>
      </c>
      <c r="CH57" s="132">
        <f t="shared" si="181"/>
        <v>13.466666666666669</v>
      </c>
      <c r="CI57" s="141">
        <f t="shared" si="147"/>
        <v>-1.5799999999999983</v>
      </c>
      <c r="CJ57" s="70">
        <f t="shared" si="148"/>
        <v>0.66000000000000014</v>
      </c>
      <c r="CK57" s="70">
        <f t="shared" si="149"/>
        <v>0.91000000000000014</v>
      </c>
      <c r="CL57" s="70">
        <f t="shared" si="150"/>
        <v>-1.4699999999999989</v>
      </c>
      <c r="CM57" s="70">
        <f t="shared" si="151"/>
        <v>0.54999999999999982</v>
      </c>
      <c r="CN57" s="70">
        <f t="shared" si="152"/>
        <v>1.0899999999999999</v>
      </c>
      <c r="CO57" s="70">
        <f t="shared" si="153"/>
        <v>-2.3100000000000023</v>
      </c>
      <c r="CP57" s="70">
        <f t="shared" si="154"/>
        <v>0.63000000000000078</v>
      </c>
      <c r="CQ57" s="142">
        <f t="shared" si="155"/>
        <v>1.3999999999999986</v>
      </c>
      <c r="CR57" s="160">
        <f t="shared" si="119"/>
        <v>1.9390977283262427</v>
      </c>
      <c r="CS57" s="160">
        <f t="shared" si="111"/>
        <v>1.9108898450721841</v>
      </c>
      <c r="CT57" s="160">
        <f t="shared" si="120"/>
        <v>2.7736257858622544</v>
      </c>
      <c r="CU57" s="62"/>
      <c r="CV57" s="78">
        <f t="shared" si="156"/>
        <v>2.2029071700822933</v>
      </c>
      <c r="CW57" s="62"/>
      <c r="CX57" s="27">
        <v>37.1</v>
      </c>
      <c r="CY57" s="27">
        <v>6.29</v>
      </c>
      <c r="CZ57" s="27">
        <v>13.71</v>
      </c>
      <c r="DA57" s="27">
        <v>38.85</v>
      </c>
      <c r="DB57" s="27">
        <v>6.47</v>
      </c>
      <c r="DC57" s="27">
        <v>14.73</v>
      </c>
      <c r="DD57" s="27">
        <v>39.54</v>
      </c>
      <c r="DE57" s="27">
        <v>6.44</v>
      </c>
      <c r="DF57" s="27">
        <v>15.36</v>
      </c>
      <c r="DG57" s="78">
        <f t="shared" si="67"/>
        <v>38.49666666666667</v>
      </c>
      <c r="DH57" s="78">
        <f t="shared" si="68"/>
        <v>6.3999999999999995</v>
      </c>
      <c r="DI57" s="132">
        <f t="shared" si="69"/>
        <v>14.6</v>
      </c>
      <c r="DJ57" s="70">
        <f t="shared" si="157"/>
        <v>-1.1599999999999966</v>
      </c>
      <c r="DK57" s="70">
        <f t="shared" si="158"/>
        <v>1.1500000000000004</v>
      </c>
      <c r="DL57" s="70">
        <f t="shared" si="159"/>
        <v>2.1199999999999992</v>
      </c>
      <c r="DM57" s="70">
        <f t="shared" si="160"/>
        <v>-1.1400000000000006</v>
      </c>
      <c r="DN57" s="70">
        <f t="shared" si="161"/>
        <v>0.94000000000000039</v>
      </c>
      <c r="DO57" s="70">
        <f t="shared" si="162"/>
        <v>2.0999999999999996</v>
      </c>
      <c r="DP57" s="70">
        <f t="shared" si="163"/>
        <v>-2.3100000000000023</v>
      </c>
      <c r="DQ57" s="70">
        <f t="shared" si="164"/>
        <v>1.0700000000000003</v>
      </c>
      <c r="DR57" s="70">
        <f t="shared" si="165"/>
        <v>2.4800000000000004</v>
      </c>
      <c r="DS57" s="160">
        <f t="shared" si="70"/>
        <v>2.6762847382145254</v>
      </c>
      <c r="DT57" s="160">
        <f t="shared" si="112"/>
        <v>2.567722726464055</v>
      </c>
      <c r="DU57" s="160">
        <f t="shared" si="121"/>
        <v>3.55406809163809</v>
      </c>
      <c r="DV57" s="62"/>
      <c r="DW57" s="78">
        <f t="shared" si="166"/>
        <v>1.2108261642366354</v>
      </c>
      <c r="DX57" s="62"/>
      <c r="DY57" s="27">
        <v>37.520000000000003</v>
      </c>
      <c r="DZ57" s="27">
        <v>6.78</v>
      </c>
      <c r="EA57" s="27">
        <v>14.92</v>
      </c>
      <c r="EB57" s="27">
        <v>39.18</v>
      </c>
      <c r="EC57" s="27">
        <v>6.86</v>
      </c>
      <c r="ED57" s="27">
        <v>15.74</v>
      </c>
      <c r="EE57" s="27">
        <v>39.54</v>
      </c>
      <c r="EF57" s="27">
        <v>6.88</v>
      </c>
      <c r="EG57" s="27">
        <v>16.440000000000001</v>
      </c>
      <c r="EH57" s="78">
        <f t="shared" si="73"/>
        <v>38.74666666666667</v>
      </c>
      <c r="EI57" s="78">
        <f t="shared" si="74"/>
        <v>6.84</v>
      </c>
      <c r="EJ57" s="132">
        <f t="shared" si="75"/>
        <v>15.700000000000001</v>
      </c>
      <c r="EK57" s="70">
        <f t="shared" si="76"/>
        <v>-0.60999999999999943</v>
      </c>
      <c r="EL57" s="70">
        <f t="shared" si="77"/>
        <v>1.5300000000000002</v>
      </c>
      <c r="EM57" s="70">
        <f t="shared" si="78"/>
        <v>2.6099999999999994</v>
      </c>
      <c r="EN57" s="70">
        <f t="shared" si="79"/>
        <v>-0.77000000000000313</v>
      </c>
      <c r="EO57" s="70">
        <f t="shared" si="80"/>
        <v>1.4400000000000004</v>
      </c>
      <c r="EP57" s="70">
        <f t="shared" si="81"/>
        <v>2.5500000000000007</v>
      </c>
      <c r="EQ57" s="70">
        <f t="shared" si="82"/>
        <v>-2</v>
      </c>
      <c r="ER57" s="70">
        <f t="shared" si="83"/>
        <v>1.6100000000000003</v>
      </c>
      <c r="ES57" s="70">
        <f t="shared" si="84"/>
        <v>2.9399999999999977</v>
      </c>
      <c r="ET57" s="160">
        <f t="shared" si="85"/>
        <v>3.0862760731988961</v>
      </c>
      <c r="EU57" s="160">
        <f t="shared" si="113"/>
        <v>3.0280356668969426</v>
      </c>
      <c r="EV57" s="160">
        <f t="shared" si="122"/>
        <v>3.9032934811515245</v>
      </c>
      <c r="EW57" s="62"/>
      <c r="EX57" s="78">
        <f t="shared" si="167"/>
        <v>0.78097517388340776</v>
      </c>
      <c r="EY57" s="62"/>
      <c r="EZ57" s="27">
        <v>38.07</v>
      </c>
      <c r="FA57" s="27">
        <v>7.16</v>
      </c>
      <c r="FB57" s="27">
        <v>15.41</v>
      </c>
      <c r="FC57" s="27">
        <v>39.549999999999997</v>
      </c>
      <c r="FD57" s="27">
        <v>7.36</v>
      </c>
      <c r="FE57" s="27">
        <v>16.190000000000001</v>
      </c>
      <c r="FF57" s="27">
        <v>39.85</v>
      </c>
      <c r="FG57" s="27">
        <v>7.42</v>
      </c>
      <c r="FH57" s="27">
        <v>16.899999999999999</v>
      </c>
      <c r="FI57" s="78">
        <f t="shared" si="88"/>
        <v>39.156666666666666</v>
      </c>
      <c r="FJ57" s="78">
        <f t="shared" si="89"/>
        <v>7.3133333333333326</v>
      </c>
      <c r="FK57" s="78">
        <f t="shared" si="90"/>
        <v>16.166666666666668</v>
      </c>
      <c r="FL57" s="70">
        <f t="shared" si="168"/>
        <v>0.78999999999999915</v>
      </c>
      <c r="FM57" s="70">
        <f t="shared" si="169"/>
        <v>1.8399999999999999</v>
      </c>
      <c r="FN57" s="70">
        <f t="shared" si="170"/>
        <v>3.3200000000000003</v>
      </c>
      <c r="FO57" s="70">
        <f t="shared" si="171"/>
        <v>0.71999999999999886</v>
      </c>
      <c r="FP57" s="70">
        <f t="shared" si="172"/>
        <v>1.7400000000000002</v>
      </c>
      <c r="FQ57" s="70">
        <f t="shared" si="173"/>
        <v>3.2399999999999984</v>
      </c>
      <c r="FR57" s="70">
        <f t="shared" si="174"/>
        <v>-0.60999999999999943</v>
      </c>
      <c r="FS57" s="70">
        <f t="shared" si="175"/>
        <v>1.9200000000000008</v>
      </c>
      <c r="FT57" s="70">
        <f t="shared" si="176"/>
        <v>3.4800000000000004</v>
      </c>
      <c r="FU57" s="160">
        <f t="shared" si="91"/>
        <v>3.8771252236676594</v>
      </c>
      <c r="FV57" s="160">
        <f t="shared" si="114"/>
        <v>3.7474791527105245</v>
      </c>
      <c r="FW57" s="160">
        <f t="shared" si="123"/>
        <v>4.0210570749493231</v>
      </c>
      <c r="FX57" s="62"/>
      <c r="FY57" s="78">
        <f t="shared" si="177"/>
        <v>1.5961202962183039</v>
      </c>
      <c r="FZ57" s="62"/>
      <c r="GA57" s="27">
        <v>39.47</v>
      </c>
      <c r="GB57" s="27">
        <v>7.47</v>
      </c>
      <c r="GC57" s="27">
        <v>16.12</v>
      </c>
      <c r="GD57" s="27">
        <v>41.04</v>
      </c>
      <c r="GE57" s="27">
        <v>7.66</v>
      </c>
      <c r="GF57" s="27">
        <v>16.88</v>
      </c>
      <c r="GG57" s="27">
        <v>41.24</v>
      </c>
      <c r="GH57" s="27">
        <v>7.73</v>
      </c>
      <c r="GI57" s="27">
        <v>17.440000000000001</v>
      </c>
      <c r="GJ57" s="78">
        <f t="shared" si="94"/>
        <v>40.583333333333336</v>
      </c>
      <c r="GK57" s="78">
        <f t="shared" si="95"/>
        <v>7.62</v>
      </c>
      <c r="GL57" s="78">
        <f t="shared" si="96"/>
        <v>16.813333333333333</v>
      </c>
    </row>
    <row r="58" spans="1:194" s="79" customFormat="1" ht="15" thickBot="1">
      <c r="A58" s="94"/>
      <c r="B58" s="44" t="s">
        <v>127</v>
      </c>
      <c r="C58" s="47" t="s">
        <v>128</v>
      </c>
      <c r="D58" s="96"/>
      <c r="E58" s="49">
        <v>65.23</v>
      </c>
      <c r="F58" s="49">
        <v>7.88</v>
      </c>
      <c r="G58" s="49">
        <v>21.99</v>
      </c>
      <c r="H58" s="49">
        <v>66.650000000000006</v>
      </c>
      <c r="I58" s="49">
        <v>7.5</v>
      </c>
      <c r="J58" s="49">
        <v>21.56</v>
      </c>
      <c r="K58" s="49">
        <v>67.91</v>
      </c>
      <c r="L58" s="49">
        <v>7.08</v>
      </c>
      <c r="M58" s="49">
        <v>21.34</v>
      </c>
      <c r="N58" s="98">
        <f t="shared" si="51"/>
        <v>66.596666666666664</v>
      </c>
      <c r="O58" s="98">
        <f t="shared" si="52"/>
        <v>7.4866666666666672</v>
      </c>
      <c r="P58" s="98">
        <f t="shared" si="53"/>
        <v>21.63</v>
      </c>
      <c r="Q58" s="97">
        <f t="shared" si="128"/>
        <v>-21.050000000000004</v>
      </c>
      <c r="R58" s="97">
        <f t="shared" si="129"/>
        <v>-1.9500000000000002</v>
      </c>
      <c r="S58" s="97">
        <f t="shared" si="130"/>
        <v>-6.2299999999999986</v>
      </c>
      <c r="T58" s="97">
        <f t="shared" si="131"/>
        <v>-23.100000000000009</v>
      </c>
      <c r="U58" s="97">
        <f t="shared" si="132"/>
        <v>-1.33</v>
      </c>
      <c r="V58" s="97">
        <f t="shared" si="133"/>
        <v>-5.9599999999999991</v>
      </c>
      <c r="W58" s="97">
        <f t="shared" si="134"/>
        <v>-23.33</v>
      </c>
      <c r="X58" s="97">
        <f t="shared" si="135"/>
        <v>-0.67999999999999972</v>
      </c>
      <c r="Y58" s="97">
        <f t="shared" si="136"/>
        <v>-5.2899999999999991</v>
      </c>
      <c r="Z58" s="163">
        <f t="shared" si="107"/>
        <v>22.039008598392083</v>
      </c>
      <c r="AA58" s="163">
        <f t="shared" si="54"/>
        <v>23.893524227288037</v>
      </c>
      <c r="AB58" s="163">
        <f t="shared" si="55"/>
        <v>23.931890857180505</v>
      </c>
      <c r="AC58" s="290"/>
      <c r="AD58" s="289"/>
      <c r="AE58" s="231"/>
      <c r="AF58" s="231"/>
      <c r="AG58" s="231"/>
      <c r="AH58" s="231"/>
      <c r="AI58" s="231"/>
      <c r="AJ58" s="231"/>
      <c r="AK58" s="231"/>
      <c r="AL58" s="231"/>
      <c r="AM58" s="231"/>
      <c r="AN58" s="231"/>
      <c r="AO58" s="231"/>
      <c r="AP58" s="231"/>
      <c r="AQ58" s="231"/>
      <c r="AR58" s="64"/>
      <c r="AS58" s="98">
        <f t="shared" si="137"/>
        <v>23.273213978496585</v>
      </c>
      <c r="AT58" s="65"/>
      <c r="AU58" s="49">
        <v>44.18</v>
      </c>
      <c r="AV58" s="49">
        <v>5.93</v>
      </c>
      <c r="AW58" s="49">
        <v>15.76</v>
      </c>
      <c r="AX58" s="49">
        <v>43.55</v>
      </c>
      <c r="AY58" s="49">
        <v>6.17</v>
      </c>
      <c r="AZ58" s="49">
        <v>15.6</v>
      </c>
      <c r="BA58" s="49">
        <v>44.58</v>
      </c>
      <c r="BB58" s="49">
        <v>6.4</v>
      </c>
      <c r="BC58" s="49">
        <v>16.05</v>
      </c>
      <c r="BD58" s="98">
        <f t="shared" si="108"/>
        <v>44.103333333333332</v>
      </c>
      <c r="BE58" s="98">
        <f t="shared" si="109"/>
        <v>6.166666666666667</v>
      </c>
      <c r="BF58" s="98">
        <f t="shared" si="178"/>
        <v>15.803333333333333</v>
      </c>
      <c r="BG58" s="97">
        <f t="shared" si="138"/>
        <v>0</v>
      </c>
      <c r="BH58" s="97">
        <f t="shared" si="139"/>
        <v>0</v>
      </c>
      <c r="BI58" s="97">
        <f t="shared" si="140"/>
        <v>0</v>
      </c>
      <c r="BJ58" s="97">
        <f t="shared" si="141"/>
        <v>0</v>
      </c>
      <c r="BK58" s="97">
        <f t="shared" si="142"/>
        <v>0</v>
      </c>
      <c r="BL58" s="97">
        <f t="shared" si="143"/>
        <v>0</v>
      </c>
      <c r="BM58" s="97">
        <f t="shared" si="144"/>
        <v>0</v>
      </c>
      <c r="BN58" s="97">
        <f t="shared" si="145"/>
        <v>0</v>
      </c>
      <c r="BO58" s="97">
        <f t="shared" si="146"/>
        <v>0</v>
      </c>
      <c r="BP58" s="163">
        <f t="shared" si="110"/>
        <v>0</v>
      </c>
      <c r="BQ58" s="163">
        <f t="shared" si="59"/>
        <v>0</v>
      </c>
      <c r="BR58" s="163">
        <f t="shared" si="60"/>
        <v>0</v>
      </c>
      <c r="BS58" s="290"/>
      <c r="BT58" s="65"/>
      <c r="BU58" s="98"/>
      <c r="BV58" s="65"/>
      <c r="BW58" s="99">
        <v>44.18</v>
      </c>
      <c r="BX58" s="99">
        <v>5.93</v>
      </c>
      <c r="BY58" s="99">
        <v>15.76</v>
      </c>
      <c r="BZ58" s="99">
        <v>43.55</v>
      </c>
      <c r="CA58" s="99">
        <v>6.17</v>
      </c>
      <c r="CB58" s="99">
        <v>15.6</v>
      </c>
      <c r="CC58" s="99">
        <v>44.58</v>
      </c>
      <c r="CD58" s="99">
        <v>6.4</v>
      </c>
      <c r="CE58" s="99">
        <v>16.05</v>
      </c>
      <c r="CF58" s="98">
        <f t="shared" si="179"/>
        <v>44.103333333333332</v>
      </c>
      <c r="CG58" s="98">
        <f t="shared" si="180"/>
        <v>6.166666666666667</v>
      </c>
      <c r="CH58" s="133">
        <f t="shared" si="181"/>
        <v>15.803333333333333</v>
      </c>
      <c r="CI58" s="143">
        <f t="shared" si="147"/>
        <v>-2.8900000000000006</v>
      </c>
      <c r="CJ58" s="97">
        <f t="shared" si="148"/>
        <v>0.9300000000000006</v>
      </c>
      <c r="CK58" s="97">
        <f t="shared" si="149"/>
        <v>1.7900000000000009</v>
      </c>
      <c r="CL58" s="97">
        <f t="shared" si="150"/>
        <v>-1.9799999999999969</v>
      </c>
      <c r="CM58" s="97">
        <f t="shared" si="151"/>
        <v>0.90000000000000036</v>
      </c>
      <c r="CN58" s="97">
        <f t="shared" si="152"/>
        <v>1.8400000000000016</v>
      </c>
      <c r="CO58" s="97">
        <f t="shared" si="153"/>
        <v>-1.269999999999996</v>
      </c>
      <c r="CP58" s="97">
        <f t="shared" si="154"/>
        <v>0.94999999999999929</v>
      </c>
      <c r="CQ58" s="144">
        <f t="shared" si="155"/>
        <v>2.0599999999999987</v>
      </c>
      <c r="CR58" s="163">
        <f t="shared" si="119"/>
        <v>3.5243580975831623</v>
      </c>
      <c r="CS58" s="163">
        <f t="shared" si="111"/>
        <v>2.8488594208911038</v>
      </c>
      <c r="CT58" s="163">
        <f t="shared" si="120"/>
        <v>2.5998076851951919</v>
      </c>
      <c r="CU58" s="65"/>
      <c r="CV58" s="98">
        <f t="shared" si="156"/>
        <v>2.9402210801230577</v>
      </c>
      <c r="CW58" s="65"/>
      <c r="CX58" s="49">
        <v>41.29</v>
      </c>
      <c r="CY58" s="49">
        <v>6.86</v>
      </c>
      <c r="CZ58" s="49">
        <v>17.55</v>
      </c>
      <c r="DA58" s="49">
        <v>41.57</v>
      </c>
      <c r="DB58" s="49">
        <v>7.07</v>
      </c>
      <c r="DC58" s="49">
        <v>17.440000000000001</v>
      </c>
      <c r="DD58" s="49">
        <v>43.31</v>
      </c>
      <c r="DE58" s="49">
        <v>7.35</v>
      </c>
      <c r="DF58" s="49">
        <v>18.11</v>
      </c>
      <c r="DG58" s="98">
        <f t="shared" si="67"/>
        <v>42.056666666666665</v>
      </c>
      <c r="DH58" s="98">
        <f t="shared" si="68"/>
        <v>7.0933333333333337</v>
      </c>
      <c r="DI58" s="133">
        <f t="shared" si="69"/>
        <v>17.7</v>
      </c>
      <c r="DJ58" s="97">
        <f t="shared" si="157"/>
        <v>-2.7800000000000011</v>
      </c>
      <c r="DK58" s="97">
        <f t="shared" si="158"/>
        <v>1.4300000000000006</v>
      </c>
      <c r="DL58" s="97">
        <f t="shared" si="159"/>
        <v>2.9700000000000006</v>
      </c>
      <c r="DM58" s="97">
        <f t="shared" si="160"/>
        <v>-2.4599999999999937</v>
      </c>
      <c r="DN58" s="97">
        <f t="shared" si="161"/>
        <v>1.46</v>
      </c>
      <c r="DO58" s="97">
        <f t="shared" si="162"/>
        <v>3.0600000000000005</v>
      </c>
      <c r="DP58" s="97">
        <f t="shared" si="163"/>
        <v>-1.6899999999999977</v>
      </c>
      <c r="DQ58" s="97">
        <f t="shared" si="164"/>
        <v>1.42</v>
      </c>
      <c r="DR58" s="97">
        <f t="shared" si="165"/>
        <v>3.129999999999999</v>
      </c>
      <c r="DS58" s="163">
        <f t="shared" si="70"/>
        <v>4.3120992567425915</v>
      </c>
      <c r="DT58" s="163">
        <f t="shared" si="112"/>
        <v>4.18889006778645</v>
      </c>
      <c r="DU58" s="163">
        <f t="shared" si="121"/>
        <v>3.8300652735952143</v>
      </c>
      <c r="DV58" s="65"/>
      <c r="DW58" s="98">
        <f t="shared" si="166"/>
        <v>1.2912483193492332</v>
      </c>
      <c r="DX58" s="65"/>
      <c r="DY58" s="49">
        <v>41.4</v>
      </c>
      <c r="DZ58" s="49">
        <v>7.36</v>
      </c>
      <c r="EA58" s="49">
        <v>18.73</v>
      </c>
      <c r="EB58" s="49">
        <v>41.09</v>
      </c>
      <c r="EC58" s="49">
        <v>7.63</v>
      </c>
      <c r="ED58" s="49">
        <v>18.66</v>
      </c>
      <c r="EE58" s="49">
        <v>42.89</v>
      </c>
      <c r="EF58" s="49">
        <v>7.82</v>
      </c>
      <c r="EG58" s="49">
        <v>19.18</v>
      </c>
      <c r="EH58" s="98">
        <f t="shared" si="73"/>
        <v>41.793333333333337</v>
      </c>
      <c r="EI58" s="98">
        <f t="shared" si="74"/>
        <v>7.6033333333333344</v>
      </c>
      <c r="EJ58" s="133">
        <f t="shared" si="75"/>
        <v>18.856666666666666</v>
      </c>
      <c r="EK58" s="70">
        <f t="shared" si="76"/>
        <v>-2.7800000000000011</v>
      </c>
      <c r="EL58" s="70">
        <f t="shared" si="77"/>
        <v>2.0600000000000005</v>
      </c>
      <c r="EM58" s="70">
        <f t="shared" si="78"/>
        <v>3.3800000000000008</v>
      </c>
      <c r="EN58" s="70">
        <f t="shared" si="79"/>
        <v>-1.4899999999999949</v>
      </c>
      <c r="EO58" s="70">
        <f t="shared" si="80"/>
        <v>2.0999999999999996</v>
      </c>
      <c r="EP58" s="70">
        <f t="shared" si="81"/>
        <v>3.74</v>
      </c>
      <c r="EQ58" s="70">
        <f t="shared" si="82"/>
        <v>-0.51999999999999602</v>
      </c>
      <c r="ER58" s="70">
        <f t="shared" si="83"/>
        <v>2.0600000000000005</v>
      </c>
      <c r="ES58" s="70">
        <f t="shared" si="84"/>
        <v>4.0399999999999991</v>
      </c>
      <c r="ET58" s="163">
        <f t="shared" si="85"/>
        <v>4.8369825304625627</v>
      </c>
      <c r="EU58" s="163">
        <f t="shared" si="113"/>
        <v>4.5406717564695187</v>
      </c>
      <c r="EV58" s="163">
        <f t="shared" si="122"/>
        <v>4.5646029400157024</v>
      </c>
      <c r="EW58" s="65"/>
      <c r="EX58" s="98">
        <f t="shared" si="167"/>
        <v>1.1656042781893585</v>
      </c>
      <c r="EY58" s="65"/>
      <c r="EZ58" s="49">
        <v>41.4</v>
      </c>
      <c r="FA58" s="49">
        <v>7.99</v>
      </c>
      <c r="FB58" s="49">
        <v>19.14</v>
      </c>
      <c r="FC58" s="49">
        <v>42.06</v>
      </c>
      <c r="FD58" s="49">
        <v>8.27</v>
      </c>
      <c r="FE58" s="49">
        <v>19.34</v>
      </c>
      <c r="FF58" s="49">
        <v>44.06</v>
      </c>
      <c r="FG58" s="49">
        <v>8.4600000000000009</v>
      </c>
      <c r="FH58" s="49">
        <v>20.09</v>
      </c>
      <c r="FI58" s="98">
        <f t="shared" si="88"/>
        <v>42.506666666666668</v>
      </c>
      <c r="FJ58" s="98">
        <f t="shared" si="89"/>
        <v>8.24</v>
      </c>
      <c r="FK58" s="98">
        <f t="shared" si="90"/>
        <v>19.523333333333337</v>
      </c>
      <c r="FL58" s="97">
        <f t="shared" si="168"/>
        <v>-1.1099999999999994</v>
      </c>
      <c r="FM58" s="97">
        <f t="shared" si="169"/>
        <v>2.4399999999999995</v>
      </c>
      <c r="FN58" s="97">
        <f t="shared" si="170"/>
        <v>4.1300000000000008</v>
      </c>
      <c r="FO58" s="97">
        <f t="shared" si="171"/>
        <v>-0.57999999999999829</v>
      </c>
      <c r="FP58" s="97">
        <f t="shared" si="172"/>
        <v>2.42</v>
      </c>
      <c r="FQ58" s="97">
        <f t="shared" si="173"/>
        <v>4.2900000000000009</v>
      </c>
      <c r="FR58" s="97">
        <f t="shared" si="174"/>
        <v>0.95000000000000284</v>
      </c>
      <c r="FS58" s="97">
        <f t="shared" si="175"/>
        <v>2.5</v>
      </c>
      <c r="FT58" s="97">
        <f t="shared" si="176"/>
        <v>5.0500000000000007</v>
      </c>
      <c r="FU58" s="163">
        <f t="shared" si="91"/>
        <v>4.9236774874071516</v>
      </c>
      <c r="FV58" s="163">
        <f t="shared" si="114"/>
        <v>4.9595261870465013</v>
      </c>
      <c r="FW58" s="163">
        <f t="shared" si="123"/>
        <v>5.7144553546247971</v>
      </c>
      <c r="FX58" s="65"/>
      <c r="FY58" s="98">
        <f t="shared" si="177"/>
        <v>1.5999374987792423</v>
      </c>
      <c r="FZ58" s="65"/>
      <c r="GA58" s="49">
        <v>43.07</v>
      </c>
      <c r="GB58" s="49">
        <v>8.3699999999999992</v>
      </c>
      <c r="GC58" s="49">
        <v>19.89</v>
      </c>
      <c r="GD58" s="49">
        <v>42.97</v>
      </c>
      <c r="GE58" s="49">
        <v>8.59</v>
      </c>
      <c r="GF58" s="49">
        <v>19.89</v>
      </c>
      <c r="GG58" s="49">
        <v>45.53</v>
      </c>
      <c r="GH58" s="49">
        <v>8.9</v>
      </c>
      <c r="GI58" s="49">
        <v>21.1</v>
      </c>
      <c r="GJ58" s="98">
        <f t="shared" si="94"/>
        <v>43.856666666666662</v>
      </c>
      <c r="GK58" s="98">
        <f t="shared" si="95"/>
        <v>8.6199999999999992</v>
      </c>
      <c r="GL58" s="98">
        <f t="shared" si="96"/>
        <v>20.293333333333333</v>
      </c>
    </row>
    <row r="59" spans="1:194" s="93" customFormat="1">
      <c r="A59" s="38"/>
      <c r="B59" s="125" t="s">
        <v>129</v>
      </c>
      <c r="C59" s="84" t="s">
        <v>130</v>
      </c>
      <c r="D59" s="69"/>
      <c r="E59" s="85">
        <v>61.47</v>
      </c>
      <c r="F59" s="85">
        <v>7.43</v>
      </c>
      <c r="G59" s="85">
        <v>21.79</v>
      </c>
      <c r="H59" s="85">
        <v>63.32</v>
      </c>
      <c r="I59" s="85">
        <v>6.95</v>
      </c>
      <c r="J59" s="85">
        <v>21.03</v>
      </c>
      <c r="K59" s="85">
        <v>61.22</v>
      </c>
      <c r="L59" s="85">
        <v>7.36</v>
      </c>
      <c r="M59" s="85">
        <v>21.26</v>
      </c>
      <c r="N59" s="86">
        <f t="shared" si="51"/>
        <v>62.00333333333333</v>
      </c>
      <c r="O59" s="86">
        <f t="shared" si="52"/>
        <v>7.2466666666666661</v>
      </c>
      <c r="P59" s="86">
        <f t="shared" si="53"/>
        <v>21.36</v>
      </c>
      <c r="Q59" s="70">
        <f t="shared" si="128"/>
        <v>-22.439999999999998</v>
      </c>
      <c r="R59" s="70">
        <f t="shared" si="129"/>
        <v>-2.13</v>
      </c>
      <c r="S59" s="70">
        <f t="shared" si="130"/>
        <v>-8.3099999999999987</v>
      </c>
      <c r="T59" s="70">
        <f t="shared" si="131"/>
        <v>-22.740000000000002</v>
      </c>
      <c r="U59" s="70">
        <f t="shared" si="132"/>
        <v>-1.4800000000000004</v>
      </c>
      <c r="V59" s="70">
        <f t="shared" si="133"/>
        <v>-7.1700000000000017</v>
      </c>
      <c r="W59" s="70">
        <f t="shared" si="134"/>
        <v>-21.79</v>
      </c>
      <c r="X59" s="70">
        <f t="shared" si="135"/>
        <v>-2.2200000000000006</v>
      </c>
      <c r="Y59" s="70">
        <f t="shared" si="136"/>
        <v>-7.990000000000002</v>
      </c>
      <c r="Z59" s="160">
        <f t="shared" si="107"/>
        <v>24.023875624053666</v>
      </c>
      <c r="AA59" s="160">
        <f t="shared" si="54"/>
        <v>23.889472576848572</v>
      </c>
      <c r="AB59" s="160">
        <f t="shared" si="55"/>
        <v>23.314643467143132</v>
      </c>
      <c r="AC59" s="288">
        <f>AVERAGE(Z59:AB62)</f>
        <v>22.130830530771664</v>
      </c>
      <c r="AD59" s="289"/>
      <c r="AE59" s="230"/>
      <c r="AF59" s="230"/>
      <c r="AG59" s="230"/>
      <c r="AH59" s="230"/>
      <c r="AI59" s="230"/>
      <c r="AJ59" s="230"/>
      <c r="AK59" s="230"/>
      <c r="AL59" s="230"/>
      <c r="AM59" s="230"/>
      <c r="AN59" s="230"/>
      <c r="AO59" s="230"/>
      <c r="AP59" s="230"/>
      <c r="AQ59" s="230"/>
      <c r="AR59" s="61"/>
      <c r="AS59" s="86">
        <f t="shared" si="137"/>
        <v>23.734201060916288</v>
      </c>
      <c r="AT59" s="62"/>
      <c r="AU59" s="85">
        <v>39.03</v>
      </c>
      <c r="AV59" s="85">
        <v>5.3</v>
      </c>
      <c r="AW59" s="85">
        <v>13.48</v>
      </c>
      <c r="AX59" s="85">
        <v>40.58</v>
      </c>
      <c r="AY59" s="85">
        <v>5.47</v>
      </c>
      <c r="AZ59" s="85">
        <v>13.86</v>
      </c>
      <c r="BA59" s="85">
        <v>39.43</v>
      </c>
      <c r="BB59" s="85">
        <v>5.14</v>
      </c>
      <c r="BC59" s="85">
        <v>13.27</v>
      </c>
      <c r="BD59" s="86">
        <f t="shared" si="108"/>
        <v>39.68</v>
      </c>
      <c r="BE59" s="86">
        <f t="shared" si="109"/>
        <v>5.3033333333333337</v>
      </c>
      <c r="BF59" s="86">
        <f t="shared" si="178"/>
        <v>13.536666666666667</v>
      </c>
      <c r="BG59" s="70">
        <f t="shared" si="138"/>
        <v>-3.6600000000000037</v>
      </c>
      <c r="BH59" s="70">
        <f t="shared" si="139"/>
        <v>1.29</v>
      </c>
      <c r="BI59" s="70">
        <f t="shared" si="140"/>
        <v>-1.1799999999999997</v>
      </c>
      <c r="BJ59" s="70">
        <f t="shared" si="141"/>
        <v>-4.75</v>
      </c>
      <c r="BK59" s="70">
        <f t="shared" si="142"/>
        <v>1.4900000000000002</v>
      </c>
      <c r="BL59" s="70">
        <f t="shared" si="143"/>
        <v>-0.70999999999999908</v>
      </c>
      <c r="BM59" s="70">
        <f t="shared" si="144"/>
        <v>-4.9099999999999966</v>
      </c>
      <c r="BN59" s="70">
        <f t="shared" si="145"/>
        <v>1.5100000000000007</v>
      </c>
      <c r="BO59" s="70">
        <f t="shared" si="146"/>
        <v>-1.17</v>
      </c>
      <c r="BP59" s="160">
        <f t="shared" si="110"/>
        <v>4.0561188345510821</v>
      </c>
      <c r="BQ59" s="160">
        <f t="shared" si="59"/>
        <v>5.02858827107569</v>
      </c>
      <c r="BR59" s="160">
        <f t="shared" si="60"/>
        <v>5.2685007355034097</v>
      </c>
      <c r="BS59" s="288">
        <f>AVERAGE(BP59:BR62)</f>
        <v>4.3550159098781647</v>
      </c>
      <c r="BT59" s="62"/>
      <c r="BU59" s="86">
        <f t="shared" ref="BU59:BU66" si="183">SQRT((CF59-BD59)^2+(CG59-BE59)^2+(CH59-BF59)^2)</f>
        <v>4.7748193683112223</v>
      </c>
      <c r="BV59" s="62"/>
      <c r="BW59" s="85">
        <v>35.369999999999997</v>
      </c>
      <c r="BX59" s="85">
        <v>6.59</v>
      </c>
      <c r="BY59" s="85">
        <v>12.3</v>
      </c>
      <c r="BZ59" s="85">
        <v>35.83</v>
      </c>
      <c r="CA59" s="85">
        <v>6.96</v>
      </c>
      <c r="CB59" s="85">
        <v>13.15</v>
      </c>
      <c r="CC59" s="85">
        <v>34.520000000000003</v>
      </c>
      <c r="CD59" s="85">
        <v>6.65</v>
      </c>
      <c r="CE59" s="85">
        <v>12.1</v>
      </c>
      <c r="CF59" s="86">
        <f t="shared" si="179"/>
        <v>35.24</v>
      </c>
      <c r="CG59" s="86">
        <f t="shared" si="180"/>
        <v>6.7333333333333343</v>
      </c>
      <c r="CH59" s="134">
        <f t="shared" si="181"/>
        <v>12.516666666666667</v>
      </c>
      <c r="CI59" s="141">
        <f t="shared" si="147"/>
        <v>2.8200000000000003</v>
      </c>
      <c r="CJ59" s="70">
        <f t="shared" si="148"/>
        <v>0.33999999999999986</v>
      </c>
      <c r="CK59" s="70">
        <f t="shared" si="149"/>
        <v>3.5599999999999987</v>
      </c>
      <c r="CL59" s="70">
        <f t="shared" si="150"/>
        <v>1.9600000000000009</v>
      </c>
      <c r="CM59" s="70">
        <f t="shared" si="151"/>
        <v>0.29000000000000004</v>
      </c>
      <c r="CN59" s="70">
        <f t="shared" si="152"/>
        <v>3.2000000000000011</v>
      </c>
      <c r="CO59" s="70">
        <f t="shared" si="153"/>
        <v>3.5</v>
      </c>
      <c r="CP59" s="70">
        <f t="shared" si="154"/>
        <v>0.46999999999999975</v>
      </c>
      <c r="CQ59" s="142">
        <f t="shared" si="155"/>
        <v>3.870000000000001</v>
      </c>
      <c r="CR59" s="160">
        <f t="shared" si="119"/>
        <v>4.5542946764564975</v>
      </c>
      <c r="CS59" s="160">
        <f t="shared" si="111"/>
        <v>3.7637348471963339</v>
      </c>
      <c r="CT59" s="160">
        <f t="shared" si="120"/>
        <v>5.2390648020424413</v>
      </c>
      <c r="CU59" s="62"/>
      <c r="CV59" s="86">
        <f t="shared" si="156"/>
        <v>4.5063572378979817</v>
      </c>
      <c r="CW59" s="62"/>
      <c r="CX59" s="85">
        <v>38.19</v>
      </c>
      <c r="CY59" s="85">
        <v>6.93</v>
      </c>
      <c r="CZ59" s="85">
        <v>15.86</v>
      </c>
      <c r="DA59" s="85">
        <v>37.79</v>
      </c>
      <c r="DB59" s="85">
        <v>7.25</v>
      </c>
      <c r="DC59" s="85">
        <v>16.350000000000001</v>
      </c>
      <c r="DD59" s="85">
        <v>38.020000000000003</v>
      </c>
      <c r="DE59" s="85">
        <v>7.12</v>
      </c>
      <c r="DF59" s="85">
        <v>15.97</v>
      </c>
      <c r="DG59" s="86">
        <f t="shared" si="67"/>
        <v>38</v>
      </c>
      <c r="DH59" s="86">
        <f t="shared" si="68"/>
        <v>7.1000000000000005</v>
      </c>
      <c r="DI59" s="134">
        <f t="shared" si="69"/>
        <v>16.059999999999999</v>
      </c>
      <c r="DJ59" s="70">
        <f t="shared" si="157"/>
        <v>5.1600000000000037</v>
      </c>
      <c r="DK59" s="70">
        <f t="shared" si="158"/>
        <v>0.45999999999999996</v>
      </c>
      <c r="DL59" s="70">
        <f t="shared" si="159"/>
        <v>4.5799999999999983</v>
      </c>
      <c r="DM59" s="70">
        <f t="shared" si="160"/>
        <v>5.490000000000002</v>
      </c>
      <c r="DN59" s="70">
        <f t="shared" si="161"/>
        <v>0.50999999999999979</v>
      </c>
      <c r="DO59" s="70">
        <f t="shared" si="162"/>
        <v>4.9799999999999986</v>
      </c>
      <c r="DP59" s="70">
        <f t="shared" si="163"/>
        <v>5.68</v>
      </c>
      <c r="DQ59" s="70">
        <f t="shared" si="164"/>
        <v>0.65999999999999925</v>
      </c>
      <c r="DR59" s="70">
        <f t="shared" si="165"/>
        <v>5.2200000000000006</v>
      </c>
      <c r="DS59" s="160">
        <f t="shared" si="70"/>
        <v>6.9147378836800479</v>
      </c>
      <c r="DT59" s="160">
        <f t="shared" si="112"/>
        <v>7.4297106269356146</v>
      </c>
      <c r="DU59" s="160">
        <f t="shared" si="121"/>
        <v>7.7425060542436785</v>
      </c>
      <c r="DV59" s="62"/>
      <c r="DW59" s="86">
        <f t="shared" si="166"/>
        <v>3.0240866389705139</v>
      </c>
      <c r="DX59" s="62"/>
      <c r="DY59" s="85">
        <v>40.53</v>
      </c>
      <c r="DZ59" s="85">
        <v>7.05</v>
      </c>
      <c r="EA59" s="85">
        <v>16.88</v>
      </c>
      <c r="EB59" s="85">
        <v>41.32</v>
      </c>
      <c r="EC59" s="85">
        <v>7.47</v>
      </c>
      <c r="ED59" s="85">
        <v>18.13</v>
      </c>
      <c r="EE59" s="85">
        <v>40.200000000000003</v>
      </c>
      <c r="EF59" s="85">
        <v>7.31</v>
      </c>
      <c r="EG59" s="85">
        <v>17.32</v>
      </c>
      <c r="EH59" s="86">
        <f t="shared" si="73"/>
        <v>40.68333333333333</v>
      </c>
      <c r="EI59" s="86">
        <f t="shared" si="74"/>
        <v>7.2766666666666664</v>
      </c>
      <c r="EJ59" s="134">
        <f t="shared" si="75"/>
        <v>17.443333333333332</v>
      </c>
      <c r="EK59" s="70">
        <f t="shared" si="76"/>
        <v>9.7800000000000011</v>
      </c>
      <c r="EL59" s="70">
        <f t="shared" si="77"/>
        <v>0.75999999999999979</v>
      </c>
      <c r="EM59" s="70">
        <f t="shared" si="78"/>
        <v>7.1699999999999982</v>
      </c>
      <c r="EN59" s="70">
        <f t="shared" si="79"/>
        <v>8.8000000000000043</v>
      </c>
      <c r="EO59" s="70">
        <f t="shared" si="80"/>
        <v>0.71</v>
      </c>
      <c r="EP59" s="70">
        <f t="shared" si="81"/>
        <v>6.9799999999999986</v>
      </c>
      <c r="EQ59" s="70">
        <f t="shared" si="82"/>
        <v>11.879999999999995</v>
      </c>
      <c r="ER59" s="70">
        <f t="shared" si="83"/>
        <v>0.94999999999999929</v>
      </c>
      <c r="ES59" s="70">
        <f t="shared" si="84"/>
        <v>8.1100000000000012</v>
      </c>
      <c r="ET59" s="160">
        <f t="shared" si="85"/>
        <v>12.150510277350495</v>
      </c>
      <c r="EU59" s="160">
        <f t="shared" si="113"/>
        <v>11.254532420318494</v>
      </c>
      <c r="EV59" s="160">
        <f t="shared" si="122"/>
        <v>14.415581847431616</v>
      </c>
      <c r="EW59" s="62"/>
      <c r="EX59" s="86">
        <f t="shared" si="167"/>
        <v>5.3357432055483729</v>
      </c>
      <c r="EY59" s="62"/>
      <c r="EZ59" s="85">
        <v>45.15</v>
      </c>
      <c r="FA59" s="85">
        <v>7.35</v>
      </c>
      <c r="FB59" s="85">
        <v>19.47</v>
      </c>
      <c r="FC59" s="85">
        <v>44.63</v>
      </c>
      <c r="FD59" s="85">
        <v>7.67</v>
      </c>
      <c r="FE59" s="85">
        <v>20.13</v>
      </c>
      <c r="FF59" s="85">
        <v>46.4</v>
      </c>
      <c r="FG59" s="85">
        <v>7.6</v>
      </c>
      <c r="FH59" s="85">
        <v>20.21</v>
      </c>
      <c r="FI59" s="86">
        <f t="shared" si="88"/>
        <v>45.393333333333338</v>
      </c>
      <c r="FJ59" s="86">
        <f t="shared" si="89"/>
        <v>7.5399999999999991</v>
      </c>
      <c r="FK59" s="86">
        <f t="shared" si="90"/>
        <v>19.936666666666664</v>
      </c>
      <c r="FL59" s="70">
        <f t="shared" si="168"/>
        <v>12.61</v>
      </c>
      <c r="FM59" s="70">
        <f t="shared" si="169"/>
        <v>0.73000000000000043</v>
      </c>
      <c r="FN59" s="70">
        <f t="shared" si="170"/>
        <v>8.1899999999999977</v>
      </c>
      <c r="FO59" s="70">
        <f t="shared" si="171"/>
        <v>13.75</v>
      </c>
      <c r="FP59" s="70">
        <f t="shared" si="172"/>
        <v>0.74000000000000021</v>
      </c>
      <c r="FQ59" s="70">
        <f t="shared" si="173"/>
        <v>8.8899999999999988</v>
      </c>
      <c r="FR59" s="70">
        <f t="shared" si="174"/>
        <v>14.849999999999994</v>
      </c>
      <c r="FS59" s="70">
        <f t="shared" si="175"/>
        <v>0.96999999999999975</v>
      </c>
      <c r="FT59" s="70">
        <f t="shared" si="176"/>
        <v>9.3200000000000021</v>
      </c>
      <c r="FU59" s="160">
        <f t="shared" si="91"/>
        <v>15.053939683684133</v>
      </c>
      <c r="FV59" s="160">
        <f t="shared" si="114"/>
        <v>16.390308111808025</v>
      </c>
      <c r="FW59" s="160">
        <f t="shared" si="123"/>
        <v>17.559208410403922</v>
      </c>
      <c r="FX59" s="62"/>
      <c r="FY59" s="86">
        <f t="shared" si="177"/>
        <v>3.8398857043175378</v>
      </c>
      <c r="FZ59" s="62"/>
      <c r="GA59" s="85">
        <v>47.98</v>
      </c>
      <c r="GB59" s="85">
        <v>7.32</v>
      </c>
      <c r="GC59" s="85">
        <v>20.49</v>
      </c>
      <c r="GD59" s="85">
        <v>49.58</v>
      </c>
      <c r="GE59" s="85">
        <v>7.7</v>
      </c>
      <c r="GF59" s="85">
        <v>22.04</v>
      </c>
      <c r="GG59" s="85">
        <v>49.37</v>
      </c>
      <c r="GH59" s="85">
        <v>7.62</v>
      </c>
      <c r="GI59" s="85">
        <v>21.42</v>
      </c>
      <c r="GJ59" s="86">
        <f t="shared" si="94"/>
        <v>48.976666666666667</v>
      </c>
      <c r="GK59" s="86">
        <f t="shared" si="95"/>
        <v>7.5466666666666669</v>
      </c>
      <c r="GL59" s="86">
        <f t="shared" si="96"/>
        <v>21.316666666666666</v>
      </c>
    </row>
    <row r="60" spans="1:194" s="93" customFormat="1">
      <c r="A60" s="38"/>
      <c r="B60" s="43" t="s">
        <v>131</v>
      </c>
      <c r="C60" s="30" t="s">
        <v>132</v>
      </c>
      <c r="D60" s="69"/>
      <c r="E60" s="27">
        <v>62.5</v>
      </c>
      <c r="F60" s="27">
        <v>7.29</v>
      </c>
      <c r="G60" s="27">
        <v>21.12</v>
      </c>
      <c r="H60" s="27">
        <v>62.16</v>
      </c>
      <c r="I60" s="27">
        <v>7.39</v>
      </c>
      <c r="J60" s="27">
        <v>21.17</v>
      </c>
      <c r="K60" s="27">
        <v>62.92</v>
      </c>
      <c r="L60" s="27">
        <v>7.08</v>
      </c>
      <c r="M60" s="27">
        <v>20.93</v>
      </c>
      <c r="N60" s="78">
        <f t="shared" si="51"/>
        <v>62.526666666666664</v>
      </c>
      <c r="O60" s="78">
        <f t="shared" si="52"/>
        <v>7.253333333333333</v>
      </c>
      <c r="P60" s="78">
        <f t="shared" si="53"/>
        <v>21.073333333333334</v>
      </c>
      <c r="Q60" s="70">
        <f t="shared" si="128"/>
        <v>-22.380000000000003</v>
      </c>
      <c r="R60" s="70">
        <f t="shared" si="129"/>
        <v>-1.6399999999999997</v>
      </c>
      <c r="S60" s="70">
        <f t="shared" si="130"/>
        <v>-7.2800000000000011</v>
      </c>
      <c r="T60" s="70">
        <f t="shared" si="131"/>
        <v>-20.43</v>
      </c>
      <c r="U60" s="70">
        <f t="shared" si="132"/>
        <v>-1.6799999999999997</v>
      </c>
      <c r="V60" s="70">
        <f t="shared" si="133"/>
        <v>-6.9300000000000015</v>
      </c>
      <c r="W60" s="70">
        <f t="shared" si="134"/>
        <v>-23.35</v>
      </c>
      <c r="X60" s="70">
        <f t="shared" si="135"/>
        <v>-1.2199999999999998</v>
      </c>
      <c r="Y60" s="70">
        <f t="shared" si="136"/>
        <v>-6.8900000000000006</v>
      </c>
      <c r="Z60" s="160">
        <f t="shared" si="107"/>
        <v>23.591362826254869</v>
      </c>
      <c r="AA60" s="160">
        <f t="shared" si="54"/>
        <v>21.638673711667266</v>
      </c>
      <c r="AB60" s="160">
        <f t="shared" si="55"/>
        <v>24.375869215271074</v>
      </c>
      <c r="AC60" s="289"/>
      <c r="AD60" s="289"/>
      <c r="AE60" s="230"/>
      <c r="AF60" s="230"/>
      <c r="AG60" s="230"/>
      <c r="AH60" s="230"/>
      <c r="AI60" s="230"/>
      <c r="AJ60" s="230"/>
      <c r="AK60" s="230"/>
      <c r="AL60" s="230"/>
      <c r="AM60" s="230"/>
      <c r="AN60" s="230"/>
      <c r="AO60" s="230"/>
      <c r="AP60" s="230"/>
      <c r="AQ60" s="230"/>
      <c r="AR60" s="61"/>
      <c r="AS60" s="78">
        <f t="shared" si="137"/>
        <v>23.197143502307924</v>
      </c>
      <c r="AT60" s="62"/>
      <c r="AU60" s="27">
        <v>40.119999999999997</v>
      </c>
      <c r="AV60" s="27">
        <v>5.65</v>
      </c>
      <c r="AW60" s="27">
        <v>13.84</v>
      </c>
      <c r="AX60" s="27">
        <v>41.73</v>
      </c>
      <c r="AY60" s="27">
        <v>5.71</v>
      </c>
      <c r="AZ60" s="27">
        <v>14.24</v>
      </c>
      <c r="BA60" s="27">
        <v>39.57</v>
      </c>
      <c r="BB60" s="27">
        <v>5.86</v>
      </c>
      <c r="BC60" s="27">
        <v>14.04</v>
      </c>
      <c r="BD60" s="78">
        <f t="shared" si="108"/>
        <v>40.473333333333329</v>
      </c>
      <c r="BE60" s="78">
        <f t="shared" si="109"/>
        <v>5.7399999999999993</v>
      </c>
      <c r="BF60" s="78">
        <f t="shared" si="178"/>
        <v>14.04</v>
      </c>
      <c r="BG60" s="70">
        <f t="shared" si="138"/>
        <v>-4.0399999999999991</v>
      </c>
      <c r="BH60" s="70">
        <f t="shared" si="139"/>
        <v>1.1299999999999999</v>
      </c>
      <c r="BI60" s="70">
        <f t="shared" si="140"/>
        <v>-0.73000000000000043</v>
      </c>
      <c r="BJ60" s="70">
        <f t="shared" si="141"/>
        <v>-5.7899999999999991</v>
      </c>
      <c r="BK60" s="70">
        <f t="shared" si="142"/>
        <v>1.4299999999999997</v>
      </c>
      <c r="BL60" s="70">
        <f t="shared" si="143"/>
        <v>-0.65000000000000036</v>
      </c>
      <c r="BM60" s="70">
        <f t="shared" si="144"/>
        <v>-4.7999999999999972</v>
      </c>
      <c r="BN60" s="70">
        <f t="shared" si="145"/>
        <v>1.0099999999999998</v>
      </c>
      <c r="BO60" s="70">
        <f t="shared" si="146"/>
        <v>-1.7399999999999984</v>
      </c>
      <c r="BP60" s="160">
        <f t="shared" si="110"/>
        <v>4.2580981670224558</v>
      </c>
      <c r="BQ60" s="160">
        <f t="shared" si="59"/>
        <v>5.999291624850386</v>
      </c>
      <c r="BR60" s="160">
        <f t="shared" si="60"/>
        <v>5.2045845175191428</v>
      </c>
      <c r="BS60" s="289"/>
      <c r="BT60" s="62"/>
      <c r="BU60" s="78">
        <f t="shared" si="183"/>
        <v>5.126361065880725</v>
      </c>
      <c r="BV60" s="62"/>
      <c r="BW60" s="27">
        <v>36.08</v>
      </c>
      <c r="BX60" s="27">
        <v>6.78</v>
      </c>
      <c r="BY60" s="27">
        <v>13.11</v>
      </c>
      <c r="BZ60" s="27">
        <v>35.94</v>
      </c>
      <c r="CA60" s="27">
        <v>7.14</v>
      </c>
      <c r="CB60" s="27">
        <v>13.59</v>
      </c>
      <c r="CC60" s="27">
        <v>34.770000000000003</v>
      </c>
      <c r="CD60" s="27">
        <v>6.87</v>
      </c>
      <c r="CE60" s="27">
        <v>12.3</v>
      </c>
      <c r="CF60" s="78">
        <f t="shared" si="179"/>
        <v>35.596666666666664</v>
      </c>
      <c r="CG60" s="78">
        <f t="shared" si="180"/>
        <v>6.93</v>
      </c>
      <c r="CH60" s="132">
        <f t="shared" si="181"/>
        <v>13</v>
      </c>
      <c r="CI60" s="141">
        <f t="shared" si="147"/>
        <v>2.9699999999999989</v>
      </c>
      <c r="CJ60" s="70">
        <f t="shared" si="148"/>
        <v>0.33999999999999986</v>
      </c>
      <c r="CK60" s="70">
        <f t="shared" si="149"/>
        <v>3.6000000000000014</v>
      </c>
      <c r="CL60" s="70">
        <f t="shared" si="150"/>
        <v>1.7800000000000011</v>
      </c>
      <c r="CM60" s="70">
        <f t="shared" si="151"/>
        <v>0.22000000000000064</v>
      </c>
      <c r="CN60" s="70">
        <f t="shared" si="152"/>
        <v>3.1099999999999994</v>
      </c>
      <c r="CO60" s="70">
        <f t="shared" si="153"/>
        <v>2.5399999999999991</v>
      </c>
      <c r="CP60" s="70">
        <f t="shared" si="154"/>
        <v>0.16999999999999993</v>
      </c>
      <c r="CQ60" s="142">
        <f t="shared" si="155"/>
        <v>3.1799999999999997</v>
      </c>
      <c r="CR60" s="160">
        <f t="shared" si="119"/>
        <v>4.6793696156640587</v>
      </c>
      <c r="CS60" s="160">
        <f t="shared" si="111"/>
        <v>3.5901114188838208</v>
      </c>
      <c r="CT60" s="160">
        <f t="shared" si="120"/>
        <v>4.0734383510739418</v>
      </c>
      <c r="CU60" s="62"/>
      <c r="CV60" s="78">
        <f t="shared" si="156"/>
        <v>4.1026969449646433</v>
      </c>
      <c r="CW60" s="62"/>
      <c r="CX60" s="27">
        <v>39.049999999999997</v>
      </c>
      <c r="CY60" s="27">
        <v>7.12</v>
      </c>
      <c r="CZ60" s="27">
        <v>16.71</v>
      </c>
      <c r="DA60" s="27">
        <v>37.72</v>
      </c>
      <c r="DB60" s="27">
        <v>7.36</v>
      </c>
      <c r="DC60" s="27">
        <v>16.7</v>
      </c>
      <c r="DD60" s="27">
        <v>37.31</v>
      </c>
      <c r="DE60" s="27">
        <v>7.04</v>
      </c>
      <c r="DF60" s="27">
        <v>15.48</v>
      </c>
      <c r="DG60" s="78">
        <f t="shared" si="67"/>
        <v>38.026666666666664</v>
      </c>
      <c r="DH60" s="78">
        <f t="shared" si="68"/>
        <v>7.1733333333333329</v>
      </c>
      <c r="DI60" s="132">
        <f t="shared" si="69"/>
        <v>16.296666666666667</v>
      </c>
      <c r="DJ60" s="70">
        <f t="shared" si="157"/>
        <v>5.5300000000000011</v>
      </c>
      <c r="DK60" s="70">
        <f t="shared" si="158"/>
        <v>0.47999999999999954</v>
      </c>
      <c r="DL60" s="70">
        <f t="shared" si="159"/>
        <v>4.870000000000001</v>
      </c>
      <c r="DM60" s="70">
        <f t="shared" si="160"/>
        <v>4.7600000000000051</v>
      </c>
      <c r="DN60" s="70">
        <f t="shared" si="161"/>
        <v>0.37000000000000011</v>
      </c>
      <c r="DO60" s="70">
        <f t="shared" si="162"/>
        <v>4.6400000000000006</v>
      </c>
      <c r="DP60" s="70">
        <f t="shared" si="163"/>
        <v>4.7899999999999991</v>
      </c>
      <c r="DQ60" s="70">
        <f t="shared" si="164"/>
        <v>0.25</v>
      </c>
      <c r="DR60" s="70">
        <f t="shared" si="165"/>
        <v>4.2300000000000004</v>
      </c>
      <c r="DS60" s="160">
        <f t="shared" si="70"/>
        <v>7.3843212281156907</v>
      </c>
      <c r="DT60" s="160">
        <f t="shared" si="112"/>
        <v>6.6576347151221853</v>
      </c>
      <c r="DU60" s="160">
        <f t="shared" si="121"/>
        <v>6.3952716908666201</v>
      </c>
      <c r="DV60" s="62"/>
      <c r="DW60" s="78">
        <f t="shared" si="166"/>
        <v>2.8991090585442558</v>
      </c>
      <c r="DX60" s="62"/>
      <c r="DY60" s="27">
        <v>41.61</v>
      </c>
      <c r="DZ60" s="27">
        <v>7.26</v>
      </c>
      <c r="EA60" s="27">
        <v>17.98</v>
      </c>
      <c r="EB60" s="27">
        <v>40.700000000000003</v>
      </c>
      <c r="EC60" s="27">
        <v>7.51</v>
      </c>
      <c r="ED60" s="27">
        <v>18.23</v>
      </c>
      <c r="EE60" s="27">
        <v>39.56</v>
      </c>
      <c r="EF60" s="27">
        <v>7.12</v>
      </c>
      <c r="EG60" s="27">
        <v>16.53</v>
      </c>
      <c r="EH60" s="78">
        <f t="shared" si="73"/>
        <v>40.623333333333335</v>
      </c>
      <c r="EI60" s="78">
        <f t="shared" si="74"/>
        <v>7.2966666666666669</v>
      </c>
      <c r="EJ60" s="132">
        <f t="shared" si="75"/>
        <v>17.580000000000002</v>
      </c>
      <c r="EK60" s="70">
        <f t="shared" si="76"/>
        <v>10.039999999999999</v>
      </c>
      <c r="EL60" s="70">
        <f t="shared" si="77"/>
        <v>0.70000000000000018</v>
      </c>
      <c r="EM60" s="70">
        <f t="shared" si="78"/>
        <v>7.0100000000000016</v>
      </c>
      <c r="EN60" s="70">
        <f t="shared" si="79"/>
        <v>8.8100000000000023</v>
      </c>
      <c r="EO60" s="70">
        <f t="shared" si="80"/>
        <v>0.58000000000000007</v>
      </c>
      <c r="EP60" s="70">
        <f t="shared" si="81"/>
        <v>6.6999999999999993</v>
      </c>
      <c r="EQ60" s="70">
        <f t="shared" si="82"/>
        <v>8.68</v>
      </c>
      <c r="ER60" s="70">
        <f t="shared" si="83"/>
        <v>0.51999999999999957</v>
      </c>
      <c r="ES60" s="70">
        <f t="shared" si="84"/>
        <v>6.48</v>
      </c>
      <c r="ET60" s="160">
        <f t="shared" si="85"/>
        <v>12.265060130305111</v>
      </c>
      <c r="EU60" s="160">
        <f t="shared" si="113"/>
        <v>11.083433583506514</v>
      </c>
      <c r="EV60" s="160">
        <f t="shared" si="122"/>
        <v>10.844500910599805</v>
      </c>
      <c r="EW60" s="62"/>
      <c r="EX60" s="78">
        <f t="shared" si="167"/>
        <v>4.6796842248643689</v>
      </c>
      <c r="EY60" s="62"/>
      <c r="EZ60" s="27">
        <v>46.12</v>
      </c>
      <c r="FA60" s="27">
        <v>7.48</v>
      </c>
      <c r="FB60" s="27">
        <v>20.12</v>
      </c>
      <c r="FC60" s="27">
        <v>44.75</v>
      </c>
      <c r="FD60" s="27">
        <v>7.72</v>
      </c>
      <c r="FE60" s="27">
        <v>20.29</v>
      </c>
      <c r="FF60" s="27">
        <v>43.45</v>
      </c>
      <c r="FG60" s="27">
        <v>7.39</v>
      </c>
      <c r="FH60" s="27">
        <v>18.78</v>
      </c>
      <c r="FI60" s="78">
        <f t="shared" si="88"/>
        <v>44.773333333333333</v>
      </c>
      <c r="FJ60" s="78">
        <f t="shared" si="89"/>
        <v>7.53</v>
      </c>
      <c r="FK60" s="78">
        <f t="shared" si="90"/>
        <v>19.73</v>
      </c>
      <c r="FL60" s="70">
        <f t="shared" si="168"/>
        <v>12.21</v>
      </c>
      <c r="FM60" s="70">
        <f t="shared" si="169"/>
        <v>0.75999999999999979</v>
      </c>
      <c r="FN60" s="70">
        <f t="shared" si="170"/>
        <v>7.8900000000000006</v>
      </c>
      <c r="FO60" s="70">
        <f t="shared" si="171"/>
        <v>11.650000000000006</v>
      </c>
      <c r="FP60" s="70">
        <f t="shared" si="172"/>
        <v>0.66000000000000014</v>
      </c>
      <c r="FQ60" s="70">
        <f t="shared" si="173"/>
        <v>7.8900000000000006</v>
      </c>
      <c r="FR60" s="70">
        <f t="shared" si="174"/>
        <v>11.61</v>
      </c>
      <c r="FS60" s="70">
        <f t="shared" si="175"/>
        <v>0.62000000000000011</v>
      </c>
      <c r="FT60" s="70">
        <f t="shared" si="176"/>
        <v>7.73</v>
      </c>
      <c r="FU60" s="160">
        <f t="shared" si="91"/>
        <v>14.557259357447748</v>
      </c>
      <c r="FV60" s="160">
        <f t="shared" si="114"/>
        <v>14.08581556034297</v>
      </c>
      <c r="FW60" s="160">
        <f t="shared" si="123"/>
        <v>13.961711929416106</v>
      </c>
      <c r="FX60" s="62"/>
      <c r="FY60" s="78">
        <f t="shared" si="177"/>
        <v>2.8698354579235956</v>
      </c>
      <c r="FZ60" s="62"/>
      <c r="GA60" s="27">
        <v>48.29</v>
      </c>
      <c r="GB60" s="27">
        <v>7.54</v>
      </c>
      <c r="GC60" s="27">
        <v>21</v>
      </c>
      <c r="GD60" s="27">
        <v>47.59</v>
      </c>
      <c r="GE60" s="27">
        <v>7.8</v>
      </c>
      <c r="GF60" s="27">
        <v>21.48</v>
      </c>
      <c r="GG60" s="27">
        <v>46.38</v>
      </c>
      <c r="GH60" s="27">
        <v>7.49</v>
      </c>
      <c r="GI60" s="27">
        <v>20.03</v>
      </c>
      <c r="GJ60" s="78">
        <f t="shared" si="94"/>
        <v>47.419999999999995</v>
      </c>
      <c r="GK60" s="78">
        <f t="shared" si="95"/>
        <v>7.6099999999999994</v>
      </c>
      <c r="GL60" s="78">
        <f t="shared" si="96"/>
        <v>20.83666666666667</v>
      </c>
    </row>
    <row r="61" spans="1:194" s="93" customFormat="1">
      <c r="A61" s="38"/>
      <c r="B61" s="43" t="s">
        <v>133</v>
      </c>
      <c r="C61" s="30" t="s">
        <v>134</v>
      </c>
      <c r="D61" s="69"/>
      <c r="E61" s="27">
        <v>62.95</v>
      </c>
      <c r="F61" s="27">
        <v>6.2</v>
      </c>
      <c r="G61" s="27">
        <v>19.88</v>
      </c>
      <c r="H61" s="27">
        <v>63.54</v>
      </c>
      <c r="I61" s="27">
        <v>6.4</v>
      </c>
      <c r="J61" s="27">
        <v>20.57</v>
      </c>
      <c r="K61" s="27">
        <v>65.13</v>
      </c>
      <c r="L61" s="27">
        <v>6.06</v>
      </c>
      <c r="M61" s="27">
        <v>20.22</v>
      </c>
      <c r="N61" s="78">
        <f t="shared" si="51"/>
        <v>63.873333333333335</v>
      </c>
      <c r="O61" s="78">
        <f t="shared" si="52"/>
        <v>6.22</v>
      </c>
      <c r="P61" s="78">
        <f t="shared" si="53"/>
        <v>20.223333333333333</v>
      </c>
      <c r="Q61" s="70">
        <f t="shared" si="128"/>
        <v>-19.230000000000004</v>
      </c>
      <c r="R61" s="70">
        <f t="shared" si="129"/>
        <v>-0.20000000000000018</v>
      </c>
      <c r="S61" s="70">
        <f t="shared" si="130"/>
        <v>-3.6699999999999982</v>
      </c>
      <c r="T61" s="70">
        <f t="shared" si="131"/>
        <v>-20.07</v>
      </c>
      <c r="U61" s="70">
        <f t="shared" si="132"/>
        <v>-0.12000000000000011</v>
      </c>
      <c r="V61" s="70">
        <f t="shared" si="133"/>
        <v>-3.990000000000002</v>
      </c>
      <c r="W61" s="70">
        <f t="shared" si="134"/>
        <v>-21.699999999999996</v>
      </c>
      <c r="X61" s="70">
        <f t="shared" si="135"/>
        <v>0.13000000000000078</v>
      </c>
      <c r="Y61" s="70">
        <f t="shared" si="136"/>
        <v>-3.6899999999999977</v>
      </c>
      <c r="Z61" s="160">
        <f t="shared" si="107"/>
        <v>19.578094902211504</v>
      </c>
      <c r="AA61" s="160">
        <f t="shared" si="54"/>
        <v>20.463122928820031</v>
      </c>
      <c r="AB61" s="160">
        <f t="shared" si="55"/>
        <v>22.011883154332793</v>
      </c>
      <c r="AC61" s="289"/>
      <c r="AD61" s="289"/>
      <c r="AE61" s="230"/>
      <c r="AF61" s="230"/>
      <c r="AG61" s="230"/>
      <c r="AH61" s="230"/>
      <c r="AI61" s="230"/>
      <c r="AJ61" s="230"/>
      <c r="AK61" s="230"/>
      <c r="AL61" s="230"/>
      <c r="AM61" s="230"/>
      <c r="AN61" s="230"/>
      <c r="AO61" s="230"/>
      <c r="AP61" s="230"/>
      <c r="AQ61" s="230"/>
      <c r="AR61" s="61"/>
      <c r="AS61" s="78">
        <f t="shared" si="137"/>
        <v>20.682409595273629</v>
      </c>
      <c r="AT61" s="62"/>
      <c r="AU61" s="27">
        <v>43.72</v>
      </c>
      <c r="AV61" s="27">
        <v>6</v>
      </c>
      <c r="AW61" s="27">
        <v>16.21</v>
      </c>
      <c r="AX61" s="27">
        <v>43.47</v>
      </c>
      <c r="AY61" s="27">
        <v>6.28</v>
      </c>
      <c r="AZ61" s="27">
        <v>16.579999999999998</v>
      </c>
      <c r="BA61" s="27">
        <v>43.43</v>
      </c>
      <c r="BB61" s="27">
        <v>6.19</v>
      </c>
      <c r="BC61" s="27">
        <v>16.53</v>
      </c>
      <c r="BD61" s="78">
        <f t="shared" si="108"/>
        <v>43.54</v>
      </c>
      <c r="BE61" s="78">
        <f t="shared" si="109"/>
        <v>6.1566666666666672</v>
      </c>
      <c r="BF61" s="78">
        <f t="shared" si="178"/>
        <v>16.440000000000001</v>
      </c>
      <c r="BG61" s="70">
        <f t="shared" si="138"/>
        <v>-3.3900000000000006</v>
      </c>
      <c r="BH61" s="70">
        <f t="shared" si="139"/>
        <v>1.5</v>
      </c>
      <c r="BI61" s="70">
        <f t="shared" si="140"/>
        <v>0.5</v>
      </c>
      <c r="BJ61" s="70">
        <f t="shared" si="141"/>
        <v>-1.8500000000000014</v>
      </c>
      <c r="BK61" s="70">
        <f t="shared" si="142"/>
        <v>1.5499999999999998</v>
      </c>
      <c r="BL61" s="70">
        <f t="shared" si="143"/>
        <v>1.360000000000003</v>
      </c>
      <c r="BM61" s="70">
        <f t="shared" si="144"/>
        <v>-2.5499999999999972</v>
      </c>
      <c r="BN61" s="70">
        <f t="shared" si="145"/>
        <v>1.4499999999999993</v>
      </c>
      <c r="BO61" s="70">
        <f t="shared" si="146"/>
        <v>0.82999999999999829</v>
      </c>
      <c r="BP61" s="160">
        <f t="shared" si="110"/>
        <v>3.7406015558997998</v>
      </c>
      <c r="BQ61" s="160">
        <f t="shared" si="59"/>
        <v>2.770306842210807</v>
      </c>
      <c r="BR61" s="160">
        <f t="shared" si="60"/>
        <v>3.0485898379414671</v>
      </c>
      <c r="BS61" s="289"/>
      <c r="BT61" s="62"/>
      <c r="BU61" s="78">
        <f t="shared" si="183"/>
        <v>3.1299662759986586</v>
      </c>
      <c r="BV61" s="62"/>
      <c r="BW61" s="27">
        <v>40.33</v>
      </c>
      <c r="BX61" s="27">
        <v>7.5</v>
      </c>
      <c r="BY61" s="27">
        <v>16.71</v>
      </c>
      <c r="BZ61" s="27">
        <v>41.62</v>
      </c>
      <c r="CA61" s="27">
        <v>7.83</v>
      </c>
      <c r="CB61" s="27">
        <v>17.940000000000001</v>
      </c>
      <c r="CC61" s="27">
        <v>40.880000000000003</v>
      </c>
      <c r="CD61" s="27">
        <v>7.64</v>
      </c>
      <c r="CE61" s="27">
        <v>17.36</v>
      </c>
      <c r="CF61" s="78">
        <f t="shared" si="179"/>
        <v>40.943333333333328</v>
      </c>
      <c r="CG61" s="78">
        <f t="shared" si="180"/>
        <v>7.6566666666666663</v>
      </c>
      <c r="CH61" s="132">
        <f t="shared" si="181"/>
        <v>17.33666666666667</v>
      </c>
      <c r="CI61" s="141">
        <f t="shared" si="147"/>
        <v>4.68</v>
      </c>
      <c r="CJ61" s="70">
        <f t="shared" si="148"/>
        <v>-8.0000000000000071E-2</v>
      </c>
      <c r="CK61" s="70">
        <f t="shared" si="149"/>
        <v>3.4299999999999997</v>
      </c>
      <c r="CL61" s="70">
        <f t="shared" si="150"/>
        <v>4.4100000000000037</v>
      </c>
      <c r="CM61" s="70">
        <f t="shared" si="151"/>
        <v>-9.9999999999999645E-2</v>
      </c>
      <c r="CN61" s="70">
        <f t="shared" si="152"/>
        <v>3.4499999999999993</v>
      </c>
      <c r="CO61" s="70">
        <f t="shared" si="153"/>
        <v>3.9600000000000009</v>
      </c>
      <c r="CP61" s="70">
        <f t="shared" si="154"/>
        <v>-0.12000000000000011</v>
      </c>
      <c r="CQ61" s="142">
        <f t="shared" si="155"/>
        <v>3.2600000000000016</v>
      </c>
      <c r="CR61" s="160">
        <f t="shared" si="119"/>
        <v>5.8029044451894949</v>
      </c>
      <c r="CS61" s="160">
        <f t="shared" si="111"/>
        <v>5.6000535711723352</v>
      </c>
      <c r="CT61" s="160">
        <f t="shared" si="120"/>
        <v>5.1306529798847258</v>
      </c>
      <c r="CU61" s="62"/>
      <c r="CV61" s="78">
        <f t="shared" si="156"/>
        <v>5.5097096112227186</v>
      </c>
      <c r="CW61" s="62"/>
      <c r="CX61" s="27">
        <v>45.01</v>
      </c>
      <c r="CY61" s="27">
        <v>7.42</v>
      </c>
      <c r="CZ61" s="27">
        <v>20.14</v>
      </c>
      <c r="DA61" s="27">
        <v>46.03</v>
      </c>
      <c r="DB61" s="27">
        <v>7.73</v>
      </c>
      <c r="DC61" s="27">
        <v>21.39</v>
      </c>
      <c r="DD61" s="27">
        <v>44.84</v>
      </c>
      <c r="DE61" s="27">
        <v>7.52</v>
      </c>
      <c r="DF61" s="27">
        <v>20.62</v>
      </c>
      <c r="DG61" s="78">
        <f t="shared" si="67"/>
        <v>45.293333333333329</v>
      </c>
      <c r="DH61" s="78">
        <f t="shared" si="68"/>
        <v>7.5566666666666675</v>
      </c>
      <c r="DI61" s="132">
        <f t="shared" si="69"/>
        <v>20.716666666666669</v>
      </c>
      <c r="DJ61" s="70">
        <f t="shared" si="157"/>
        <v>7.93</v>
      </c>
      <c r="DK61" s="70">
        <f t="shared" si="158"/>
        <v>-0.20999999999999996</v>
      </c>
      <c r="DL61" s="70">
        <f t="shared" si="159"/>
        <v>4.4899999999999984</v>
      </c>
      <c r="DM61" s="70">
        <f t="shared" si="160"/>
        <v>7.8100000000000023</v>
      </c>
      <c r="DN61" s="70">
        <f t="shared" si="161"/>
        <v>-0.16000000000000014</v>
      </c>
      <c r="DO61" s="70">
        <f t="shared" si="162"/>
        <v>4.7300000000000004</v>
      </c>
      <c r="DP61" s="70">
        <f t="shared" si="163"/>
        <v>7.0499999999999972</v>
      </c>
      <c r="DQ61" s="70">
        <f t="shared" si="164"/>
        <v>-0.16999999999999993</v>
      </c>
      <c r="DR61" s="70">
        <f t="shared" si="165"/>
        <v>4.4800000000000004</v>
      </c>
      <c r="DS61" s="160">
        <f t="shared" si="70"/>
        <v>9.1153222652849735</v>
      </c>
      <c r="DT61" s="160">
        <f t="shared" si="112"/>
        <v>9.1320643887348947</v>
      </c>
      <c r="DU61" s="160">
        <f t="shared" si="121"/>
        <v>8.3547471535648494</v>
      </c>
      <c r="DV61" s="62"/>
      <c r="DW61" s="78">
        <f t="shared" si="166"/>
        <v>3.4576613805030481</v>
      </c>
      <c r="DX61" s="62"/>
      <c r="DY61" s="27">
        <v>48.26</v>
      </c>
      <c r="DZ61" s="27">
        <v>7.29</v>
      </c>
      <c r="EA61" s="27">
        <v>21.2</v>
      </c>
      <c r="EB61" s="27">
        <v>49.43</v>
      </c>
      <c r="EC61" s="27">
        <v>7.67</v>
      </c>
      <c r="ED61" s="27">
        <v>22.67</v>
      </c>
      <c r="EE61" s="27">
        <v>47.93</v>
      </c>
      <c r="EF61" s="27">
        <v>7.47</v>
      </c>
      <c r="EG61" s="27">
        <v>21.84</v>
      </c>
      <c r="EH61" s="78">
        <f t="shared" si="73"/>
        <v>48.54</v>
      </c>
      <c r="EI61" s="78">
        <f t="shared" si="74"/>
        <v>7.4766666666666666</v>
      </c>
      <c r="EJ61" s="132">
        <f t="shared" si="75"/>
        <v>21.903333333333336</v>
      </c>
      <c r="EK61" s="70">
        <f t="shared" si="76"/>
        <v>11.980000000000004</v>
      </c>
      <c r="EL61" s="70">
        <f t="shared" si="77"/>
        <v>-0.16000000000000014</v>
      </c>
      <c r="EM61" s="70">
        <f t="shared" si="78"/>
        <v>6.32</v>
      </c>
      <c r="EN61" s="70">
        <f t="shared" si="79"/>
        <v>11.64</v>
      </c>
      <c r="EO61" s="70">
        <f t="shared" si="80"/>
        <v>-4.9999999999999822E-2</v>
      </c>
      <c r="EP61" s="70">
        <f t="shared" si="81"/>
        <v>6.5599999999999987</v>
      </c>
      <c r="EQ61" s="70">
        <f t="shared" si="82"/>
        <v>11.149999999999999</v>
      </c>
      <c r="ER61" s="70">
        <f t="shared" si="83"/>
        <v>0</v>
      </c>
      <c r="ES61" s="70">
        <f t="shared" si="84"/>
        <v>6.43</v>
      </c>
      <c r="ET61" s="160">
        <f t="shared" si="85"/>
        <v>13.545789013564331</v>
      </c>
      <c r="EU61" s="160">
        <f t="shared" si="113"/>
        <v>13.361350979597834</v>
      </c>
      <c r="EV61" s="160">
        <f t="shared" si="122"/>
        <v>12.871184871642546</v>
      </c>
      <c r="EW61" s="62"/>
      <c r="EX61" s="78">
        <f t="shared" si="167"/>
        <v>4.4108628533554608</v>
      </c>
      <c r="EY61" s="62"/>
      <c r="EZ61" s="27">
        <v>52.31</v>
      </c>
      <c r="FA61" s="27">
        <v>7.34</v>
      </c>
      <c r="FB61" s="27">
        <v>23.03</v>
      </c>
      <c r="FC61" s="27">
        <v>53.26</v>
      </c>
      <c r="FD61" s="27">
        <v>7.78</v>
      </c>
      <c r="FE61" s="27">
        <v>24.5</v>
      </c>
      <c r="FF61" s="27">
        <v>52.03</v>
      </c>
      <c r="FG61" s="27">
        <v>7.64</v>
      </c>
      <c r="FH61" s="27">
        <v>23.79</v>
      </c>
      <c r="FI61" s="78">
        <f t="shared" si="88"/>
        <v>52.533333333333331</v>
      </c>
      <c r="FJ61" s="78">
        <f t="shared" si="89"/>
        <v>7.5866666666666669</v>
      </c>
      <c r="FK61" s="78">
        <f t="shared" si="90"/>
        <v>23.77333333333333</v>
      </c>
      <c r="FL61" s="70">
        <f t="shared" si="168"/>
        <v>15.14</v>
      </c>
      <c r="FM61" s="70">
        <f t="shared" si="169"/>
        <v>-0.20999999999999996</v>
      </c>
      <c r="FN61" s="70">
        <f t="shared" si="170"/>
        <v>7.2199999999999989</v>
      </c>
      <c r="FO61" s="70">
        <f t="shared" si="171"/>
        <v>13.590000000000003</v>
      </c>
      <c r="FP61" s="70">
        <f t="shared" si="172"/>
        <v>-0.3100000000000005</v>
      </c>
      <c r="FQ61" s="70">
        <f t="shared" si="173"/>
        <v>6.8499999999999979</v>
      </c>
      <c r="FR61" s="70">
        <f t="shared" si="174"/>
        <v>14.619999999999997</v>
      </c>
      <c r="FS61" s="70">
        <f t="shared" si="175"/>
        <v>-0.16999999999999993</v>
      </c>
      <c r="FT61" s="70">
        <f t="shared" si="176"/>
        <v>7.2600000000000016</v>
      </c>
      <c r="FU61" s="160">
        <f t="shared" si="91"/>
        <v>16.774745899714844</v>
      </c>
      <c r="FV61" s="160">
        <f t="shared" si="114"/>
        <v>15.221915122611874</v>
      </c>
      <c r="FW61" s="160">
        <f t="shared" si="123"/>
        <v>16.324242708315751</v>
      </c>
      <c r="FX61" s="62"/>
      <c r="FY61" s="78">
        <f t="shared" si="177"/>
        <v>2.9425461385979701</v>
      </c>
      <c r="FZ61" s="62"/>
      <c r="GA61" s="27">
        <v>55.47</v>
      </c>
      <c r="GB61" s="27">
        <v>7.29</v>
      </c>
      <c r="GC61" s="27">
        <v>23.93</v>
      </c>
      <c r="GD61" s="27">
        <v>55.21</v>
      </c>
      <c r="GE61" s="27">
        <v>7.52</v>
      </c>
      <c r="GF61" s="27">
        <v>24.79</v>
      </c>
      <c r="GG61" s="27">
        <v>55.5</v>
      </c>
      <c r="GH61" s="27">
        <v>7.47</v>
      </c>
      <c r="GI61" s="27">
        <v>24.62</v>
      </c>
      <c r="GJ61" s="78">
        <f t="shared" si="94"/>
        <v>55.393333333333338</v>
      </c>
      <c r="GK61" s="78">
        <f t="shared" si="95"/>
        <v>7.4266666666666659</v>
      </c>
      <c r="GL61" s="78">
        <f t="shared" si="96"/>
        <v>24.446666666666669</v>
      </c>
    </row>
    <row r="62" spans="1:194" s="93" customFormat="1" ht="15" thickBot="1">
      <c r="A62" s="38"/>
      <c r="B62" s="126" t="s">
        <v>136</v>
      </c>
      <c r="C62" s="113" t="s">
        <v>137</v>
      </c>
      <c r="D62" s="69"/>
      <c r="E62" s="105">
        <v>64.23</v>
      </c>
      <c r="F62" s="105">
        <v>6.25</v>
      </c>
      <c r="G62" s="105">
        <v>20.74</v>
      </c>
      <c r="H62" s="105">
        <v>64.400000000000006</v>
      </c>
      <c r="I62" s="105">
        <v>6.28</v>
      </c>
      <c r="J62" s="105">
        <v>20.329999999999998</v>
      </c>
      <c r="K62" s="105">
        <v>65.400000000000006</v>
      </c>
      <c r="L62" s="105">
        <v>6.23</v>
      </c>
      <c r="M62" s="105">
        <v>20.39</v>
      </c>
      <c r="N62" s="106">
        <f t="shared" si="51"/>
        <v>64.676666666666662</v>
      </c>
      <c r="O62" s="106">
        <f t="shared" si="52"/>
        <v>6.2533333333333339</v>
      </c>
      <c r="P62" s="106">
        <f t="shared" si="53"/>
        <v>20.486666666666665</v>
      </c>
      <c r="Q62" s="70">
        <f t="shared" si="128"/>
        <v>-20.370000000000005</v>
      </c>
      <c r="R62" s="70">
        <f t="shared" si="129"/>
        <v>-0.28000000000000025</v>
      </c>
      <c r="S62" s="70">
        <f t="shared" si="130"/>
        <v>-4.66</v>
      </c>
      <c r="T62" s="70">
        <f t="shared" si="131"/>
        <v>-19.970000000000006</v>
      </c>
      <c r="U62" s="70">
        <f t="shared" si="132"/>
        <v>-0.36000000000000032</v>
      </c>
      <c r="V62" s="70">
        <f t="shared" si="133"/>
        <v>-4.18</v>
      </c>
      <c r="W62" s="70">
        <f t="shared" si="134"/>
        <v>-20.940000000000005</v>
      </c>
      <c r="X62" s="70">
        <f t="shared" si="135"/>
        <v>-0.29000000000000004</v>
      </c>
      <c r="Y62" s="70">
        <f t="shared" si="136"/>
        <v>-4.3000000000000007</v>
      </c>
      <c r="Z62" s="160">
        <f t="shared" si="107"/>
        <v>20.898107569825555</v>
      </c>
      <c r="AA62" s="160">
        <f t="shared" si="54"/>
        <v>20.405952562916543</v>
      </c>
      <c r="AB62" s="160">
        <f t="shared" si="55"/>
        <v>21.378907829914983</v>
      </c>
      <c r="AC62" s="290"/>
      <c r="AD62" s="289"/>
      <c r="AE62" s="230"/>
      <c r="AF62" s="230"/>
      <c r="AG62" s="230"/>
      <c r="AH62" s="230"/>
      <c r="AI62" s="230"/>
      <c r="AJ62" s="230"/>
      <c r="AK62" s="230"/>
      <c r="AL62" s="230"/>
      <c r="AM62" s="230"/>
      <c r="AN62" s="230"/>
      <c r="AO62" s="230"/>
      <c r="AP62" s="230"/>
      <c r="AQ62" s="230"/>
      <c r="AR62" s="61"/>
      <c r="AS62" s="106">
        <f t="shared" si="137"/>
        <v>20.893281482598919</v>
      </c>
      <c r="AT62" s="62"/>
      <c r="AU62" s="105">
        <v>43.86</v>
      </c>
      <c r="AV62" s="105">
        <v>5.97</v>
      </c>
      <c r="AW62" s="105">
        <v>16.079999999999998</v>
      </c>
      <c r="AX62" s="105">
        <v>44.43</v>
      </c>
      <c r="AY62" s="105">
        <v>5.92</v>
      </c>
      <c r="AZ62" s="105">
        <v>16.149999999999999</v>
      </c>
      <c r="BA62" s="105">
        <v>44.46</v>
      </c>
      <c r="BB62" s="105">
        <v>5.94</v>
      </c>
      <c r="BC62" s="105">
        <v>16.09</v>
      </c>
      <c r="BD62" s="106">
        <f t="shared" si="108"/>
        <v>44.25</v>
      </c>
      <c r="BE62" s="106">
        <f t="shared" si="109"/>
        <v>5.9433333333333342</v>
      </c>
      <c r="BF62" s="106">
        <f t="shared" si="178"/>
        <v>16.106666666666666</v>
      </c>
      <c r="BG62" s="70">
        <f t="shared" si="138"/>
        <v>-4.0899999999999963</v>
      </c>
      <c r="BH62" s="70">
        <f t="shared" si="139"/>
        <v>1.9000000000000004</v>
      </c>
      <c r="BI62" s="70">
        <f t="shared" si="140"/>
        <v>0.90000000000000213</v>
      </c>
      <c r="BJ62" s="70">
        <f t="shared" si="141"/>
        <v>-4.4600000000000009</v>
      </c>
      <c r="BK62" s="70">
        <f t="shared" si="142"/>
        <v>1.71</v>
      </c>
      <c r="BL62" s="70">
        <f t="shared" si="143"/>
        <v>0.67999999999999972</v>
      </c>
      <c r="BM62" s="70">
        <f t="shared" si="144"/>
        <v>-2.8299999999999983</v>
      </c>
      <c r="BN62" s="70">
        <f t="shared" si="145"/>
        <v>1.67</v>
      </c>
      <c r="BO62" s="70">
        <f t="shared" si="146"/>
        <v>1.0899999999999999</v>
      </c>
      <c r="BP62" s="160">
        <f t="shared" si="110"/>
        <v>4.5987063398307972</v>
      </c>
      <c r="BQ62" s="160">
        <f t="shared" si="59"/>
        <v>4.8247383348737172</v>
      </c>
      <c r="BR62" s="160">
        <f t="shared" si="60"/>
        <v>3.462065857259216</v>
      </c>
      <c r="BS62" s="290"/>
      <c r="BT62" s="62"/>
      <c r="BU62" s="106">
        <f t="shared" si="183"/>
        <v>4.2754038145861433</v>
      </c>
      <c r="BV62" s="62"/>
      <c r="BW62" s="105">
        <v>39.770000000000003</v>
      </c>
      <c r="BX62" s="105">
        <v>7.87</v>
      </c>
      <c r="BY62" s="105">
        <v>16.98</v>
      </c>
      <c r="BZ62" s="105">
        <v>39.97</v>
      </c>
      <c r="CA62" s="105">
        <v>7.63</v>
      </c>
      <c r="CB62" s="105">
        <v>16.829999999999998</v>
      </c>
      <c r="CC62" s="105">
        <v>41.63</v>
      </c>
      <c r="CD62" s="105">
        <v>7.61</v>
      </c>
      <c r="CE62" s="105">
        <v>17.18</v>
      </c>
      <c r="CF62" s="106">
        <f t="shared" si="179"/>
        <v>40.456666666666671</v>
      </c>
      <c r="CG62" s="106">
        <f t="shared" si="180"/>
        <v>7.7033333333333331</v>
      </c>
      <c r="CH62" s="135">
        <f t="shared" si="181"/>
        <v>16.996666666666666</v>
      </c>
      <c r="CI62" s="141">
        <f t="shared" si="147"/>
        <v>3.4399999999999977</v>
      </c>
      <c r="CJ62" s="70">
        <f t="shared" si="148"/>
        <v>-4.0000000000000036E-2</v>
      </c>
      <c r="CK62" s="70">
        <f t="shared" si="149"/>
        <v>3.5599999999999987</v>
      </c>
      <c r="CL62" s="70">
        <f t="shared" si="150"/>
        <v>3.4699999999999989</v>
      </c>
      <c r="CM62" s="70">
        <f t="shared" si="151"/>
        <v>-4.9999999999999822E-2</v>
      </c>
      <c r="CN62" s="70">
        <f t="shared" si="152"/>
        <v>3.1800000000000033</v>
      </c>
      <c r="CO62" s="70">
        <f t="shared" si="153"/>
        <v>2.269999999999996</v>
      </c>
      <c r="CP62" s="70">
        <f t="shared" si="154"/>
        <v>-0.26000000000000068</v>
      </c>
      <c r="CQ62" s="142">
        <f t="shared" si="155"/>
        <v>2.4600000000000009</v>
      </c>
      <c r="CR62" s="160">
        <f t="shared" si="119"/>
        <v>4.9506363227367025</v>
      </c>
      <c r="CS62" s="160">
        <f t="shared" si="111"/>
        <v>4.7069947949833146</v>
      </c>
      <c r="CT62" s="160">
        <f t="shared" si="120"/>
        <v>3.3573948233712381</v>
      </c>
      <c r="CU62" s="62"/>
      <c r="CV62" s="106">
        <f t="shared" si="156"/>
        <v>4.333780746133284</v>
      </c>
      <c r="CW62" s="62"/>
      <c r="CX62" s="105">
        <v>43.21</v>
      </c>
      <c r="CY62" s="105">
        <v>7.83</v>
      </c>
      <c r="CZ62" s="105">
        <v>20.54</v>
      </c>
      <c r="DA62" s="105">
        <v>43.44</v>
      </c>
      <c r="DB62" s="105">
        <v>7.58</v>
      </c>
      <c r="DC62" s="105">
        <v>20.010000000000002</v>
      </c>
      <c r="DD62" s="105">
        <v>43.9</v>
      </c>
      <c r="DE62" s="105">
        <v>7.35</v>
      </c>
      <c r="DF62" s="105">
        <v>19.64</v>
      </c>
      <c r="DG62" s="106">
        <f t="shared" si="67"/>
        <v>43.516666666666673</v>
      </c>
      <c r="DH62" s="106">
        <f t="shared" si="68"/>
        <v>7.586666666666666</v>
      </c>
      <c r="DI62" s="135">
        <f t="shared" si="69"/>
        <v>20.063333333333333</v>
      </c>
      <c r="DJ62" s="70">
        <f t="shared" si="157"/>
        <v>6.4499999999999957</v>
      </c>
      <c r="DK62" s="70">
        <f t="shared" si="158"/>
        <v>-0.12999999999999989</v>
      </c>
      <c r="DL62" s="70">
        <f t="shared" si="159"/>
        <v>4.7100000000000009</v>
      </c>
      <c r="DM62" s="70">
        <f t="shared" si="160"/>
        <v>6.6700000000000017</v>
      </c>
      <c r="DN62" s="70">
        <f t="shared" si="161"/>
        <v>-7.0000000000000284E-2</v>
      </c>
      <c r="DO62" s="70">
        <f t="shared" si="162"/>
        <v>4.4600000000000009</v>
      </c>
      <c r="DP62" s="70">
        <f t="shared" si="163"/>
        <v>5.779999999999994</v>
      </c>
      <c r="DQ62" s="70">
        <f t="shared" si="164"/>
        <v>-0.27000000000000046</v>
      </c>
      <c r="DR62" s="70">
        <f t="shared" si="165"/>
        <v>3.7899999999999991</v>
      </c>
      <c r="DS62" s="160">
        <f t="shared" si="70"/>
        <v>7.9877093086816791</v>
      </c>
      <c r="DT62" s="160">
        <f t="shared" si="112"/>
        <v>8.0240513457978349</v>
      </c>
      <c r="DU62" s="160">
        <f t="shared" si="121"/>
        <v>6.9170369378802601</v>
      </c>
      <c r="DV62" s="62"/>
      <c r="DW62" s="106">
        <f t="shared" si="166"/>
        <v>3.4741969495761702</v>
      </c>
      <c r="DX62" s="62"/>
      <c r="DY62" s="105">
        <v>46.22</v>
      </c>
      <c r="DZ62" s="105">
        <v>7.74</v>
      </c>
      <c r="EA62" s="105">
        <v>21.69</v>
      </c>
      <c r="EB62" s="105">
        <v>46.64</v>
      </c>
      <c r="EC62" s="105">
        <v>7.56</v>
      </c>
      <c r="ED62" s="105">
        <v>21.29</v>
      </c>
      <c r="EE62" s="105">
        <v>47.41</v>
      </c>
      <c r="EF62" s="105">
        <v>7.34</v>
      </c>
      <c r="EG62" s="105">
        <v>20.97</v>
      </c>
      <c r="EH62" s="106">
        <f t="shared" si="73"/>
        <v>46.756666666666661</v>
      </c>
      <c r="EI62" s="106">
        <f t="shared" si="74"/>
        <v>7.5466666666666669</v>
      </c>
      <c r="EJ62" s="135">
        <f t="shared" si="75"/>
        <v>21.316666666666666</v>
      </c>
      <c r="EK62" s="70">
        <f t="shared" si="76"/>
        <v>10.309999999999995</v>
      </c>
      <c r="EL62" s="70">
        <f t="shared" si="77"/>
        <v>0</v>
      </c>
      <c r="EM62" s="70">
        <f t="shared" si="78"/>
        <v>6.5500000000000007</v>
      </c>
      <c r="EN62" s="70">
        <f t="shared" si="79"/>
        <v>11.060000000000002</v>
      </c>
      <c r="EO62" s="70">
        <f t="shared" si="80"/>
        <v>3.0000000000000249E-2</v>
      </c>
      <c r="EP62" s="70">
        <f t="shared" si="81"/>
        <v>6.3800000000000026</v>
      </c>
      <c r="EQ62" s="70">
        <f t="shared" si="82"/>
        <v>8.3699999999999974</v>
      </c>
      <c r="ER62" s="70">
        <f t="shared" si="83"/>
        <v>-0.16000000000000014</v>
      </c>
      <c r="ES62" s="70">
        <f t="shared" si="84"/>
        <v>5.0500000000000007</v>
      </c>
      <c r="ET62" s="160">
        <f t="shared" si="85"/>
        <v>12.214687879761804</v>
      </c>
      <c r="EU62" s="160">
        <f t="shared" si="113"/>
        <v>12.768277095990676</v>
      </c>
      <c r="EV62" s="160">
        <f t="shared" si="122"/>
        <v>9.7767581539076627</v>
      </c>
      <c r="EW62" s="62"/>
      <c r="EX62" s="106">
        <f t="shared" si="167"/>
        <v>3.9835997121531599</v>
      </c>
      <c r="EY62" s="62"/>
      <c r="EZ62" s="105">
        <v>50.08</v>
      </c>
      <c r="FA62" s="105">
        <v>7.87</v>
      </c>
      <c r="FB62" s="105">
        <v>23.53</v>
      </c>
      <c r="FC62" s="105">
        <v>51.03</v>
      </c>
      <c r="FD62" s="105">
        <v>7.66</v>
      </c>
      <c r="FE62" s="105">
        <v>23.21</v>
      </c>
      <c r="FF62" s="105">
        <v>50</v>
      </c>
      <c r="FG62" s="105">
        <v>7.45</v>
      </c>
      <c r="FH62" s="105">
        <v>22.23</v>
      </c>
      <c r="FI62" s="106">
        <f t="shared" si="88"/>
        <v>50.370000000000005</v>
      </c>
      <c r="FJ62" s="106">
        <f t="shared" si="89"/>
        <v>7.66</v>
      </c>
      <c r="FK62" s="106">
        <f t="shared" si="90"/>
        <v>22.99</v>
      </c>
      <c r="FL62" s="70">
        <f t="shared" si="168"/>
        <v>13.489999999999995</v>
      </c>
      <c r="FM62" s="70">
        <f t="shared" si="169"/>
        <v>3.0000000000000249E-2</v>
      </c>
      <c r="FN62" s="70">
        <f t="shared" si="170"/>
        <v>7.7199999999999989</v>
      </c>
      <c r="FO62" s="70">
        <f t="shared" si="171"/>
        <v>14.25</v>
      </c>
      <c r="FP62" s="70">
        <f t="shared" si="172"/>
        <v>-5.9999999999999609E-2</v>
      </c>
      <c r="FQ62" s="70">
        <f t="shared" si="173"/>
        <v>7.3100000000000023</v>
      </c>
      <c r="FR62" s="70">
        <f t="shared" si="174"/>
        <v>12.769999999999996</v>
      </c>
      <c r="FS62" s="70">
        <f t="shared" si="175"/>
        <v>-0.19000000000000039</v>
      </c>
      <c r="FT62" s="70">
        <f t="shared" si="176"/>
        <v>6.379999999999999</v>
      </c>
      <c r="FU62" s="160">
        <f t="shared" si="91"/>
        <v>15.542824711100613</v>
      </c>
      <c r="FV62" s="160">
        <f t="shared" si="114"/>
        <v>16.01568606085921</v>
      </c>
      <c r="FW62" s="160">
        <f t="shared" si="123"/>
        <v>14.276323056025312</v>
      </c>
      <c r="FX62" s="62"/>
      <c r="FY62" s="106">
        <f t="shared" si="177"/>
        <v>3.7677859693872069</v>
      </c>
      <c r="FZ62" s="62"/>
      <c r="GA62" s="105">
        <v>53.26</v>
      </c>
      <c r="GB62" s="105">
        <v>7.9</v>
      </c>
      <c r="GC62" s="105">
        <v>24.7</v>
      </c>
      <c r="GD62" s="105">
        <v>54.22</v>
      </c>
      <c r="GE62" s="105">
        <v>7.57</v>
      </c>
      <c r="GF62" s="105">
        <v>24.14</v>
      </c>
      <c r="GG62" s="105">
        <v>54.4</v>
      </c>
      <c r="GH62" s="105">
        <v>7.42</v>
      </c>
      <c r="GI62" s="105">
        <v>23.56</v>
      </c>
      <c r="GJ62" s="106">
        <f t="shared" si="94"/>
        <v>53.96</v>
      </c>
      <c r="GK62" s="106">
        <f t="shared" si="95"/>
        <v>7.63</v>
      </c>
      <c r="GL62" s="106">
        <f t="shared" si="96"/>
        <v>24.133333333333336</v>
      </c>
    </row>
    <row r="63" spans="1:194" s="60" customFormat="1">
      <c r="A63" s="88"/>
      <c r="B63" s="127" t="s">
        <v>138</v>
      </c>
      <c r="C63" s="116" t="s">
        <v>139</v>
      </c>
      <c r="D63" s="12"/>
      <c r="E63" s="21">
        <v>64.67</v>
      </c>
      <c r="F63" s="21">
        <v>6.78</v>
      </c>
      <c r="G63" s="21">
        <v>23.01</v>
      </c>
      <c r="H63" s="21">
        <v>65.06</v>
      </c>
      <c r="I63" s="21">
        <v>6.68</v>
      </c>
      <c r="J63" s="21">
        <v>21.86</v>
      </c>
      <c r="K63" s="21">
        <v>64.58</v>
      </c>
      <c r="L63" s="21">
        <v>6.39</v>
      </c>
      <c r="M63" s="21">
        <v>21.34</v>
      </c>
      <c r="N63" s="91">
        <f t="shared" si="51"/>
        <v>64.77</v>
      </c>
      <c r="O63" s="91">
        <f t="shared" si="52"/>
        <v>6.6166666666666671</v>
      </c>
      <c r="P63" s="91">
        <f t="shared" si="53"/>
        <v>22.070000000000004</v>
      </c>
      <c r="Q63" s="90">
        <f t="shared" si="128"/>
        <v>-20.240000000000002</v>
      </c>
      <c r="R63" s="90">
        <f t="shared" si="129"/>
        <v>-0.96</v>
      </c>
      <c r="S63" s="90">
        <f t="shared" si="130"/>
        <v>-7.6400000000000023</v>
      </c>
      <c r="T63" s="90">
        <f t="shared" si="131"/>
        <v>-20.03</v>
      </c>
      <c r="U63" s="90">
        <f t="shared" si="132"/>
        <v>-0.69999999999999929</v>
      </c>
      <c r="V63" s="90">
        <f t="shared" si="133"/>
        <v>-5.5</v>
      </c>
      <c r="W63" s="90">
        <f t="shared" si="134"/>
        <v>-19.64</v>
      </c>
      <c r="X63" s="90">
        <f t="shared" si="135"/>
        <v>-0.47999999999999954</v>
      </c>
      <c r="Y63" s="90">
        <f t="shared" si="136"/>
        <v>-5.3299999999999983</v>
      </c>
      <c r="Z63" s="162">
        <f t="shared" si="107"/>
        <v>21.655225697276862</v>
      </c>
      <c r="AA63" s="162">
        <f t="shared" si="54"/>
        <v>20.783187917160351</v>
      </c>
      <c r="AB63" s="162">
        <f t="shared" si="55"/>
        <v>20.356053153791869</v>
      </c>
      <c r="AC63" s="288">
        <f>AVERAGE(Z63:AB66)</f>
        <v>20.264865216058741</v>
      </c>
      <c r="AD63" s="289"/>
      <c r="AE63" s="229"/>
      <c r="AF63" s="229"/>
      <c r="AG63" s="229"/>
      <c r="AH63" s="229"/>
      <c r="AI63" s="229"/>
      <c r="AJ63" s="229"/>
      <c r="AK63" s="229"/>
      <c r="AL63" s="229"/>
      <c r="AM63" s="229"/>
      <c r="AN63" s="229"/>
      <c r="AO63" s="229"/>
      <c r="AP63" s="229"/>
      <c r="AQ63" s="229"/>
      <c r="AR63" s="58"/>
      <c r="AS63" s="91">
        <f t="shared" si="137"/>
        <v>20.909669746050238</v>
      </c>
      <c r="AT63" s="59"/>
      <c r="AU63" s="21">
        <v>44.43</v>
      </c>
      <c r="AV63" s="21">
        <v>5.82</v>
      </c>
      <c r="AW63" s="21">
        <v>15.37</v>
      </c>
      <c r="AX63" s="21">
        <v>45.03</v>
      </c>
      <c r="AY63" s="21">
        <v>5.98</v>
      </c>
      <c r="AZ63" s="21">
        <v>16.36</v>
      </c>
      <c r="BA63" s="21">
        <v>44.94</v>
      </c>
      <c r="BB63" s="21">
        <v>5.91</v>
      </c>
      <c r="BC63" s="21">
        <v>16.010000000000002</v>
      </c>
      <c r="BD63" s="91">
        <f t="shared" si="108"/>
        <v>44.800000000000004</v>
      </c>
      <c r="BE63" s="91">
        <f t="shared" si="109"/>
        <v>5.9033333333333333</v>
      </c>
      <c r="BF63" s="91">
        <f t="shared" si="178"/>
        <v>15.913333333333332</v>
      </c>
      <c r="BG63" s="90">
        <f t="shared" si="138"/>
        <v>-5.6000000000000014</v>
      </c>
      <c r="BH63" s="90">
        <f t="shared" si="139"/>
        <v>1.42</v>
      </c>
      <c r="BI63" s="90">
        <f t="shared" si="140"/>
        <v>-0.86999999999999922</v>
      </c>
      <c r="BJ63" s="90">
        <f t="shared" si="141"/>
        <v>-7.1400000000000006</v>
      </c>
      <c r="BK63" s="90">
        <f t="shared" si="142"/>
        <v>1.6799999999999997</v>
      </c>
      <c r="BL63" s="90">
        <f t="shared" si="143"/>
        <v>-1.4599999999999991</v>
      </c>
      <c r="BM63" s="90">
        <f t="shared" si="144"/>
        <v>-6.009999999999998</v>
      </c>
      <c r="BN63" s="90">
        <f t="shared" si="145"/>
        <v>2.0599999999999996</v>
      </c>
      <c r="BO63" s="90">
        <f t="shared" si="146"/>
        <v>-9.0000000000001634E-2</v>
      </c>
      <c r="BP63" s="162">
        <f t="shared" si="110"/>
        <v>5.8423710939994233</v>
      </c>
      <c r="BQ63" s="162">
        <f t="shared" si="59"/>
        <v>7.4788769210356714</v>
      </c>
      <c r="BR63" s="162">
        <f t="shared" si="60"/>
        <v>6.3538807039477829</v>
      </c>
      <c r="BS63" s="288">
        <f>AVERAGE(BP63:BR66)</f>
        <v>5.6049817929671244</v>
      </c>
      <c r="BT63" s="59"/>
      <c r="BU63" s="91">
        <f t="shared" si="183"/>
        <v>6.5323511166433113</v>
      </c>
      <c r="BV63" s="59"/>
      <c r="BW63" s="21">
        <v>38.83</v>
      </c>
      <c r="BX63" s="21">
        <v>7.24</v>
      </c>
      <c r="BY63" s="21">
        <v>14.5</v>
      </c>
      <c r="BZ63" s="21">
        <v>37.89</v>
      </c>
      <c r="CA63" s="21">
        <v>7.66</v>
      </c>
      <c r="CB63" s="21">
        <v>14.9</v>
      </c>
      <c r="CC63" s="21">
        <v>38.93</v>
      </c>
      <c r="CD63" s="21">
        <v>7.97</v>
      </c>
      <c r="CE63" s="21">
        <v>15.92</v>
      </c>
      <c r="CF63" s="91">
        <f t="shared" si="179"/>
        <v>38.550000000000004</v>
      </c>
      <c r="CG63" s="91">
        <f t="shared" si="180"/>
        <v>7.623333333333334</v>
      </c>
      <c r="CH63" s="131">
        <f t="shared" si="181"/>
        <v>15.106666666666667</v>
      </c>
      <c r="CI63" s="139">
        <f t="shared" si="147"/>
        <v>-1.0599999999999952</v>
      </c>
      <c r="CJ63" s="90">
        <f t="shared" si="148"/>
        <v>0.33000000000000007</v>
      </c>
      <c r="CK63" s="90">
        <f t="shared" si="149"/>
        <v>-0.1899999999999995</v>
      </c>
      <c r="CL63" s="90">
        <f t="shared" si="150"/>
        <v>-1.6300000000000026</v>
      </c>
      <c r="CM63" s="90">
        <f t="shared" si="151"/>
        <v>0.58000000000000007</v>
      </c>
      <c r="CN63" s="90">
        <f t="shared" si="152"/>
        <v>-9.9999999999997868E-3</v>
      </c>
      <c r="CO63" s="90">
        <f t="shared" si="153"/>
        <v>-2.25</v>
      </c>
      <c r="CP63" s="90">
        <f t="shared" si="154"/>
        <v>0.8199999999999994</v>
      </c>
      <c r="CQ63" s="140">
        <f t="shared" si="155"/>
        <v>0.11999999999999922</v>
      </c>
      <c r="CR63" s="162">
        <f t="shared" si="119"/>
        <v>1.1263214461245019</v>
      </c>
      <c r="CS63" s="162">
        <f t="shared" si="111"/>
        <v>1.7301445026355482</v>
      </c>
      <c r="CT63" s="162">
        <f t="shared" si="120"/>
        <v>2.3977697971239857</v>
      </c>
      <c r="CU63" s="59"/>
      <c r="CV63" s="91">
        <f t="shared" si="156"/>
        <v>1.7449259774175732</v>
      </c>
      <c r="CW63" s="59"/>
      <c r="CX63" s="21">
        <v>37.770000000000003</v>
      </c>
      <c r="CY63" s="21">
        <v>7.57</v>
      </c>
      <c r="CZ63" s="21">
        <v>14.31</v>
      </c>
      <c r="DA63" s="21">
        <v>36.26</v>
      </c>
      <c r="DB63" s="21">
        <v>8.24</v>
      </c>
      <c r="DC63" s="21">
        <v>14.89</v>
      </c>
      <c r="DD63" s="21">
        <v>36.68</v>
      </c>
      <c r="DE63" s="21">
        <v>8.7899999999999991</v>
      </c>
      <c r="DF63" s="21">
        <v>16.04</v>
      </c>
      <c r="DG63" s="91">
        <f t="shared" si="67"/>
        <v>36.903333333333336</v>
      </c>
      <c r="DH63" s="91">
        <f t="shared" si="68"/>
        <v>8.2000000000000011</v>
      </c>
      <c r="DI63" s="131">
        <f t="shared" si="69"/>
        <v>15.08</v>
      </c>
      <c r="DJ63" s="90">
        <f t="shared" si="157"/>
        <v>-1.2100000000000009</v>
      </c>
      <c r="DK63" s="90">
        <f t="shared" si="158"/>
        <v>0.67999999999999972</v>
      </c>
      <c r="DL63" s="90">
        <f t="shared" si="159"/>
        <v>0.26999999999999957</v>
      </c>
      <c r="DM63" s="90">
        <f t="shared" si="160"/>
        <v>-1.7899999999999991</v>
      </c>
      <c r="DN63" s="90">
        <f t="shared" si="161"/>
        <v>1.0899999999999999</v>
      </c>
      <c r="DO63" s="90">
        <f t="shared" si="162"/>
        <v>0.5</v>
      </c>
      <c r="DP63" s="90">
        <f t="shared" si="163"/>
        <v>-1.4099999999999966</v>
      </c>
      <c r="DQ63" s="90">
        <f t="shared" si="164"/>
        <v>1.1200000000000001</v>
      </c>
      <c r="DR63" s="90">
        <f t="shared" si="165"/>
        <v>0.77000000000000135</v>
      </c>
      <c r="DS63" s="162">
        <f t="shared" si="70"/>
        <v>1.4140014144264501</v>
      </c>
      <c r="DT63" s="162">
        <f t="shared" si="112"/>
        <v>2.1545765245170561</v>
      </c>
      <c r="DU63" s="162">
        <f t="shared" si="121"/>
        <v>1.9584177286779225</v>
      </c>
      <c r="DV63" s="59"/>
      <c r="DW63" s="91">
        <f t="shared" si="166"/>
        <v>0.68725702777215913</v>
      </c>
      <c r="DX63" s="59"/>
      <c r="DY63" s="21">
        <v>37.619999999999997</v>
      </c>
      <c r="DZ63" s="21">
        <v>7.92</v>
      </c>
      <c r="EA63" s="21">
        <v>14.77</v>
      </c>
      <c r="EB63" s="21">
        <v>36.1</v>
      </c>
      <c r="EC63" s="21">
        <v>8.75</v>
      </c>
      <c r="ED63" s="21">
        <v>15.4</v>
      </c>
      <c r="EE63" s="21">
        <v>37.520000000000003</v>
      </c>
      <c r="EF63" s="21">
        <v>9.09</v>
      </c>
      <c r="EG63" s="21">
        <v>16.690000000000001</v>
      </c>
      <c r="EH63" s="91">
        <f t="shared" si="73"/>
        <v>37.080000000000005</v>
      </c>
      <c r="EI63" s="91">
        <f t="shared" si="74"/>
        <v>8.5866666666666678</v>
      </c>
      <c r="EJ63" s="131">
        <f t="shared" si="75"/>
        <v>15.62</v>
      </c>
      <c r="EK63" s="70">
        <f t="shared" si="76"/>
        <v>-0.98999999999999488</v>
      </c>
      <c r="EL63" s="70">
        <f t="shared" si="77"/>
        <v>1.3599999999999994</v>
      </c>
      <c r="EM63" s="70">
        <f t="shared" si="78"/>
        <v>1.1300000000000008</v>
      </c>
      <c r="EN63" s="70">
        <f t="shared" si="79"/>
        <v>-1.6499999999999986</v>
      </c>
      <c r="EO63" s="70">
        <f t="shared" si="80"/>
        <v>1.4900000000000002</v>
      </c>
      <c r="EP63" s="70">
        <f t="shared" si="81"/>
        <v>0.98000000000000043</v>
      </c>
      <c r="EQ63" s="70">
        <f t="shared" si="82"/>
        <v>-1.8999999999999986</v>
      </c>
      <c r="ER63" s="70">
        <f t="shared" si="83"/>
        <v>1.8600000000000003</v>
      </c>
      <c r="ES63" s="70">
        <f t="shared" si="84"/>
        <v>1.4799999999999986</v>
      </c>
      <c r="ET63" s="162">
        <f t="shared" si="85"/>
        <v>2.0264747716169551</v>
      </c>
      <c r="EU63" s="162">
        <f t="shared" si="113"/>
        <v>2.429609022044493</v>
      </c>
      <c r="EV63" s="162">
        <f t="shared" si="122"/>
        <v>3.0430248109405862</v>
      </c>
      <c r="EW63" s="59"/>
      <c r="EX63" s="91">
        <f t="shared" si="167"/>
        <v>0.91480416847905954</v>
      </c>
      <c r="EY63" s="59"/>
      <c r="EZ63" s="21">
        <v>37.840000000000003</v>
      </c>
      <c r="FA63" s="21">
        <v>8.6</v>
      </c>
      <c r="FB63" s="21">
        <v>15.63</v>
      </c>
      <c r="FC63" s="21">
        <v>36.24</v>
      </c>
      <c r="FD63" s="21">
        <v>9.15</v>
      </c>
      <c r="FE63" s="21">
        <v>15.88</v>
      </c>
      <c r="FF63" s="21">
        <v>37.03</v>
      </c>
      <c r="FG63" s="21">
        <v>9.83</v>
      </c>
      <c r="FH63" s="21">
        <v>17.399999999999999</v>
      </c>
      <c r="FI63" s="91">
        <f t="shared" si="88"/>
        <v>37.036666666666669</v>
      </c>
      <c r="FJ63" s="91">
        <f t="shared" si="89"/>
        <v>9.1933333333333334</v>
      </c>
      <c r="FK63" s="91">
        <f t="shared" si="90"/>
        <v>16.303333333333331</v>
      </c>
      <c r="FL63" s="90">
        <f t="shared" si="168"/>
        <v>-0.72999999999999687</v>
      </c>
      <c r="FM63" s="90">
        <f t="shared" si="169"/>
        <v>1.8599999999999994</v>
      </c>
      <c r="FN63" s="90">
        <f t="shared" si="170"/>
        <v>1.9299999999999997</v>
      </c>
      <c r="FO63" s="90">
        <f t="shared" si="171"/>
        <v>-1.0399999999999991</v>
      </c>
      <c r="FP63" s="90">
        <f t="shared" si="172"/>
        <v>2.2099999999999991</v>
      </c>
      <c r="FQ63" s="90">
        <f t="shared" si="173"/>
        <v>2.2099999999999991</v>
      </c>
      <c r="FR63" s="90">
        <f t="shared" si="174"/>
        <v>-0.92999999999999972</v>
      </c>
      <c r="FS63" s="90">
        <f t="shared" si="175"/>
        <v>2.2700000000000005</v>
      </c>
      <c r="FT63" s="90">
        <f t="shared" si="176"/>
        <v>2.6399999999999988</v>
      </c>
      <c r="FU63" s="162">
        <f t="shared" si="91"/>
        <v>2.7780208782512763</v>
      </c>
      <c r="FV63" s="162">
        <f t="shared" si="114"/>
        <v>3.2939034594231793</v>
      </c>
      <c r="FW63" s="162">
        <f t="shared" si="123"/>
        <v>3.6038035462549836</v>
      </c>
      <c r="FX63" s="59"/>
      <c r="FY63" s="91">
        <f t="shared" si="177"/>
        <v>1.3424107667426763</v>
      </c>
      <c r="FZ63" s="59"/>
      <c r="GA63" s="21">
        <v>38.1</v>
      </c>
      <c r="GB63" s="21">
        <v>9.1</v>
      </c>
      <c r="GC63" s="21">
        <v>16.43</v>
      </c>
      <c r="GD63" s="21">
        <v>36.85</v>
      </c>
      <c r="GE63" s="21">
        <v>9.8699999999999992</v>
      </c>
      <c r="GF63" s="21">
        <v>17.11</v>
      </c>
      <c r="GG63" s="21">
        <v>38</v>
      </c>
      <c r="GH63" s="21">
        <v>10.24</v>
      </c>
      <c r="GI63" s="21">
        <v>18.559999999999999</v>
      </c>
      <c r="GJ63" s="91">
        <f t="shared" si="94"/>
        <v>37.65</v>
      </c>
      <c r="GK63" s="91">
        <f t="shared" si="95"/>
        <v>9.7366666666666664</v>
      </c>
      <c r="GL63" s="91">
        <f t="shared" si="96"/>
        <v>17.366666666666664</v>
      </c>
    </row>
    <row r="64" spans="1:194" s="93" customFormat="1">
      <c r="A64" s="38"/>
      <c r="B64" s="43" t="s">
        <v>140</v>
      </c>
      <c r="C64" s="34" t="s">
        <v>141</v>
      </c>
      <c r="D64" s="69"/>
      <c r="E64" s="27">
        <v>64.17</v>
      </c>
      <c r="F64" s="27">
        <v>6.18</v>
      </c>
      <c r="G64" s="27">
        <v>20.89</v>
      </c>
      <c r="H64" s="27">
        <v>61.74</v>
      </c>
      <c r="I64" s="27">
        <v>7.61</v>
      </c>
      <c r="J64" s="27">
        <v>22.49</v>
      </c>
      <c r="K64" s="27">
        <v>65.83</v>
      </c>
      <c r="L64" s="27">
        <v>6.63</v>
      </c>
      <c r="M64" s="27">
        <v>21.05</v>
      </c>
      <c r="N64" s="78">
        <f t="shared" si="51"/>
        <v>63.913333333333334</v>
      </c>
      <c r="O64" s="78">
        <f t="shared" si="52"/>
        <v>6.8066666666666658</v>
      </c>
      <c r="P64" s="78">
        <f t="shared" si="53"/>
        <v>21.476666666666663</v>
      </c>
      <c r="Q64" s="70">
        <f t="shared" si="128"/>
        <v>-22</v>
      </c>
      <c r="R64" s="70">
        <f t="shared" si="129"/>
        <v>0.11000000000000032</v>
      </c>
      <c r="S64" s="70">
        <f t="shared" si="130"/>
        <v>-5</v>
      </c>
      <c r="T64" s="70">
        <f t="shared" si="131"/>
        <v>-17.730000000000004</v>
      </c>
      <c r="U64" s="70">
        <f t="shared" si="132"/>
        <v>-1.79</v>
      </c>
      <c r="V64" s="70">
        <f t="shared" si="133"/>
        <v>-7.0799999999999983</v>
      </c>
      <c r="W64" s="70">
        <f t="shared" si="134"/>
        <v>-18.979999999999997</v>
      </c>
      <c r="X64" s="70">
        <f t="shared" si="135"/>
        <v>-0.1899999999999995</v>
      </c>
      <c r="Y64" s="70">
        <f t="shared" si="136"/>
        <v>-4.32</v>
      </c>
      <c r="Z64" s="160">
        <f t="shared" si="107"/>
        <v>22.561296505298625</v>
      </c>
      <c r="AA64" s="160">
        <f t="shared" si="54"/>
        <v>19.17507235970702</v>
      </c>
      <c r="AB64" s="160">
        <f t="shared" si="55"/>
        <v>19.466353022587459</v>
      </c>
      <c r="AC64" s="289"/>
      <c r="AD64" s="289"/>
      <c r="AE64" s="230"/>
      <c r="AF64" s="230"/>
      <c r="AG64" s="230"/>
      <c r="AH64" s="230"/>
      <c r="AI64" s="230"/>
      <c r="AJ64" s="230"/>
      <c r="AK64" s="230"/>
      <c r="AL64" s="230"/>
      <c r="AM64" s="230"/>
      <c r="AN64" s="230"/>
      <c r="AO64" s="230"/>
      <c r="AP64" s="230"/>
      <c r="AQ64" s="230"/>
      <c r="AR64" s="61"/>
      <c r="AS64" s="78">
        <f t="shared" si="137"/>
        <v>20.328745384034129</v>
      </c>
      <c r="AT64" s="62"/>
      <c r="AU64" s="27">
        <v>42.17</v>
      </c>
      <c r="AV64" s="27">
        <v>6.29</v>
      </c>
      <c r="AW64" s="27">
        <v>15.89</v>
      </c>
      <c r="AX64" s="27">
        <v>44.01</v>
      </c>
      <c r="AY64" s="27">
        <v>5.82</v>
      </c>
      <c r="AZ64" s="27">
        <v>15.41</v>
      </c>
      <c r="BA64" s="27">
        <v>46.85</v>
      </c>
      <c r="BB64" s="27">
        <v>6.44</v>
      </c>
      <c r="BC64" s="27">
        <v>16.73</v>
      </c>
      <c r="BD64" s="78">
        <f t="shared" si="108"/>
        <v>44.343333333333334</v>
      </c>
      <c r="BE64" s="78">
        <f t="shared" si="109"/>
        <v>6.1833333333333336</v>
      </c>
      <c r="BF64" s="78">
        <f t="shared" si="178"/>
        <v>16.010000000000002</v>
      </c>
      <c r="BG64" s="70">
        <f t="shared" si="138"/>
        <v>-6.2100000000000009</v>
      </c>
      <c r="BH64" s="70">
        <f t="shared" si="139"/>
        <v>1.5300000000000002</v>
      </c>
      <c r="BI64" s="70">
        <f t="shared" si="140"/>
        <v>-1.8900000000000006</v>
      </c>
      <c r="BJ64" s="70">
        <f t="shared" si="141"/>
        <v>-4.1999999999999957</v>
      </c>
      <c r="BK64" s="70">
        <f t="shared" si="142"/>
        <v>1.3999999999999995</v>
      </c>
      <c r="BL64" s="70">
        <f t="shared" si="143"/>
        <v>-0.21000000000000085</v>
      </c>
      <c r="BM64" s="70">
        <f t="shared" si="144"/>
        <v>-4.8400000000000034</v>
      </c>
      <c r="BN64" s="70">
        <f t="shared" si="145"/>
        <v>1.4099999999999993</v>
      </c>
      <c r="BO64" s="70">
        <f t="shared" si="146"/>
        <v>-5.0000000000000711E-2</v>
      </c>
      <c r="BP64" s="160">
        <f t="shared" si="110"/>
        <v>6.669115383617231</v>
      </c>
      <c r="BQ64" s="160">
        <f t="shared" si="59"/>
        <v>4.4321665131174806</v>
      </c>
      <c r="BR64" s="160">
        <f t="shared" si="60"/>
        <v>5.0414482046332711</v>
      </c>
      <c r="BS64" s="289"/>
      <c r="BT64" s="62"/>
      <c r="BU64" s="78">
        <f t="shared" si="183"/>
        <v>5.3335479123500296</v>
      </c>
      <c r="BV64" s="62"/>
      <c r="BW64" s="27">
        <v>35.96</v>
      </c>
      <c r="BX64" s="27">
        <v>7.82</v>
      </c>
      <c r="BY64" s="27">
        <v>14</v>
      </c>
      <c r="BZ64" s="27">
        <v>39.81</v>
      </c>
      <c r="CA64" s="27">
        <v>7.22</v>
      </c>
      <c r="CB64" s="27">
        <v>15.2</v>
      </c>
      <c r="CC64" s="27">
        <v>42.01</v>
      </c>
      <c r="CD64" s="27">
        <v>7.85</v>
      </c>
      <c r="CE64" s="27">
        <v>16.68</v>
      </c>
      <c r="CF64" s="78">
        <f t="shared" si="179"/>
        <v>39.26</v>
      </c>
      <c r="CG64" s="78">
        <f t="shared" si="180"/>
        <v>7.63</v>
      </c>
      <c r="CH64" s="132">
        <f t="shared" si="181"/>
        <v>15.293333333333331</v>
      </c>
      <c r="CI64" s="141">
        <f t="shared" si="147"/>
        <v>-1.8100000000000023</v>
      </c>
      <c r="CJ64" s="70">
        <f t="shared" si="148"/>
        <v>0.62999999999999901</v>
      </c>
      <c r="CK64" s="70">
        <f t="shared" si="149"/>
        <v>-0.14000000000000057</v>
      </c>
      <c r="CL64" s="70">
        <f t="shared" si="150"/>
        <v>-1.9600000000000009</v>
      </c>
      <c r="CM64" s="70">
        <f t="shared" si="151"/>
        <v>0.41000000000000014</v>
      </c>
      <c r="CN64" s="70">
        <f t="shared" si="152"/>
        <v>-0.25</v>
      </c>
      <c r="CO64" s="70">
        <f t="shared" si="153"/>
        <v>-1.2199999999999989</v>
      </c>
      <c r="CP64" s="70">
        <f t="shared" si="154"/>
        <v>0.3100000000000005</v>
      </c>
      <c r="CQ64" s="142">
        <f t="shared" si="155"/>
        <v>-3.9999999999999147E-2</v>
      </c>
      <c r="CR64" s="160">
        <f t="shared" si="119"/>
        <v>1.921613905028793</v>
      </c>
      <c r="CS64" s="160">
        <f t="shared" si="111"/>
        <v>2.0179692762775163</v>
      </c>
      <c r="CT64" s="160">
        <f t="shared" si="120"/>
        <v>1.2594046212397338</v>
      </c>
      <c r="CU64" s="62"/>
      <c r="CV64" s="78">
        <f t="shared" si="156"/>
        <v>1.7290813231951305</v>
      </c>
      <c r="CW64" s="62"/>
      <c r="CX64" s="27">
        <v>34.15</v>
      </c>
      <c r="CY64" s="27">
        <v>8.4499999999999993</v>
      </c>
      <c r="CZ64" s="27">
        <v>13.86</v>
      </c>
      <c r="DA64" s="27">
        <v>37.85</v>
      </c>
      <c r="DB64" s="27">
        <v>7.63</v>
      </c>
      <c r="DC64" s="27">
        <v>14.95</v>
      </c>
      <c r="DD64" s="27">
        <v>40.79</v>
      </c>
      <c r="DE64" s="27">
        <v>8.16</v>
      </c>
      <c r="DF64" s="27">
        <v>16.64</v>
      </c>
      <c r="DG64" s="78">
        <f t="shared" si="67"/>
        <v>37.596666666666664</v>
      </c>
      <c r="DH64" s="78">
        <f t="shared" si="68"/>
        <v>8.08</v>
      </c>
      <c r="DI64" s="132">
        <f t="shared" si="69"/>
        <v>15.15</v>
      </c>
      <c r="DJ64" s="70">
        <f t="shared" si="157"/>
        <v>-2.1700000000000017</v>
      </c>
      <c r="DK64" s="70">
        <f t="shared" si="158"/>
        <v>1.0299999999999994</v>
      </c>
      <c r="DL64" s="70">
        <f t="shared" si="159"/>
        <v>8.9999999999999858E-2</v>
      </c>
      <c r="DM64" s="70">
        <f t="shared" si="160"/>
        <v>-1.6400000000000006</v>
      </c>
      <c r="DN64" s="70">
        <f t="shared" si="161"/>
        <v>0.89999999999999947</v>
      </c>
      <c r="DO64" s="70">
        <f t="shared" si="162"/>
        <v>0.58000000000000007</v>
      </c>
      <c r="DP64" s="70">
        <f t="shared" si="163"/>
        <v>-1.6699999999999946</v>
      </c>
      <c r="DQ64" s="70">
        <f t="shared" si="164"/>
        <v>0.83000000000000007</v>
      </c>
      <c r="DR64" s="70">
        <f t="shared" si="165"/>
        <v>0.37999999999999901</v>
      </c>
      <c r="DS64" s="160">
        <f t="shared" si="70"/>
        <v>2.4037262739338696</v>
      </c>
      <c r="DT64" s="160">
        <f t="shared" si="112"/>
        <v>1.9585709075752149</v>
      </c>
      <c r="DU64" s="160">
        <f t="shared" si="121"/>
        <v>1.9032078183950332</v>
      </c>
      <c r="DV64" s="62"/>
      <c r="DW64" s="78">
        <f t="shared" si="166"/>
        <v>0.70068220724915631</v>
      </c>
      <c r="DX64" s="62"/>
      <c r="DY64" s="27">
        <v>33.79</v>
      </c>
      <c r="DZ64" s="27">
        <v>8.85</v>
      </c>
      <c r="EA64" s="27">
        <v>14.09</v>
      </c>
      <c r="EB64" s="27">
        <v>38.17</v>
      </c>
      <c r="EC64" s="27">
        <v>8.1199999999999992</v>
      </c>
      <c r="ED64" s="27">
        <v>15.78</v>
      </c>
      <c r="EE64" s="27">
        <v>40.340000000000003</v>
      </c>
      <c r="EF64" s="27">
        <v>8.68</v>
      </c>
      <c r="EG64" s="27">
        <v>17.059999999999999</v>
      </c>
      <c r="EH64" s="78">
        <f t="shared" si="73"/>
        <v>37.433333333333337</v>
      </c>
      <c r="EI64" s="78">
        <f t="shared" si="74"/>
        <v>8.5499999999999989</v>
      </c>
      <c r="EJ64" s="132">
        <f t="shared" si="75"/>
        <v>15.643333333333331</v>
      </c>
      <c r="EK64" s="70">
        <f t="shared" si="76"/>
        <v>-1.8299999999999983</v>
      </c>
      <c r="EL64" s="70">
        <f t="shared" si="77"/>
        <v>1.6799999999999997</v>
      </c>
      <c r="EM64" s="70">
        <f t="shared" si="78"/>
        <v>0.67999999999999972</v>
      </c>
      <c r="EN64" s="70">
        <f t="shared" si="79"/>
        <v>-1.3599999999999994</v>
      </c>
      <c r="EO64" s="70">
        <f t="shared" si="80"/>
        <v>1.5200000000000005</v>
      </c>
      <c r="EP64" s="70">
        <f t="shared" si="81"/>
        <v>1.4200000000000017</v>
      </c>
      <c r="EQ64" s="70">
        <f t="shared" si="82"/>
        <v>-0.82999999999999829</v>
      </c>
      <c r="ER64" s="70">
        <f t="shared" si="83"/>
        <v>1.3200000000000003</v>
      </c>
      <c r="ES64" s="70">
        <f t="shared" si="84"/>
        <v>1.5700000000000003</v>
      </c>
      <c r="ET64" s="160">
        <f t="shared" si="85"/>
        <v>2.5755970181687959</v>
      </c>
      <c r="EU64" s="160">
        <f t="shared" si="113"/>
        <v>2.4852364072659174</v>
      </c>
      <c r="EV64" s="160">
        <f t="shared" si="122"/>
        <v>2.2127358631341423</v>
      </c>
      <c r="EW64" s="62"/>
      <c r="EX64" s="78">
        <f t="shared" si="167"/>
        <v>1.1591951230631297</v>
      </c>
      <c r="EY64" s="62"/>
      <c r="EZ64" s="27">
        <v>34.130000000000003</v>
      </c>
      <c r="FA64" s="27">
        <v>9.5</v>
      </c>
      <c r="FB64" s="27">
        <v>14.68</v>
      </c>
      <c r="FC64" s="27">
        <v>38.450000000000003</v>
      </c>
      <c r="FD64" s="27">
        <v>8.74</v>
      </c>
      <c r="FE64" s="27">
        <v>16.62</v>
      </c>
      <c r="FF64" s="27">
        <v>41.18</v>
      </c>
      <c r="FG64" s="27">
        <v>9.17</v>
      </c>
      <c r="FH64" s="27">
        <v>18.25</v>
      </c>
      <c r="FI64" s="78">
        <f t="shared" si="88"/>
        <v>37.920000000000009</v>
      </c>
      <c r="FJ64" s="78">
        <f t="shared" si="89"/>
        <v>9.1366666666666685</v>
      </c>
      <c r="FK64" s="78">
        <f t="shared" si="90"/>
        <v>16.516666666666666</v>
      </c>
      <c r="FL64" s="70">
        <f t="shared" si="168"/>
        <v>-1.2800000000000011</v>
      </c>
      <c r="FM64" s="70">
        <f t="shared" si="169"/>
        <v>2.2300000000000004</v>
      </c>
      <c r="FN64" s="70">
        <f t="shared" si="170"/>
        <v>1.7200000000000006</v>
      </c>
      <c r="FO64" s="70">
        <f t="shared" si="171"/>
        <v>7.9999999999998295E-2</v>
      </c>
      <c r="FP64" s="70">
        <f t="shared" si="172"/>
        <v>2.0200000000000005</v>
      </c>
      <c r="FQ64" s="70">
        <f t="shared" si="173"/>
        <v>2.9000000000000021</v>
      </c>
      <c r="FR64" s="70">
        <f t="shared" si="174"/>
        <v>-0.29999999999999716</v>
      </c>
      <c r="FS64" s="70">
        <f t="shared" si="175"/>
        <v>1.8600000000000012</v>
      </c>
      <c r="FT64" s="70">
        <f t="shared" si="176"/>
        <v>2.490000000000002</v>
      </c>
      <c r="FU64" s="160">
        <f t="shared" si="91"/>
        <v>3.0934931711578106</v>
      </c>
      <c r="FV64" s="160">
        <f t="shared" si="114"/>
        <v>3.5350813286259788</v>
      </c>
      <c r="FW64" s="160">
        <f t="shared" si="123"/>
        <v>3.1224509603835271</v>
      </c>
      <c r="FX64" s="62"/>
      <c r="FY64" s="78">
        <f t="shared" si="177"/>
        <v>1.5170182742618585</v>
      </c>
      <c r="FZ64" s="62"/>
      <c r="GA64" s="27">
        <v>34.68</v>
      </c>
      <c r="GB64" s="27">
        <v>10.050000000000001</v>
      </c>
      <c r="GC64" s="27">
        <v>15.72</v>
      </c>
      <c r="GD64" s="27">
        <v>39.89</v>
      </c>
      <c r="GE64" s="27">
        <v>9.24</v>
      </c>
      <c r="GF64" s="27">
        <v>18.100000000000001</v>
      </c>
      <c r="GG64" s="27">
        <v>41.71</v>
      </c>
      <c r="GH64" s="27">
        <v>9.7100000000000009</v>
      </c>
      <c r="GI64" s="27">
        <v>19.170000000000002</v>
      </c>
      <c r="GJ64" s="78">
        <f t="shared" si="94"/>
        <v>38.76</v>
      </c>
      <c r="GK64" s="78">
        <f t="shared" si="95"/>
        <v>9.6666666666666661</v>
      </c>
      <c r="GL64" s="78">
        <f t="shared" si="96"/>
        <v>17.663333333333334</v>
      </c>
    </row>
    <row r="65" spans="1:194" s="93" customFormat="1">
      <c r="A65" s="38"/>
      <c r="B65" s="43" t="s">
        <v>142</v>
      </c>
      <c r="C65" s="34" t="s">
        <v>143</v>
      </c>
      <c r="D65" s="69"/>
      <c r="E65" s="27">
        <v>66.62</v>
      </c>
      <c r="F65" s="27">
        <v>6.82</v>
      </c>
      <c r="G65" s="27">
        <v>22.3</v>
      </c>
      <c r="H65" s="27">
        <v>66.59</v>
      </c>
      <c r="I65" s="27">
        <v>6.66</v>
      </c>
      <c r="J65" s="27">
        <v>21.95</v>
      </c>
      <c r="K65" s="27">
        <v>66.239999999999995</v>
      </c>
      <c r="L65" s="27">
        <v>6.87</v>
      </c>
      <c r="M65" s="27">
        <v>22.11</v>
      </c>
      <c r="N65" s="78">
        <f t="shared" si="51"/>
        <v>66.483333333333334</v>
      </c>
      <c r="O65" s="78">
        <f t="shared" si="52"/>
        <v>6.7833333333333341</v>
      </c>
      <c r="P65" s="78">
        <f t="shared" si="53"/>
        <v>22.12</v>
      </c>
      <c r="Q65" s="70">
        <f t="shared" si="128"/>
        <v>-18.520000000000003</v>
      </c>
      <c r="R65" s="70">
        <f t="shared" si="129"/>
        <v>0.17999999999999972</v>
      </c>
      <c r="S65" s="70">
        <f t="shared" si="130"/>
        <v>-3.990000000000002</v>
      </c>
      <c r="T65" s="70">
        <f t="shared" si="131"/>
        <v>-18.490000000000002</v>
      </c>
      <c r="U65" s="70">
        <f t="shared" si="132"/>
        <v>0.35999999999999943</v>
      </c>
      <c r="V65" s="70">
        <f t="shared" si="133"/>
        <v>-3.5799999999999983</v>
      </c>
      <c r="W65" s="70">
        <f t="shared" si="134"/>
        <v>-17.229999999999997</v>
      </c>
      <c r="X65" s="70">
        <f t="shared" si="135"/>
        <v>0.46999999999999975</v>
      </c>
      <c r="Y65" s="70">
        <f t="shared" si="136"/>
        <v>-3.1400000000000006</v>
      </c>
      <c r="Z65" s="160">
        <f t="shared" si="107"/>
        <v>18.945788450207083</v>
      </c>
      <c r="AA65" s="160">
        <f t="shared" si="54"/>
        <v>18.836828289284799</v>
      </c>
      <c r="AB65" s="160">
        <f t="shared" si="55"/>
        <v>17.52008561622916</v>
      </c>
      <c r="AC65" s="289"/>
      <c r="AD65" s="289"/>
      <c r="AE65" s="230"/>
      <c r="AF65" s="230"/>
      <c r="AG65" s="230"/>
      <c r="AH65" s="230"/>
      <c r="AI65" s="230"/>
      <c r="AJ65" s="230"/>
      <c r="AK65" s="230"/>
      <c r="AL65" s="230"/>
      <c r="AM65" s="230"/>
      <c r="AN65" s="230"/>
      <c r="AO65" s="230"/>
      <c r="AP65" s="230"/>
      <c r="AQ65" s="230"/>
      <c r="AR65" s="61"/>
      <c r="AS65" s="78">
        <f t="shared" si="137"/>
        <v>18.432163314284203</v>
      </c>
      <c r="AT65" s="62"/>
      <c r="AU65" s="27">
        <v>48.1</v>
      </c>
      <c r="AV65" s="27">
        <v>7</v>
      </c>
      <c r="AW65" s="27">
        <v>18.309999999999999</v>
      </c>
      <c r="AX65" s="27">
        <v>48.1</v>
      </c>
      <c r="AY65" s="27">
        <v>7.02</v>
      </c>
      <c r="AZ65" s="27">
        <v>18.37</v>
      </c>
      <c r="BA65" s="27">
        <v>49.01</v>
      </c>
      <c r="BB65" s="27">
        <v>7.34</v>
      </c>
      <c r="BC65" s="27">
        <v>18.97</v>
      </c>
      <c r="BD65" s="78">
        <f t="shared" si="108"/>
        <v>48.403333333333336</v>
      </c>
      <c r="BE65" s="78">
        <f t="shared" si="109"/>
        <v>7.12</v>
      </c>
      <c r="BF65" s="78">
        <f t="shared" si="178"/>
        <v>18.55</v>
      </c>
      <c r="BG65" s="70">
        <f t="shared" si="138"/>
        <v>-4.82</v>
      </c>
      <c r="BH65" s="70">
        <f t="shared" si="139"/>
        <v>2.0199999999999996</v>
      </c>
      <c r="BI65" s="70">
        <f t="shared" si="140"/>
        <v>1.1000000000000014</v>
      </c>
      <c r="BJ65" s="70">
        <f t="shared" si="141"/>
        <v>-4.3599999999999994</v>
      </c>
      <c r="BK65" s="70">
        <f t="shared" si="142"/>
        <v>1.9800000000000004</v>
      </c>
      <c r="BL65" s="70">
        <f t="shared" si="143"/>
        <v>1.4800000000000004</v>
      </c>
      <c r="BM65" s="70">
        <f t="shared" si="144"/>
        <v>-5.1999999999999957</v>
      </c>
      <c r="BN65" s="70">
        <f t="shared" si="145"/>
        <v>1.8599999999999994</v>
      </c>
      <c r="BO65" s="70">
        <f t="shared" si="146"/>
        <v>1.120000000000001</v>
      </c>
      <c r="BP65" s="160">
        <f t="shared" si="110"/>
        <v>5.3406741147536803</v>
      </c>
      <c r="BQ65" s="160">
        <f t="shared" si="59"/>
        <v>5.0120255386420363</v>
      </c>
      <c r="BR65" s="160">
        <f t="shared" si="60"/>
        <v>5.6350687662174943</v>
      </c>
      <c r="BS65" s="289"/>
      <c r="BT65" s="62"/>
      <c r="BU65" s="78">
        <f t="shared" si="183"/>
        <v>5.3209648247913304</v>
      </c>
      <c r="BV65" s="62"/>
      <c r="BW65" s="27">
        <v>43.28</v>
      </c>
      <c r="BX65" s="27">
        <v>9.02</v>
      </c>
      <c r="BY65" s="27">
        <v>19.41</v>
      </c>
      <c r="BZ65" s="27">
        <v>43.74</v>
      </c>
      <c r="CA65" s="27">
        <v>9</v>
      </c>
      <c r="CB65" s="27">
        <v>19.850000000000001</v>
      </c>
      <c r="CC65" s="27">
        <v>43.81</v>
      </c>
      <c r="CD65" s="27">
        <v>9.1999999999999993</v>
      </c>
      <c r="CE65" s="27">
        <v>20.09</v>
      </c>
      <c r="CF65" s="78">
        <f t="shared" si="179"/>
        <v>43.610000000000007</v>
      </c>
      <c r="CG65" s="78">
        <f t="shared" si="180"/>
        <v>9.0733333333333324</v>
      </c>
      <c r="CH65" s="132">
        <f t="shared" si="181"/>
        <v>19.783333333333335</v>
      </c>
      <c r="CI65" s="141">
        <f t="shared" si="147"/>
        <v>-1.7100000000000009</v>
      </c>
      <c r="CJ65" s="70">
        <f t="shared" si="148"/>
        <v>0.21000000000000085</v>
      </c>
      <c r="CK65" s="70">
        <f t="shared" si="149"/>
        <v>-0.42000000000000171</v>
      </c>
      <c r="CL65" s="70">
        <f t="shared" si="150"/>
        <v>-0.96000000000000085</v>
      </c>
      <c r="CM65" s="70">
        <f t="shared" si="151"/>
        <v>0.19999999999999929</v>
      </c>
      <c r="CN65" s="70">
        <f t="shared" si="152"/>
        <v>7.9999999999998295E-2</v>
      </c>
      <c r="CO65" s="70">
        <f t="shared" si="153"/>
        <v>0.46000000000000085</v>
      </c>
      <c r="CP65" s="70">
        <f t="shared" si="154"/>
        <v>0.39000000000000057</v>
      </c>
      <c r="CQ65" s="142">
        <f t="shared" si="155"/>
        <v>0.94000000000000128</v>
      </c>
      <c r="CR65" s="160">
        <f t="shared" si="119"/>
        <v>1.7733020047357992</v>
      </c>
      <c r="CS65" s="160">
        <f t="shared" si="111"/>
        <v>0.98386991009990798</v>
      </c>
      <c r="CT65" s="160">
        <f t="shared" si="120"/>
        <v>1.1168258592994718</v>
      </c>
      <c r="CU65" s="62"/>
      <c r="CV65" s="78">
        <f t="shared" si="156"/>
        <v>0.80857212967607062</v>
      </c>
      <c r="CW65" s="62"/>
      <c r="CX65" s="27">
        <v>41.57</v>
      </c>
      <c r="CY65" s="27">
        <v>9.23</v>
      </c>
      <c r="CZ65" s="27">
        <v>18.989999999999998</v>
      </c>
      <c r="DA65" s="27">
        <v>42.78</v>
      </c>
      <c r="DB65" s="27">
        <v>9.1999999999999993</v>
      </c>
      <c r="DC65" s="27">
        <v>19.93</v>
      </c>
      <c r="DD65" s="27">
        <v>44.27</v>
      </c>
      <c r="DE65" s="27">
        <v>9.59</v>
      </c>
      <c r="DF65" s="27">
        <v>21.03</v>
      </c>
      <c r="DG65" s="78">
        <f t="shared" si="67"/>
        <v>42.873333333333335</v>
      </c>
      <c r="DH65" s="78">
        <f t="shared" si="68"/>
        <v>9.34</v>
      </c>
      <c r="DI65" s="132">
        <f t="shared" si="69"/>
        <v>19.983333333333334</v>
      </c>
      <c r="DJ65" s="70">
        <f t="shared" si="157"/>
        <v>-1.3999999999999986</v>
      </c>
      <c r="DK65" s="70">
        <f t="shared" si="158"/>
        <v>0.66000000000000014</v>
      </c>
      <c r="DL65" s="70">
        <f t="shared" si="159"/>
        <v>0.60999999999999943</v>
      </c>
      <c r="DM65" s="70">
        <f t="shared" si="160"/>
        <v>-0.46000000000000085</v>
      </c>
      <c r="DN65" s="70">
        <f t="shared" si="161"/>
        <v>0.69999999999999929</v>
      </c>
      <c r="DO65" s="70">
        <f t="shared" si="162"/>
        <v>1.4399999999999977</v>
      </c>
      <c r="DP65" s="70">
        <f t="shared" si="163"/>
        <v>-1.0000000000005116E-2</v>
      </c>
      <c r="DQ65" s="70">
        <f t="shared" si="164"/>
        <v>0.78000000000000114</v>
      </c>
      <c r="DR65" s="70">
        <f t="shared" si="165"/>
        <v>1.5800000000000018</v>
      </c>
      <c r="DS65" s="160">
        <f t="shared" si="70"/>
        <v>1.6636405861844066</v>
      </c>
      <c r="DT65" s="160">
        <f t="shared" si="112"/>
        <v>1.6658931538367019</v>
      </c>
      <c r="DU65" s="160">
        <f t="shared" si="121"/>
        <v>1.7620726432244522</v>
      </c>
      <c r="DV65" s="62"/>
      <c r="DW65" s="78">
        <f t="shared" si="166"/>
        <v>1.1101601486071984</v>
      </c>
      <c r="DX65" s="62"/>
      <c r="DY65" s="27">
        <v>41.88</v>
      </c>
      <c r="DZ65" s="27">
        <v>9.68</v>
      </c>
      <c r="EA65" s="27">
        <v>20.02</v>
      </c>
      <c r="EB65" s="27">
        <v>43.28</v>
      </c>
      <c r="EC65" s="27">
        <v>9.6999999999999993</v>
      </c>
      <c r="ED65" s="27">
        <v>21.29</v>
      </c>
      <c r="EE65" s="27">
        <v>43.8</v>
      </c>
      <c r="EF65" s="27">
        <v>9.98</v>
      </c>
      <c r="EG65" s="27">
        <v>21.67</v>
      </c>
      <c r="EH65" s="78">
        <f t="shared" si="73"/>
        <v>42.986666666666657</v>
      </c>
      <c r="EI65" s="78">
        <f t="shared" si="74"/>
        <v>9.7866666666666671</v>
      </c>
      <c r="EJ65" s="132">
        <f t="shared" si="75"/>
        <v>20.993333333333336</v>
      </c>
      <c r="EK65" s="70">
        <f t="shared" si="76"/>
        <v>-1.1000000000000014</v>
      </c>
      <c r="EL65" s="70">
        <f t="shared" si="77"/>
        <v>1.2300000000000004</v>
      </c>
      <c r="EM65" s="70">
        <f t="shared" si="78"/>
        <v>1.6099999999999994</v>
      </c>
      <c r="EN65" s="70">
        <f t="shared" si="79"/>
        <v>0.40999999999999659</v>
      </c>
      <c r="EO65" s="70">
        <f t="shared" si="80"/>
        <v>1.2599999999999998</v>
      </c>
      <c r="EP65" s="70">
        <f t="shared" si="81"/>
        <v>2.8499999999999979</v>
      </c>
      <c r="EQ65" s="70">
        <f t="shared" si="82"/>
        <v>0.28999999999999915</v>
      </c>
      <c r="ER65" s="70">
        <f t="shared" si="83"/>
        <v>1.25</v>
      </c>
      <c r="ES65" s="70">
        <f t="shared" si="84"/>
        <v>2.5599999999999987</v>
      </c>
      <c r="ET65" s="160">
        <f t="shared" si="85"/>
        <v>2.3054283766797012</v>
      </c>
      <c r="EU65" s="160">
        <f t="shared" si="113"/>
        <v>3.1429603879145511</v>
      </c>
      <c r="EV65" s="160">
        <f t="shared" si="122"/>
        <v>2.8635991339571243</v>
      </c>
      <c r="EW65" s="62"/>
      <c r="EX65" s="78">
        <f t="shared" si="167"/>
        <v>1.3421789912096109</v>
      </c>
      <c r="EY65" s="62"/>
      <c r="EZ65" s="27">
        <v>42.18</v>
      </c>
      <c r="FA65" s="27">
        <v>10.25</v>
      </c>
      <c r="FB65" s="27">
        <v>21.02</v>
      </c>
      <c r="FC65" s="27">
        <v>44.15</v>
      </c>
      <c r="FD65" s="27">
        <v>10.26</v>
      </c>
      <c r="FE65" s="27">
        <v>22.7</v>
      </c>
      <c r="FF65" s="27">
        <v>44.1</v>
      </c>
      <c r="FG65" s="27">
        <v>10.45</v>
      </c>
      <c r="FH65" s="27">
        <v>22.65</v>
      </c>
      <c r="FI65" s="78">
        <f t="shared" si="88"/>
        <v>43.476666666666667</v>
      </c>
      <c r="FJ65" s="78">
        <f t="shared" si="89"/>
        <v>10.319999999999999</v>
      </c>
      <c r="FK65" s="78">
        <f t="shared" si="90"/>
        <v>22.123333333333335</v>
      </c>
      <c r="FL65" s="70">
        <f t="shared" si="168"/>
        <v>-0.14000000000000057</v>
      </c>
      <c r="FM65" s="70">
        <f t="shared" si="169"/>
        <v>1.7300000000000004</v>
      </c>
      <c r="FN65" s="70">
        <f t="shared" si="170"/>
        <v>2.9600000000000009</v>
      </c>
      <c r="FO65" s="70">
        <f t="shared" si="171"/>
        <v>0.5</v>
      </c>
      <c r="FP65" s="70">
        <f t="shared" si="172"/>
        <v>1.7400000000000002</v>
      </c>
      <c r="FQ65" s="70">
        <f t="shared" si="173"/>
        <v>3.6799999999999997</v>
      </c>
      <c r="FR65" s="70">
        <f t="shared" si="174"/>
        <v>1.3699999999999974</v>
      </c>
      <c r="FS65" s="70">
        <f t="shared" si="175"/>
        <v>1.8500000000000014</v>
      </c>
      <c r="FT65" s="70">
        <f t="shared" si="176"/>
        <v>4.120000000000001</v>
      </c>
      <c r="FU65" s="160">
        <f t="shared" si="91"/>
        <v>3.4313408457919197</v>
      </c>
      <c r="FV65" s="160">
        <f t="shared" si="114"/>
        <v>4.1012193308819755</v>
      </c>
      <c r="FW65" s="160">
        <f t="shared" si="123"/>
        <v>4.7195126867082378</v>
      </c>
      <c r="FX65" s="62"/>
      <c r="FY65" s="78">
        <f t="shared" si="177"/>
        <v>1.5282851682704928</v>
      </c>
      <c r="FZ65" s="62"/>
      <c r="GA65" s="27">
        <v>43.14</v>
      </c>
      <c r="GB65" s="27">
        <v>10.75</v>
      </c>
      <c r="GC65" s="27">
        <v>22.37</v>
      </c>
      <c r="GD65" s="27">
        <v>44.24</v>
      </c>
      <c r="GE65" s="27">
        <v>10.74</v>
      </c>
      <c r="GF65" s="27">
        <v>23.53</v>
      </c>
      <c r="GG65" s="27">
        <v>45.18</v>
      </c>
      <c r="GH65" s="27">
        <v>11.05</v>
      </c>
      <c r="GI65" s="27">
        <v>24.21</v>
      </c>
      <c r="GJ65" s="78">
        <f t="shared" si="94"/>
        <v>44.186666666666667</v>
      </c>
      <c r="GK65" s="78">
        <f t="shared" si="95"/>
        <v>10.846666666666669</v>
      </c>
      <c r="GL65" s="78">
        <f t="shared" si="96"/>
        <v>23.370000000000005</v>
      </c>
    </row>
    <row r="66" spans="1:194" s="79" customFormat="1" ht="15" thickBot="1">
      <c r="A66" s="94"/>
      <c r="B66" s="44" t="s">
        <v>144</v>
      </c>
      <c r="C66" s="45" t="s">
        <v>145</v>
      </c>
      <c r="D66" s="96"/>
      <c r="E66" s="49">
        <v>66.569999999999993</v>
      </c>
      <c r="F66" s="49">
        <v>6.63</v>
      </c>
      <c r="G66" s="49">
        <v>21.62</v>
      </c>
      <c r="H66" s="49">
        <v>66.12</v>
      </c>
      <c r="I66" s="49">
        <v>6.72</v>
      </c>
      <c r="J66" s="49">
        <v>21.59</v>
      </c>
      <c r="K66" s="49">
        <v>66.13</v>
      </c>
      <c r="L66" s="49">
        <v>6.58</v>
      </c>
      <c r="M66" s="49">
        <v>21.2</v>
      </c>
      <c r="N66" s="98">
        <f t="shared" si="51"/>
        <v>66.273333333333326</v>
      </c>
      <c r="O66" s="98">
        <f t="shared" si="52"/>
        <v>6.6433333333333335</v>
      </c>
      <c r="P66" s="98">
        <f t="shared" si="53"/>
        <v>21.47</v>
      </c>
      <c r="Q66" s="97">
        <f t="shared" si="128"/>
        <v>-23.429999999999993</v>
      </c>
      <c r="R66" s="97">
        <f t="shared" si="129"/>
        <v>0.54999999999999982</v>
      </c>
      <c r="S66" s="97">
        <f t="shared" si="130"/>
        <v>-3.9600000000000009</v>
      </c>
      <c r="T66" s="97">
        <f t="shared" si="131"/>
        <v>-20.610000000000007</v>
      </c>
      <c r="U66" s="97">
        <f t="shared" si="132"/>
        <v>0.41999999999999993</v>
      </c>
      <c r="V66" s="97">
        <f t="shared" si="133"/>
        <v>-3.3599999999999994</v>
      </c>
      <c r="W66" s="97">
        <f t="shared" si="134"/>
        <v>-19.019999999999996</v>
      </c>
      <c r="X66" s="97">
        <f t="shared" si="135"/>
        <v>0.46999999999999975</v>
      </c>
      <c r="Y66" s="97">
        <f t="shared" si="136"/>
        <v>-2.75</v>
      </c>
      <c r="Z66" s="163">
        <f t="shared" si="107"/>
        <v>23.768655830736403</v>
      </c>
      <c r="AA66" s="163">
        <f t="shared" si="54"/>
        <v>20.88631370060309</v>
      </c>
      <c r="AB66" s="163">
        <f t="shared" si="55"/>
        <v>19.223522049822186</v>
      </c>
      <c r="AC66" s="290"/>
      <c r="AD66" s="290"/>
      <c r="AE66" s="231"/>
      <c r="AF66" s="231"/>
      <c r="AG66" s="231"/>
      <c r="AH66" s="231"/>
      <c r="AI66" s="231"/>
      <c r="AJ66" s="231"/>
      <c r="AK66" s="231"/>
      <c r="AL66" s="231"/>
      <c r="AM66" s="231"/>
      <c r="AN66" s="231"/>
      <c r="AO66" s="231"/>
      <c r="AP66" s="231"/>
      <c r="AQ66" s="231"/>
      <c r="AR66" s="64"/>
      <c r="AS66" s="98">
        <f t="shared" si="137"/>
        <v>21.291735746789431</v>
      </c>
      <c r="AT66" s="65"/>
      <c r="AU66" s="49">
        <v>43.14</v>
      </c>
      <c r="AV66" s="49">
        <v>7.18</v>
      </c>
      <c r="AW66" s="49">
        <v>17.66</v>
      </c>
      <c r="AX66" s="49">
        <v>45.51</v>
      </c>
      <c r="AY66" s="49">
        <v>7.14</v>
      </c>
      <c r="AZ66" s="49">
        <v>18.23</v>
      </c>
      <c r="BA66" s="49">
        <v>47.11</v>
      </c>
      <c r="BB66" s="49">
        <v>7.05</v>
      </c>
      <c r="BC66" s="49">
        <v>18.45</v>
      </c>
      <c r="BD66" s="98">
        <f t="shared" si="108"/>
        <v>45.25333333333333</v>
      </c>
      <c r="BE66" s="98">
        <f t="shared" si="109"/>
        <v>7.123333333333334</v>
      </c>
      <c r="BF66" s="98">
        <f t="shared" si="178"/>
        <v>18.113333333333333</v>
      </c>
      <c r="BG66" s="97">
        <f t="shared" si="138"/>
        <v>-4.0300000000000011</v>
      </c>
      <c r="BH66" s="97">
        <f t="shared" si="139"/>
        <v>1.5600000000000005</v>
      </c>
      <c r="BI66" s="97">
        <f t="shared" si="140"/>
        <v>-0.91000000000000014</v>
      </c>
      <c r="BJ66" s="97">
        <f t="shared" si="141"/>
        <v>-5.8699999999999974</v>
      </c>
      <c r="BK66" s="97">
        <f t="shared" si="142"/>
        <v>1.2999999999999998</v>
      </c>
      <c r="BL66" s="97">
        <f t="shared" si="143"/>
        <v>-1.6000000000000014</v>
      </c>
      <c r="BM66" s="97">
        <f t="shared" si="144"/>
        <v>-4.4399999999999977</v>
      </c>
      <c r="BN66" s="97">
        <f t="shared" si="145"/>
        <v>1.5699999999999994</v>
      </c>
      <c r="BO66" s="97">
        <f t="shared" si="146"/>
        <v>1.0100000000000016</v>
      </c>
      <c r="BP66" s="163">
        <f t="shared" si="110"/>
        <v>4.4161748153803888</v>
      </c>
      <c r="BQ66" s="163">
        <f t="shared" si="59"/>
        <v>6.2214869605263958</v>
      </c>
      <c r="BR66" s="163">
        <f t="shared" si="60"/>
        <v>4.8164924997346334</v>
      </c>
      <c r="BS66" s="290"/>
      <c r="BT66" s="65"/>
      <c r="BU66" s="98">
        <f t="shared" si="183"/>
        <v>5.0278170655309626</v>
      </c>
      <c r="BV66" s="65"/>
      <c r="BW66" s="49">
        <v>39.11</v>
      </c>
      <c r="BX66" s="49">
        <v>8.74</v>
      </c>
      <c r="BY66" s="49">
        <v>16.75</v>
      </c>
      <c r="BZ66" s="49">
        <v>39.64</v>
      </c>
      <c r="CA66" s="49">
        <v>8.44</v>
      </c>
      <c r="CB66" s="49">
        <v>16.63</v>
      </c>
      <c r="CC66" s="49">
        <v>42.67</v>
      </c>
      <c r="CD66" s="49">
        <v>8.6199999999999992</v>
      </c>
      <c r="CE66" s="49">
        <v>19.46</v>
      </c>
      <c r="CF66" s="98">
        <f t="shared" si="179"/>
        <v>40.473333333333336</v>
      </c>
      <c r="CG66" s="98">
        <f t="shared" si="180"/>
        <v>8.6</v>
      </c>
      <c r="CH66" s="133">
        <f t="shared" si="181"/>
        <v>17.613333333333333</v>
      </c>
      <c r="CI66" s="143">
        <f t="shared" si="147"/>
        <v>0.49000000000000199</v>
      </c>
      <c r="CJ66" s="97">
        <f t="shared" si="148"/>
        <v>0.17999999999999972</v>
      </c>
      <c r="CK66" s="97">
        <f t="shared" si="149"/>
        <v>0.73000000000000043</v>
      </c>
      <c r="CL66" s="97">
        <f t="shared" si="150"/>
        <v>0.22999999999999687</v>
      </c>
      <c r="CM66" s="97">
        <f t="shared" si="151"/>
        <v>0.16000000000000014</v>
      </c>
      <c r="CN66" s="97">
        <f t="shared" si="152"/>
        <v>0.46000000000000085</v>
      </c>
      <c r="CO66" s="97">
        <f t="shared" si="153"/>
        <v>-0.48000000000000398</v>
      </c>
      <c r="CP66" s="97">
        <f t="shared" si="154"/>
        <v>5.0000000000000711E-2</v>
      </c>
      <c r="CQ66" s="144">
        <f t="shared" si="155"/>
        <v>-0.22000000000000242</v>
      </c>
      <c r="CR66" s="163">
        <f t="shared" si="119"/>
        <v>0.89744080584738428</v>
      </c>
      <c r="CS66" s="163">
        <f t="shared" si="111"/>
        <v>0.53860932037980869</v>
      </c>
      <c r="CT66" s="163">
        <f t="shared" si="120"/>
        <v>0.53037722424704936</v>
      </c>
      <c r="CU66" s="65"/>
      <c r="CV66" s="98">
        <f t="shared" si="156"/>
        <v>0.35755341481301006</v>
      </c>
      <c r="CW66" s="65"/>
      <c r="CX66" s="49">
        <v>39.6</v>
      </c>
      <c r="CY66" s="49">
        <v>8.92</v>
      </c>
      <c r="CZ66" s="49">
        <v>17.48</v>
      </c>
      <c r="DA66" s="49">
        <v>39.869999999999997</v>
      </c>
      <c r="DB66" s="49">
        <v>8.6</v>
      </c>
      <c r="DC66" s="49">
        <v>17.09</v>
      </c>
      <c r="DD66" s="49">
        <v>42.19</v>
      </c>
      <c r="DE66" s="49">
        <v>8.67</v>
      </c>
      <c r="DF66" s="49">
        <v>19.239999999999998</v>
      </c>
      <c r="DG66" s="98">
        <f t="shared" si="67"/>
        <v>40.553333333333335</v>
      </c>
      <c r="DH66" s="98">
        <f t="shared" si="68"/>
        <v>8.7299999999999986</v>
      </c>
      <c r="DI66" s="133">
        <f t="shared" si="69"/>
        <v>17.936666666666667</v>
      </c>
      <c r="DJ66" s="97">
        <f t="shared" si="157"/>
        <v>0.34000000000000341</v>
      </c>
      <c r="DK66" s="97">
        <f t="shared" si="158"/>
        <v>0.51999999999999957</v>
      </c>
      <c r="DL66" s="97">
        <f t="shared" si="159"/>
        <v>1.3900000000000006</v>
      </c>
      <c r="DM66" s="97">
        <f t="shared" si="160"/>
        <v>-9.9999999999980105E-3</v>
      </c>
      <c r="DN66" s="97">
        <f t="shared" si="161"/>
        <v>0.48000000000000043</v>
      </c>
      <c r="DO66" s="97">
        <f t="shared" si="162"/>
        <v>1.1000000000000014</v>
      </c>
      <c r="DP66" s="97">
        <f t="shared" si="163"/>
        <v>-0.39000000000000057</v>
      </c>
      <c r="DQ66" s="97">
        <f t="shared" si="164"/>
        <v>0.44000000000000128</v>
      </c>
      <c r="DR66" s="97">
        <f t="shared" si="165"/>
        <v>0.68999999999999773</v>
      </c>
      <c r="DS66" s="163">
        <f t="shared" si="70"/>
        <v>1.5225307878660461</v>
      </c>
      <c r="DT66" s="163">
        <f t="shared" si="112"/>
        <v>1.2002083152519829</v>
      </c>
      <c r="DU66" s="163">
        <f t="shared" si="121"/>
        <v>0.90653185272222969</v>
      </c>
      <c r="DV66" s="65"/>
      <c r="DW66" s="98">
        <f t="shared" si="166"/>
        <v>0.82169202124505247</v>
      </c>
      <c r="DX66" s="65"/>
      <c r="DY66" s="49">
        <v>39.450000000000003</v>
      </c>
      <c r="DZ66" s="49">
        <v>9.26</v>
      </c>
      <c r="EA66" s="49">
        <v>18.14</v>
      </c>
      <c r="EB66" s="49">
        <v>39.630000000000003</v>
      </c>
      <c r="EC66" s="49">
        <v>8.92</v>
      </c>
      <c r="ED66" s="49">
        <v>17.73</v>
      </c>
      <c r="EE66" s="49">
        <v>42.28</v>
      </c>
      <c r="EF66" s="49">
        <v>9.06</v>
      </c>
      <c r="EG66" s="49">
        <v>20.149999999999999</v>
      </c>
      <c r="EH66" s="98">
        <f t="shared" si="73"/>
        <v>40.45333333333334</v>
      </c>
      <c r="EI66" s="98">
        <f t="shared" si="74"/>
        <v>9.08</v>
      </c>
      <c r="EJ66" s="133">
        <f t="shared" si="75"/>
        <v>18.673333333333336</v>
      </c>
      <c r="EK66" s="70">
        <f t="shared" si="76"/>
        <v>1.3500000000000014</v>
      </c>
      <c r="EL66" s="70">
        <f t="shared" si="77"/>
        <v>1.0199999999999996</v>
      </c>
      <c r="EM66" s="70">
        <f t="shared" si="78"/>
        <v>2.75</v>
      </c>
      <c r="EN66" s="70">
        <f t="shared" si="79"/>
        <v>0.42999999999999972</v>
      </c>
      <c r="EO66" s="70">
        <f t="shared" si="80"/>
        <v>0.84999999999999964</v>
      </c>
      <c r="EP66" s="70">
        <f t="shared" si="81"/>
        <v>2.0100000000000016</v>
      </c>
      <c r="EQ66" s="70">
        <f t="shared" si="82"/>
        <v>0.19999999999999574</v>
      </c>
      <c r="ER66" s="70">
        <f t="shared" si="83"/>
        <v>0.85000000000000142</v>
      </c>
      <c r="ES66" s="70">
        <f t="shared" si="84"/>
        <v>1.6600000000000001</v>
      </c>
      <c r="ET66" s="163">
        <f t="shared" si="85"/>
        <v>3.228838800559731</v>
      </c>
      <c r="EU66" s="163">
        <f t="shared" si="113"/>
        <v>2.2242976419535236</v>
      </c>
      <c r="EV66" s="163">
        <f t="shared" si="122"/>
        <v>1.8756598838808707</v>
      </c>
      <c r="EW66" s="65"/>
      <c r="EX66" s="98">
        <f t="shared" si="167"/>
        <v>1.3456762034176089</v>
      </c>
      <c r="EY66" s="65"/>
      <c r="EZ66" s="49">
        <v>40.46</v>
      </c>
      <c r="FA66" s="49">
        <v>9.76</v>
      </c>
      <c r="FB66" s="49">
        <v>19.5</v>
      </c>
      <c r="FC66" s="49">
        <v>40.07</v>
      </c>
      <c r="FD66" s="49">
        <v>9.2899999999999991</v>
      </c>
      <c r="FE66" s="49">
        <v>18.64</v>
      </c>
      <c r="FF66" s="49">
        <v>42.87</v>
      </c>
      <c r="FG66" s="49">
        <v>9.4700000000000006</v>
      </c>
      <c r="FH66" s="49">
        <v>21.12</v>
      </c>
      <c r="FI66" s="98">
        <f t="shared" si="88"/>
        <v>41.133333333333333</v>
      </c>
      <c r="FJ66" s="98">
        <f t="shared" si="89"/>
        <v>9.5066666666666659</v>
      </c>
      <c r="FK66" s="98">
        <f t="shared" si="90"/>
        <v>19.753333333333334</v>
      </c>
      <c r="FL66" s="97">
        <f t="shared" si="168"/>
        <v>1.7100000000000009</v>
      </c>
      <c r="FM66" s="97">
        <f t="shared" si="169"/>
        <v>1.33</v>
      </c>
      <c r="FN66" s="97">
        <f t="shared" si="170"/>
        <v>3.5700000000000003</v>
      </c>
      <c r="FO66" s="97">
        <f t="shared" si="171"/>
        <v>0.93999999999999773</v>
      </c>
      <c r="FP66" s="97">
        <f t="shared" si="172"/>
        <v>1.2100000000000009</v>
      </c>
      <c r="FQ66" s="97">
        <f t="shared" si="173"/>
        <v>3.0300000000000011</v>
      </c>
      <c r="FR66" s="97">
        <f t="shared" si="174"/>
        <v>-0.27000000000000313</v>
      </c>
      <c r="FS66" s="97">
        <f t="shared" si="175"/>
        <v>1.2300000000000004</v>
      </c>
      <c r="FT66" s="97">
        <f t="shared" si="176"/>
        <v>2.0799999999999983</v>
      </c>
      <c r="FU66" s="163">
        <f t="shared" si="91"/>
        <v>4.1758711665950621</v>
      </c>
      <c r="FV66" s="163">
        <f t="shared" si="114"/>
        <v>3.3953792129893245</v>
      </c>
      <c r="FW66" s="163">
        <f t="shared" si="123"/>
        <v>2.4315015936659377</v>
      </c>
      <c r="FX66" s="65"/>
      <c r="FY66" s="98">
        <f t="shared" si="177"/>
        <v>0.84130190115611436</v>
      </c>
      <c r="FZ66" s="65"/>
      <c r="GA66" s="49">
        <v>40.82</v>
      </c>
      <c r="GB66" s="49">
        <v>10.07</v>
      </c>
      <c r="GC66" s="49">
        <v>20.32</v>
      </c>
      <c r="GD66" s="49">
        <v>40.58</v>
      </c>
      <c r="GE66" s="49">
        <v>9.65</v>
      </c>
      <c r="GF66" s="49">
        <v>19.66</v>
      </c>
      <c r="GG66" s="49">
        <v>42.4</v>
      </c>
      <c r="GH66" s="49">
        <v>9.85</v>
      </c>
      <c r="GI66" s="49">
        <v>21.54</v>
      </c>
      <c r="GJ66" s="98">
        <f t="shared" si="94"/>
        <v>41.266666666666673</v>
      </c>
      <c r="GK66" s="98">
        <f t="shared" si="95"/>
        <v>9.8566666666666674</v>
      </c>
      <c r="GL66" s="98">
        <f t="shared" si="96"/>
        <v>20.506666666666668</v>
      </c>
    </row>
    <row r="69" spans="1:194">
      <c r="BW69" s="272" t="s">
        <v>157</v>
      </c>
      <c r="BX69" s="272"/>
    </row>
  </sheetData>
  <mergeCells count="99">
    <mergeCell ref="AD7:AD18"/>
    <mergeCell ref="AD19:AD30"/>
    <mergeCell ref="AD31:AD42"/>
    <mergeCell ref="AD43:AD54"/>
    <mergeCell ref="AD55:AD66"/>
    <mergeCell ref="AC7:AC10"/>
    <mergeCell ref="AC11:AC14"/>
    <mergeCell ref="AC15:AC18"/>
    <mergeCell ref="AC19:AC22"/>
    <mergeCell ref="AC23:AC26"/>
    <mergeCell ref="AC59:AC62"/>
    <mergeCell ref="AC63:AC66"/>
    <mergeCell ref="AC27:AC30"/>
    <mergeCell ref="AC31:AC34"/>
    <mergeCell ref="AC35:AC38"/>
    <mergeCell ref="AC39:AC42"/>
    <mergeCell ref="AC43:AC46"/>
    <mergeCell ref="AC47:AC50"/>
    <mergeCell ref="AC51:AC54"/>
    <mergeCell ref="AC55:AC58"/>
    <mergeCell ref="BS59:BS62"/>
    <mergeCell ref="BS63:BS66"/>
    <mergeCell ref="BS7:BS10"/>
    <mergeCell ref="BS11:BS14"/>
    <mergeCell ref="BS15:BS18"/>
    <mergeCell ref="BS19:BS22"/>
    <mergeCell ref="BS23:BS26"/>
    <mergeCell ref="BS27:BS30"/>
    <mergeCell ref="BS31:BS34"/>
    <mergeCell ref="BS35:BS38"/>
    <mergeCell ref="BS39:BS42"/>
    <mergeCell ref="BS43:BS46"/>
    <mergeCell ref="BS47:BS50"/>
    <mergeCell ref="BS51:BS54"/>
    <mergeCell ref="BS55:BS58"/>
    <mergeCell ref="FR4:FT4"/>
    <mergeCell ref="BG3:BO3"/>
    <mergeCell ref="CI3:CT3"/>
    <mergeCell ref="DJ3:DR3"/>
    <mergeCell ref="EK3:ES3"/>
    <mergeCell ref="EK4:EM4"/>
    <mergeCell ref="EN4:EP4"/>
    <mergeCell ref="EQ4:ES4"/>
    <mergeCell ref="DJ4:DL4"/>
    <mergeCell ref="DM4:DO4"/>
    <mergeCell ref="DP4:DR4"/>
    <mergeCell ref="BJ4:BL4"/>
    <mergeCell ref="BM4:BO4"/>
    <mergeCell ref="CI4:CK4"/>
    <mergeCell ref="CL4:CN4"/>
    <mergeCell ref="CO4:CQ4"/>
    <mergeCell ref="B3:B5"/>
    <mergeCell ref="C3:C5"/>
    <mergeCell ref="BZ4:CB4"/>
    <mergeCell ref="CC4:CE4"/>
    <mergeCell ref="CF4:CH4"/>
    <mergeCell ref="W4:Y4"/>
    <mergeCell ref="Q3:Y3"/>
    <mergeCell ref="BS3:BS6"/>
    <mergeCell ref="AC3:AC6"/>
    <mergeCell ref="BW69:BX69"/>
    <mergeCell ref="N4:P4"/>
    <mergeCell ref="E3:P3"/>
    <mergeCell ref="AU4:AW4"/>
    <mergeCell ref="AX4:AZ4"/>
    <mergeCell ref="BA4:BC4"/>
    <mergeCell ref="E4:G4"/>
    <mergeCell ref="H4:J4"/>
    <mergeCell ref="K4:M4"/>
    <mergeCell ref="BD4:BF4"/>
    <mergeCell ref="AU3:BF3"/>
    <mergeCell ref="BW4:BY4"/>
    <mergeCell ref="Q4:S4"/>
    <mergeCell ref="BG4:BI4"/>
    <mergeCell ref="BW3:CH3"/>
    <mergeCell ref="T4:V4"/>
    <mergeCell ref="EZ4:FB4"/>
    <mergeCell ref="DA4:DC4"/>
    <mergeCell ref="DD4:DF4"/>
    <mergeCell ref="DG4:DI4"/>
    <mergeCell ref="DY4:EA4"/>
    <mergeCell ref="EB4:ED4"/>
    <mergeCell ref="EE4:EG4"/>
    <mergeCell ref="CX3:DI3"/>
    <mergeCell ref="DY3:EJ3"/>
    <mergeCell ref="EH4:EJ4"/>
    <mergeCell ref="GD4:GF4"/>
    <mergeCell ref="GG4:GI4"/>
    <mergeCell ref="GA3:GL3"/>
    <mergeCell ref="GJ4:GL4"/>
    <mergeCell ref="FC4:FE4"/>
    <mergeCell ref="FF4:FH4"/>
    <mergeCell ref="EZ3:FK3"/>
    <mergeCell ref="FI4:FK4"/>
    <mergeCell ref="GA4:GC4"/>
    <mergeCell ref="CX4:CZ4"/>
    <mergeCell ref="FL3:FT3"/>
    <mergeCell ref="FL4:FN4"/>
    <mergeCell ref="FO4:FQ4"/>
  </mergeCells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2B9A2-12CF-49BE-9B76-1D4F44B5EA09}">
  <sheetPr>
    <tabColor rgb="FFFF0000"/>
  </sheetPr>
  <dimension ref="B1:R73"/>
  <sheetViews>
    <sheetView tabSelected="1" workbookViewId="0">
      <pane xSplit="3" ySplit="2" topLeftCell="D42" activePane="bottomRight" state="frozen"/>
      <selection pane="topRight" activeCell="D1" sqref="D1"/>
      <selection pane="bottomLeft" activeCell="A3" sqref="A3"/>
      <selection pane="bottomRight" activeCell="N63" sqref="N63"/>
    </sheetView>
  </sheetViews>
  <sheetFormatPr defaultRowHeight="14.4"/>
  <cols>
    <col min="4" max="4" width="12.33203125" style="54" customWidth="1"/>
    <col min="5" max="6" width="12.21875" customWidth="1"/>
    <col min="7" max="7" width="9.77734375" customWidth="1"/>
    <col min="8" max="8" width="10" customWidth="1"/>
    <col min="10" max="10" width="10.33203125" customWidth="1"/>
    <col min="11" max="12" width="10.21875" customWidth="1"/>
    <col min="13" max="13" width="10.109375" customWidth="1"/>
    <col min="14" max="14" width="10.33203125" customWidth="1"/>
    <col min="16" max="16" width="15.77734375" customWidth="1"/>
    <col min="17" max="18" width="15.33203125" customWidth="1"/>
  </cols>
  <sheetData>
    <row r="1" spans="2:18" ht="14.4" customHeight="1">
      <c r="B1" s="291" t="s">
        <v>207</v>
      </c>
      <c r="C1" s="293" t="s">
        <v>208</v>
      </c>
      <c r="D1" s="295" t="s">
        <v>192</v>
      </c>
      <c r="E1" s="295" t="s">
        <v>193</v>
      </c>
      <c r="F1" s="295" t="s">
        <v>194</v>
      </c>
      <c r="G1" s="307" t="s">
        <v>195</v>
      </c>
      <c r="H1" s="307" t="s">
        <v>196</v>
      </c>
      <c r="I1" s="307" t="s">
        <v>197</v>
      </c>
      <c r="J1" s="301" t="s">
        <v>198</v>
      </c>
      <c r="K1" s="301" t="s">
        <v>199</v>
      </c>
      <c r="L1" s="301" t="s">
        <v>200</v>
      </c>
      <c r="M1" s="303" t="s">
        <v>201</v>
      </c>
      <c r="N1" s="303" t="s">
        <v>202</v>
      </c>
      <c r="O1" s="303" t="s">
        <v>203</v>
      </c>
      <c r="P1" s="305" t="s">
        <v>204</v>
      </c>
      <c r="Q1" s="305" t="s">
        <v>205</v>
      </c>
      <c r="R1" s="299" t="s">
        <v>206</v>
      </c>
    </row>
    <row r="2" spans="2:18" ht="15" thickBot="1">
      <c r="B2" s="292"/>
      <c r="C2" s="294"/>
      <c r="D2" s="296"/>
      <c r="E2" s="296"/>
      <c r="F2" s="296"/>
      <c r="G2" s="308"/>
      <c r="H2" s="308"/>
      <c r="I2" s="308"/>
      <c r="J2" s="302"/>
      <c r="K2" s="302"/>
      <c r="L2" s="302"/>
      <c r="M2" s="304"/>
      <c r="N2" s="304"/>
      <c r="O2" s="304"/>
      <c r="P2" s="306"/>
      <c r="Q2" s="306"/>
      <c r="R2" s="300"/>
    </row>
    <row r="3" spans="2:18" s="54" customFormat="1">
      <c r="B3" s="184">
        <v>1</v>
      </c>
      <c r="C3" s="187" t="s">
        <v>185</v>
      </c>
      <c r="D3" s="179">
        <f>BARVA!CR7</f>
        <v>5.3764486419940836</v>
      </c>
      <c r="E3" s="155">
        <f>BARVA!CR11</f>
        <v>6.3020710881423767</v>
      </c>
      <c r="F3" s="155">
        <f>BARVA!CR15</f>
        <v>6.9771125832968997</v>
      </c>
      <c r="G3" s="155">
        <f>BARVA!CR19</f>
        <v>2.9595269892332454</v>
      </c>
      <c r="H3" s="155">
        <f>BARVA!CR23</f>
        <v>7.92086485176966</v>
      </c>
      <c r="I3" s="155">
        <f>BARVA!CR27</f>
        <v>1.1858330405246773</v>
      </c>
      <c r="J3" s="155">
        <f>BARVA!CR31</f>
        <v>1.8753399691789236</v>
      </c>
      <c r="K3" s="155">
        <f>BARVA!CR35</f>
        <v>8.0946463789346641</v>
      </c>
      <c r="L3" s="155">
        <f>BARVA!CR39</f>
        <v>1.1120251795710412</v>
      </c>
      <c r="M3" s="155">
        <f>BARVA!CR43</f>
        <v>0.48754486972995603</v>
      </c>
      <c r="N3" s="155">
        <f>BARVA!CR47</f>
        <v>2.1222158231433479</v>
      </c>
      <c r="O3" s="155">
        <f>BARVA!CR51</f>
        <v>0.28879058156387272</v>
      </c>
      <c r="P3" s="155">
        <f>BARVA!CR55</f>
        <v>1.8832418856854249</v>
      </c>
      <c r="Q3" s="155">
        <f>BARVA!CR59</f>
        <v>4.5542946764564975</v>
      </c>
      <c r="R3" s="185">
        <f>BARVA!CR63</f>
        <v>1.1263214461245019</v>
      </c>
    </row>
    <row r="4" spans="2:18">
      <c r="B4" s="181">
        <v>2</v>
      </c>
      <c r="C4" s="39" t="s">
        <v>185</v>
      </c>
      <c r="D4" s="72">
        <f>BARVA!CR8</f>
        <v>5.6605300105202216</v>
      </c>
      <c r="E4" s="70">
        <f>BARVA!CR12</f>
        <v>6.2356154467702698</v>
      </c>
      <c r="F4" s="72">
        <f>BARVA!CR16</f>
        <v>7.7228621637317874</v>
      </c>
      <c r="G4" s="72">
        <f>BARVA!CR20</f>
        <v>3.1072013130790244</v>
      </c>
      <c r="H4" s="72">
        <f>BARVA!CR24</f>
        <v>7.5543960711628015</v>
      </c>
      <c r="I4" s="72">
        <f>BARVA!CR28</f>
        <v>1.1698717878468545</v>
      </c>
      <c r="J4" s="72">
        <f>BARVA!CR32</f>
        <v>1.1536463929644951</v>
      </c>
      <c r="K4" s="72">
        <f>BARVA!CR36</f>
        <v>8.3795345932814183</v>
      </c>
      <c r="L4" s="72">
        <f>BARVA!CR40</f>
        <v>1.6776471619503341</v>
      </c>
      <c r="M4" s="72">
        <f>BARVA!CR44</f>
        <v>0.75663729752107922</v>
      </c>
      <c r="N4" s="72">
        <f>BARVA!CR48</f>
        <v>3.870155035654256</v>
      </c>
      <c r="O4" s="72">
        <f>BARVA!CR52</f>
        <v>0.85848704125338837</v>
      </c>
      <c r="P4" s="72">
        <f>BARVA!CR56</f>
        <v>1.9995999599920031</v>
      </c>
      <c r="Q4" s="72">
        <f>BARVA!CR60</f>
        <v>4.6793696156640587</v>
      </c>
      <c r="R4" s="186">
        <f>BARVA!CR64</f>
        <v>1.921613905028793</v>
      </c>
    </row>
    <row r="5" spans="2:18">
      <c r="B5" s="181">
        <v>3</v>
      </c>
      <c r="C5" s="39" t="s">
        <v>185</v>
      </c>
      <c r="D5" s="72">
        <f>BARVA!CR9</f>
        <v>5.2337080545250139</v>
      </c>
      <c r="E5" s="70">
        <f>BARVA!CR13</f>
        <v>4.839390457485325</v>
      </c>
      <c r="F5" s="72">
        <f>BARVA!CR17</f>
        <v>4.5682381724248993</v>
      </c>
      <c r="G5" s="72">
        <f>BARVA!CR21</f>
        <v>2.9429576959242865</v>
      </c>
      <c r="H5" s="72">
        <f>BARVA!CR25</f>
        <v>4.0174245481402675</v>
      </c>
      <c r="I5" s="72">
        <f>BARVA!CR29</f>
        <v>1.9272259857110692</v>
      </c>
      <c r="J5" s="72">
        <f>BARVA!CR33</f>
        <v>0.59211485372350159</v>
      </c>
      <c r="K5" s="72">
        <f>BARVA!CR37</f>
        <v>9.225583992355169</v>
      </c>
      <c r="L5" s="72">
        <f>BARVA!CR41</f>
        <v>1.9781557067126945</v>
      </c>
      <c r="M5" s="72">
        <f>BARVA!CR45</f>
        <v>1.7301445026355453</v>
      </c>
      <c r="N5" s="72">
        <f>BARVA!CR49</f>
        <v>4.0561681424714129</v>
      </c>
      <c r="O5" s="72">
        <f>BARVA!CR53</f>
        <v>0.14798648586948956</v>
      </c>
      <c r="P5" s="72">
        <f>BARVA!CR57</f>
        <v>1.9390977283262427</v>
      </c>
      <c r="Q5" s="72">
        <f>BARVA!CR61</f>
        <v>5.8029044451894949</v>
      </c>
      <c r="R5" s="186">
        <f>BARVA!CR65</f>
        <v>1.7733020047357992</v>
      </c>
    </row>
    <row r="6" spans="2:18">
      <c r="B6" s="181">
        <v>4</v>
      </c>
      <c r="C6" s="39" t="s">
        <v>185</v>
      </c>
      <c r="D6" s="72">
        <f>BARVA!CR10</f>
        <v>5.1996730666456319</v>
      </c>
      <c r="E6" s="70">
        <f>BARVA!CR14</f>
        <v>4.7690879631225087</v>
      </c>
      <c r="F6" s="72">
        <f>BARVA!CR18</f>
        <v>5.374402292348428</v>
      </c>
      <c r="G6" s="72">
        <f>BARVA!CR22</f>
        <v>2.8259865534004209</v>
      </c>
      <c r="H6" s="72">
        <f>BARVA!CR26</f>
        <v>6.1525360624704986</v>
      </c>
      <c r="I6" s="72">
        <f>BARVA!CR30</f>
        <v>2.247910140552777</v>
      </c>
      <c r="J6" s="72">
        <f>BARVA!CR34</f>
        <v>0.36891733491393436</v>
      </c>
      <c r="K6" s="72">
        <f>BARVA!CR38</f>
        <v>8.9516143795407093</v>
      </c>
      <c r="L6" s="72">
        <f>BARVA!CR42</f>
        <v>2.3564804263986634</v>
      </c>
      <c r="M6" s="72">
        <f>BARVA!CR46</f>
        <v>0.90658700630441358</v>
      </c>
      <c r="N6" s="72">
        <f>BARVA!CR50</f>
        <v>4.9393218157961707</v>
      </c>
      <c r="O6" s="72">
        <f>BARVA!CR54</f>
        <v>0.75352504935137987</v>
      </c>
      <c r="P6" s="72">
        <f>BARVA!CR58</f>
        <v>3.5243580975831623</v>
      </c>
      <c r="Q6" s="72">
        <f>BARVA!CR62</f>
        <v>4.9506363227367025</v>
      </c>
      <c r="R6" s="186">
        <f>BARVA!CR66</f>
        <v>0.89744080584738428</v>
      </c>
    </row>
    <row r="7" spans="2:18">
      <c r="B7" s="181">
        <v>5</v>
      </c>
      <c r="C7" s="39" t="s">
        <v>185</v>
      </c>
      <c r="D7" s="72">
        <f>BARVA!CS7</f>
        <v>4.6024667299177739</v>
      </c>
      <c r="E7" s="70">
        <f>BARVA!CS11</f>
        <v>6.5438062318500752</v>
      </c>
      <c r="F7" s="70">
        <f>BARVA!CS15</f>
        <v>7.7824482009198146</v>
      </c>
      <c r="G7" s="70">
        <f>BARVA!CS19</f>
        <v>2.4982193658684166</v>
      </c>
      <c r="H7" s="72">
        <f>BARVA!CS23</f>
        <v>8.1971031468440163</v>
      </c>
      <c r="I7" s="70">
        <f>BARVA!CS27</f>
        <v>2.0834106652314168</v>
      </c>
      <c r="J7" s="70">
        <f>BARVA!CS31</f>
        <v>1.4667651482088073</v>
      </c>
      <c r="K7" s="70">
        <f>BARVA!CS35</f>
        <v>8.640630764012549</v>
      </c>
      <c r="L7" s="70">
        <f>BARVA!CS39</f>
        <v>9.2098045581868888</v>
      </c>
      <c r="M7" s="70">
        <f>BARVA!CS43</f>
        <v>0.79517293716524418</v>
      </c>
      <c r="N7" s="70">
        <f>BARVA!CS47</f>
        <v>3.9993249430372613</v>
      </c>
      <c r="O7" s="70">
        <f>BARVA!CS51</f>
        <v>0.46195237849804444</v>
      </c>
      <c r="P7" s="70">
        <f>BARVA!CS55</f>
        <v>1.769208862740631</v>
      </c>
      <c r="Q7" s="70">
        <f>BARVA!CS59</f>
        <v>3.7637348471963339</v>
      </c>
      <c r="R7" s="142">
        <f>BARVA!CS63</f>
        <v>1.7301445026355482</v>
      </c>
    </row>
    <row r="8" spans="2:18">
      <c r="B8" s="181">
        <v>6</v>
      </c>
      <c r="C8" s="39" t="s">
        <v>185</v>
      </c>
      <c r="D8" s="72">
        <f>BARVA!CS8</f>
        <v>5.3888124851399315</v>
      </c>
      <c r="E8" s="70">
        <f>BARVA!CS12</f>
        <v>5.680228868628439</v>
      </c>
      <c r="F8" s="70">
        <f>BARVA!CS16</f>
        <v>6.6198262817086055</v>
      </c>
      <c r="G8" s="70">
        <f>BARVA!CS20</f>
        <v>4.1999285708211778</v>
      </c>
      <c r="H8" s="72">
        <f>BARVA!CS24</f>
        <v>7.2254065629554702</v>
      </c>
      <c r="I8" s="70">
        <f>BARVA!CS28</f>
        <v>1.4303845636750996</v>
      </c>
      <c r="J8" s="70">
        <f>BARVA!CS32</f>
        <v>1.4277604841148941</v>
      </c>
      <c r="K8" s="70">
        <f>BARVA!CS36</f>
        <v>8.8075989917797628</v>
      </c>
      <c r="L8" s="70">
        <f>BARVA!CS40</f>
        <v>1.9577027353507994</v>
      </c>
      <c r="M8" s="70">
        <f>BARVA!CS44</f>
        <v>0.2787471972953281</v>
      </c>
      <c r="N8" s="70">
        <f>BARVA!CS48</f>
        <v>2.5702529058440917</v>
      </c>
      <c r="O8" s="70">
        <f>BARVA!CS52</f>
        <v>0.7861933604400384</v>
      </c>
      <c r="P8" s="70">
        <f>BARVA!CS56</f>
        <v>1.9944673474389067</v>
      </c>
      <c r="Q8" s="70">
        <f>BARVA!CS60</f>
        <v>3.5901114188838208</v>
      </c>
      <c r="R8" s="142">
        <f>BARVA!CS64</f>
        <v>2.0179692762775163</v>
      </c>
    </row>
    <row r="9" spans="2:18">
      <c r="B9" s="181">
        <v>7</v>
      </c>
      <c r="C9" s="39" t="s">
        <v>185</v>
      </c>
      <c r="D9" s="72">
        <f>BARVA!CS9</f>
        <v>5.4434272292371073</v>
      </c>
      <c r="E9" s="70">
        <f>BARVA!CS13</f>
        <v>5.0849778760580637</v>
      </c>
      <c r="F9" s="70">
        <f>BARVA!CS17</f>
        <v>4.3705949251789491</v>
      </c>
      <c r="G9" s="70">
        <f>BARVA!CS21</f>
        <v>2.6679017972931476</v>
      </c>
      <c r="H9" s="72">
        <f>BARVA!CS25</f>
        <v>4.7814955819283123</v>
      </c>
      <c r="I9" s="70">
        <f>BARVA!CS29</f>
        <v>1.818790807102346</v>
      </c>
      <c r="J9" s="70">
        <f>BARVA!CS33</f>
        <v>0.10677078252031316</v>
      </c>
      <c r="K9" s="70">
        <f>BARVA!CS37</f>
        <v>9.1289977544087506</v>
      </c>
      <c r="L9" s="70">
        <f>BARVA!CS41</f>
        <v>2.694809826314283</v>
      </c>
      <c r="M9" s="70">
        <f>BARVA!CS45</f>
        <v>3.1010482098800081</v>
      </c>
      <c r="N9" s="70">
        <f>BARVA!CS49</f>
        <v>4.8585080014341857</v>
      </c>
      <c r="O9" s="70">
        <f>BARVA!CS53</f>
        <v>0.97989795387070711</v>
      </c>
      <c r="P9" s="70">
        <f>BARVA!CS57</f>
        <v>1.9108898450721841</v>
      </c>
      <c r="Q9" s="70">
        <f>BARVA!CS61</f>
        <v>5.6000535711723352</v>
      </c>
      <c r="R9" s="142">
        <f>BARVA!CS65</f>
        <v>0.98386991009990798</v>
      </c>
    </row>
    <row r="10" spans="2:18">
      <c r="B10" s="181">
        <v>8</v>
      </c>
      <c r="C10" s="39" t="s">
        <v>185</v>
      </c>
      <c r="D10" s="72">
        <f>BARVA!CS10</f>
        <v>6.4382451025104617</v>
      </c>
      <c r="E10" s="70">
        <f>BARVA!CS14</f>
        <v>4.8617383722286016</v>
      </c>
      <c r="F10" s="70">
        <f>BARVA!CS18</f>
        <v>4.6210604843477219</v>
      </c>
      <c r="G10" s="70">
        <f>BARVA!CS22</f>
        <v>2.8144093518889535</v>
      </c>
      <c r="H10" s="72">
        <f>BARVA!CS26</f>
        <v>6.6756048415106175</v>
      </c>
      <c r="I10" s="70">
        <f>BARVA!CS30</f>
        <v>1.5539948519863247</v>
      </c>
      <c r="J10" s="70">
        <f>BARVA!CS34</f>
        <v>0.70901339902712424</v>
      </c>
      <c r="K10" s="70">
        <f>BARVA!CS38</f>
        <v>10.274633813426149</v>
      </c>
      <c r="L10" s="70">
        <f>BARVA!CS42</f>
        <v>2.0692269087753505</v>
      </c>
      <c r="M10" s="70">
        <f>BARVA!CS46</f>
        <v>2.5834860169933194</v>
      </c>
      <c r="N10" s="70">
        <f>BARVA!CS50</f>
        <v>4.03827933654917</v>
      </c>
      <c r="O10" s="70">
        <f>BARVA!CS54</f>
        <v>0.61302528495976383</v>
      </c>
      <c r="P10" s="70">
        <f>BARVA!CS58</f>
        <v>2.8488594208911038</v>
      </c>
      <c r="Q10" s="70">
        <f>BARVA!CS62</f>
        <v>4.7069947949833146</v>
      </c>
      <c r="R10" s="142">
        <f>BARVA!CS66</f>
        <v>0.53860932037980869</v>
      </c>
    </row>
    <row r="11" spans="2:18">
      <c r="B11" s="181">
        <v>9</v>
      </c>
      <c r="C11" s="39" t="s">
        <v>185</v>
      </c>
      <c r="D11" s="72">
        <f>BARVA!CT7</f>
        <v>4.8236915324261727</v>
      </c>
      <c r="E11" s="70">
        <f>BARVA!CT11</f>
        <v>6.2026284750902247</v>
      </c>
      <c r="F11" s="70">
        <f>BARVA!CT15</f>
        <v>7.4223783250384106</v>
      </c>
      <c r="G11" s="70">
        <f>BARVA!CT19</f>
        <v>1.6987936896515712</v>
      </c>
      <c r="H11" s="70">
        <f>BARVA!CT23</f>
        <v>8.4519938476077936</v>
      </c>
      <c r="I11" s="70">
        <f>BARVA!CT27</f>
        <v>1.5216109883935505</v>
      </c>
      <c r="J11" s="70">
        <f>BARVA!CT31</f>
        <v>1.4135770230164342</v>
      </c>
      <c r="K11" s="70">
        <f>BARVA!CT35</f>
        <v>8.6069913442503267</v>
      </c>
      <c r="L11" s="70">
        <f>BARVA!CT39</f>
        <v>1.2837445228704933</v>
      </c>
      <c r="M11" s="70">
        <f>BARVA!CT43</f>
        <v>0.72952039039357897</v>
      </c>
      <c r="N11" s="70">
        <f>BARVA!CT47</f>
        <v>3.0551759360141628</v>
      </c>
      <c r="O11" s="70">
        <f>BARVA!CT51</f>
        <v>0.90365922780659025</v>
      </c>
      <c r="P11" s="70">
        <f>BARVA!CT55</f>
        <v>1.677408715847156</v>
      </c>
      <c r="Q11" s="70">
        <f>BARVA!CT59</f>
        <v>5.2390648020424413</v>
      </c>
      <c r="R11" s="142">
        <f>BARVA!CT63</f>
        <v>2.3977697971239857</v>
      </c>
    </row>
    <row r="12" spans="2:18">
      <c r="B12" s="181">
        <v>10</v>
      </c>
      <c r="C12" s="39" t="s">
        <v>185</v>
      </c>
      <c r="D12" s="72">
        <f>BARVA!CT8</f>
        <v>5.1835701982321032</v>
      </c>
      <c r="E12" s="70">
        <f>BARVA!CT12</f>
        <v>4.8916868256256976</v>
      </c>
      <c r="F12" s="70">
        <f>BARVA!CT16</f>
        <v>6.2717621128355905</v>
      </c>
      <c r="G12" s="70">
        <f>BARVA!CT20</f>
        <v>3.1821219335531463</v>
      </c>
      <c r="H12" s="70">
        <f>BARVA!CT24</f>
        <v>5.6970255397005216</v>
      </c>
      <c r="I12" s="70">
        <f>BARVA!CT28</f>
        <v>1.5734675084030179</v>
      </c>
      <c r="J12" s="70">
        <f>BARVA!CT32</f>
        <v>1.0089103032480142</v>
      </c>
      <c r="K12" s="70">
        <f>BARVA!CT36</f>
        <v>8.1445441861408074</v>
      </c>
      <c r="L12" s="70">
        <f>BARVA!CT40</f>
        <v>1.485732142749836</v>
      </c>
      <c r="M12" s="70">
        <f>BARVA!CT44</f>
        <v>0.86307589469292856</v>
      </c>
      <c r="N12" s="70">
        <f>BARVA!CT48</f>
        <v>2.0779797881596447</v>
      </c>
      <c r="O12" s="70">
        <f>BARVA!CT52</f>
        <v>0.25199206336708269</v>
      </c>
      <c r="P12" s="70">
        <f>BARVA!CT56</f>
        <v>1.8067650649710902</v>
      </c>
      <c r="Q12" s="70">
        <f>BARVA!CT60</f>
        <v>4.0734383510739418</v>
      </c>
      <c r="R12" s="142">
        <f>BARVA!CT64</f>
        <v>1.2594046212397338</v>
      </c>
    </row>
    <row r="13" spans="2:18">
      <c r="B13" s="181">
        <v>11</v>
      </c>
      <c r="C13" s="39" t="s">
        <v>185</v>
      </c>
      <c r="D13" s="72">
        <f>BARVA!CT9</f>
        <v>5.4877864389934121</v>
      </c>
      <c r="E13" s="70">
        <f>BARVA!CT13</f>
        <v>4.0990974616371352</v>
      </c>
      <c r="F13" s="70">
        <f>BARVA!CT17</f>
        <v>4.5397466889684512</v>
      </c>
      <c r="G13" s="70">
        <f>BARVA!CT21</f>
        <v>2.281161984603461</v>
      </c>
      <c r="H13" s="70">
        <f>BARVA!CT25</f>
        <v>4.5702078727340201</v>
      </c>
      <c r="I13" s="70">
        <f>BARVA!CT29</f>
        <v>1.5088074761214556</v>
      </c>
      <c r="J13" s="70">
        <f>BARVA!CT33</f>
        <v>0.45923850012820194</v>
      </c>
      <c r="K13" s="70">
        <f>BARVA!CT37</f>
        <v>9.2665473613423028</v>
      </c>
      <c r="L13" s="70">
        <f>BARVA!CT41</f>
        <v>2.383841437679949</v>
      </c>
      <c r="M13" s="70">
        <f>BARVA!CT45</f>
        <v>2.9822307087145377</v>
      </c>
      <c r="N13" s="70">
        <f>BARVA!CT49</f>
        <v>4.8533390567731818</v>
      </c>
      <c r="O13" s="70">
        <f>BARVA!CT53</f>
        <v>0.29832867780352595</v>
      </c>
      <c r="P13" s="70">
        <f>BARVA!CT57</f>
        <v>2.7736257858622544</v>
      </c>
      <c r="Q13" s="70">
        <f>BARVA!CT61</f>
        <v>5.1306529798847258</v>
      </c>
      <c r="R13" s="142">
        <f>BARVA!CT65</f>
        <v>1.1168258592994718</v>
      </c>
    </row>
    <row r="14" spans="2:18" ht="15" thickBot="1">
      <c r="B14" s="182">
        <v>12</v>
      </c>
      <c r="C14" s="183" t="s">
        <v>185</v>
      </c>
      <c r="D14" s="156">
        <f>BARVA!CT10</f>
        <v>6.8423460888791654</v>
      </c>
      <c r="E14" s="97">
        <f>BARVA!CT14</f>
        <v>5.0522668179738845</v>
      </c>
      <c r="F14" s="97">
        <f>BARVA!CT18</f>
        <v>5.00336886507481</v>
      </c>
      <c r="G14" s="97">
        <f>BARVA!CT22</f>
        <v>2.7830918058878313</v>
      </c>
      <c r="H14" s="97">
        <f>BARVA!CT26</f>
        <v>4.8565934563230595</v>
      </c>
      <c r="I14" s="97">
        <f>BARVA!CT30</f>
        <v>1.2234786471369232</v>
      </c>
      <c r="J14" s="97">
        <f>BARVA!CT34</f>
        <v>0.85328775919967337</v>
      </c>
      <c r="K14" s="97">
        <f>BARVA!CT38</f>
        <v>9.1032356884791223</v>
      </c>
      <c r="L14" s="97">
        <f>BARVA!CT42</f>
        <v>2.0482431496284836</v>
      </c>
      <c r="M14" s="97">
        <f>BARVA!CT46</f>
        <v>2.9075935066649183</v>
      </c>
      <c r="N14" s="97">
        <f>BARVA!CT50</f>
        <v>3.8287465311770106</v>
      </c>
      <c r="O14" s="97">
        <f>BARVA!CT54</f>
        <v>0.58625932828399507</v>
      </c>
      <c r="P14" s="97">
        <f>BARVA!CT58</f>
        <v>2.5998076851951919</v>
      </c>
      <c r="Q14" s="97">
        <f>BARVA!CT62</f>
        <v>3.3573948233712381</v>
      </c>
      <c r="R14" s="144">
        <f>BARVA!CT66</f>
        <v>0.53037722424704936</v>
      </c>
    </row>
    <row r="15" spans="2:18">
      <c r="B15" s="180">
        <v>1</v>
      </c>
      <c r="C15" s="136" t="s">
        <v>186</v>
      </c>
      <c r="D15" s="155">
        <f>BARVA!DS7</f>
        <v>6.2186172096375225</v>
      </c>
      <c r="E15" s="90">
        <f>BARVA!DS11</f>
        <v>8.1854138563667007</v>
      </c>
      <c r="F15" s="90">
        <f>BARVA!DS15</f>
        <v>7.7098249007354234</v>
      </c>
      <c r="G15" s="90">
        <f>BARVA!DS19</f>
        <v>5.6740990474259423</v>
      </c>
      <c r="H15" s="90">
        <f>BARVA!DS23</f>
        <v>12.168044214252349</v>
      </c>
      <c r="I15" s="90">
        <f>BARVA!DS27</f>
        <v>2.6350332066218813</v>
      </c>
      <c r="J15" s="90">
        <f>BARVA!DS31</f>
        <v>4.1833718457722586</v>
      </c>
      <c r="K15" s="90">
        <f>BARVA!DS35</f>
        <v>12.057532915153086</v>
      </c>
      <c r="L15" s="90">
        <f>BARVA!DS39</f>
        <v>2.4415159225366505</v>
      </c>
      <c r="M15" s="90">
        <f>BARVA!DS43</f>
        <v>0.81841309862440403</v>
      </c>
      <c r="N15" s="90">
        <f>BARVA!DS47</f>
        <v>5.2251411464189168</v>
      </c>
      <c r="O15" s="90">
        <f>BARVA!DS51</f>
        <v>0.2736786436680797</v>
      </c>
      <c r="P15" s="90">
        <f>BARVA!DS55</f>
        <v>2.8217902119044913</v>
      </c>
      <c r="Q15" s="90">
        <f>BARVA!DS59</f>
        <v>6.9147378836800479</v>
      </c>
      <c r="R15" s="140">
        <f>BARVA!DS63</f>
        <v>1.4140014144264501</v>
      </c>
    </row>
    <row r="16" spans="2:18">
      <c r="B16" s="181">
        <v>2</v>
      </c>
      <c r="C16" s="39" t="s">
        <v>186</v>
      </c>
      <c r="D16" s="72">
        <f>BARVA!DS8</f>
        <v>7.2435212431523954</v>
      </c>
      <c r="E16" s="70">
        <f>BARVA!DS12</f>
        <v>7.9593341430046767</v>
      </c>
      <c r="F16" s="70">
        <f>BARVA!DS16</f>
        <v>6.9852201110630769</v>
      </c>
      <c r="G16" s="70">
        <f>BARVA!DS20</f>
        <v>5.064503924374038</v>
      </c>
      <c r="H16" s="70">
        <f>BARVA!DS24</f>
        <v>11.445767776781071</v>
      </c>
      <c r="I16" s="70">
        <f>BARVA!DS28</f>
        <v>2.1860009149128903</v>
      </c>
      <c r="J16" s="70">
        <f>BARVA!DS32</f>
        <v>3.618438889908187</v>
      </c>
      <c r="K16" s="70">
        <f>BARVA!DS36</f>
        <v>12.3187905250475</v>
      </c>
      <c r="L16" s="70">
        <f>BARVA!DS40</f>
        <v>2.9375159574034697</v>
      </c>
      <c r="M16" s="70">
        <f>BARVA!DS44</f>
        <v>0.93048374515624765</v>
      </c>
      <c r="N16" s="70">
        <f>BARVA!DS48</f>
        <v>8.1662047488414071</v>
      </c>
      <c r="O16" s="70">
        <f>BARVA!DS52</f>
        <v>0.81694553062000319</v>
      </c>
      <c r="P16" s="70">
        <f>BARVA!DS56</f>
        <v>2.7872028989651993</v>
      </c>
      <c r="Q16" s="70">
        <f>BARVA!DS60</f>
        <v>7.3843212281156907</v>
      </c>
      <c r="R16" s="142">
        <f>BARVA!DS64</f>
        <v>2.4037262739338696</v>
      </c>
    </row>
    <row r="17" spans="2:18">
      <c r="B17" s="181">
        <v>3</v>
      </c>
      <c r="C17" s="39" t="s">
        <v>186</v>
      </c>
      <c r="D17" s="72">
        <f>BARVA!DS9</f>
        <v>7.4267152900861877</v>
      </c>
      <c r="E17" s="70">
        <f>BARVA!DS13</f>
        <v>5.9472598732525555</v>
      </c>
      <c r="F17" s="70">
        <f>BARVA!DS17</f>
        <v>6.4000781245231702</v>
      </c>
      <c r="G17" s="70">
        <f>BARVA!DS21</f>
        <v>6.010374364380306</v>
      </c>
      <c r="H17" s="70">
        <f>BARVA!DS25</f>
        <v>7.8757412349568776</v>
      </c>
      <c r="I17" s="70">
        <f>BARVA!DS29</f>
        <v>3.1771370760481825</v>
      </c>
      <c r="J17" s="70">
        <f>BARVA!DS33</f>
        <v>1.8187358246870258</v>
      </c>
      <c r="K17" s="70">
        <f>BARVA!DS37</f>
        <v>12.420547491958638</v>
      </c>
      <c r="L17" s="70">
        <f>BARVA!DS41</f>
        <v>2.4515505297668252</v>
      </c>
      <c r="M17" s="70">
        <f>BARVA!DS45</f>
        <v>1.9578815081613079</v>
      </c>
      <c r="N17" s="70">
        <f>BARVA!DS49</f>
        <v>7.8591093642982193</v>
      </c>
      <c r="O17" s="70">
        <f>BARVA!DS53</f>
        <v>0.30822070014844949</v>
      </c>
      <c r="P17" s="70">
        <f>BARVA!DS57</f>
        <v>2.6762847382145254</v>
      </c>
      <c r="Q17" s="70">
        <f>BARVA!DS61</f>
        <v>9.1153222652849735</v>
      </c>
      <c r="R17" s="142">
        <f>BARVA!DS65</f>
        <v>1.6636405861844066</v>
      </c>
    </row>
    <row r="18" spans="2:18">
      <c r="B18" s="181">
        <v>4</v>
      </c>
      <c r="C18" s="39" t="s">
        <v>186</v>
      </c>
      <c r="D18" s="72">
        <f>BARVA!DS10</f>
        <v>6.8796148147988623</v>
      </c>
      <c r="E18" s="70">
        <f>BARVA!DS14</f>
        <v>5.6789523681749614</v>
      </c>
      <c r="F18" s="70">
        <f>BARVA!DS18</f>
        <v>3.9841435717102391</v>
      </c>
      <c r="G18" s="70">
        <f>BARVA!DS22</f>
        <v>5.4328629653250022</v>
      </c>
      <c r="H18" s="70">
        <f>BARVA!DS26</f>
        <v>9.6883744766601616</v>
      </c>
      <c r="I18" s="70">
        <f>BARVA!DS30</f>
        <v>3.6213947589292181</v>
      </c>
      <c r="J18" s="70">
        <f>BARVA!DS34</f>
        <v>2.3517015116719207</v>
      </c>
      <c r="K18" s="70">
        <f>BARVA!DS38</f>
        <v>13.339632678601012</v>
      </c>
      <c r="L18" s="70">
        <f>BARVA!DS42</f>
        <v>3.8916705924319972</v>
      </c>
      <c r="M18" s="70">
        <f>BARVA!DS46</f>
        <v>0.87914731416299086</v>
      </c>
      <c r="N18" s="70">
        <f>BARVA!DS50</f>
        <v>7.79192530765022</v>
      </c>
      <c r="O18" s="70">
        <f>BARVA!DS54</f>
        <v>0.46861498055439932</v>
      </c>
      <c r="P18" s="70">
        <f>BARVA!DS58</f>
        <v>4.3120992567425915</v>
      </c>
      <c r="Q18" s="70">
        <f>BARVA!DS62</f>
        <v>7.9877093086816791</v>
      </c>
      <c r="R18" s="142">
        <f>BARVA!DS66</f>
        <v>1.5225307878660461</v>
      </c>
    </row>
    <row r="19" spans="2:18">
      <c r="B19" s="181">
        <v>5</v>
      </c>
      <c r="C19" s="39" t="s">
        <v>186</v>
      </c>
      <c r="D19" s="72">
        <f>BARVA!DT7</f>
        <v>5.8157888544891296</v>
      </c>
      <c r="E19" s="70">
        <f>BARVA!DT11</f>
        <v>8.5111280098468676</v>
      </c>
      <c r="F19" s="70">
        <f>BARVA!DT15</f>
        <v>7.4540324657194796</v>
      </c>
      <c r="G19" s="70">
        <f>BARVA!DT19</f>
        <v>5.7393466527123076</v>
      </c>
      <c r="H19" s="70">
        <f>BARVA!DT23</f>
        <v>12.124396892216948</v>
      </c>
      <c r="I19" s="70">
        <f>BARVA!DT27</f>
        <v>3.2768582514353608</v>
      </c>
      <c r="J19" s="70">
        <f>BARVA!DT31</f>
        <v>3.7979073185110752</v>
      </c>
      <c r="K19" s="70">
        <f>BARVA!DT35</f>
        <v>12.409319078821373</v>
      </c>
      <c r="L19" s="70">
        <f>BARVA!DT39</f>
        <v>2.4553818440315962</v>
      </c>
      <c r="M19" s="70">
        <f>BARVA!DT43</f>
        <v>0.87183714075508367</v>
      </c>
      <c r="N19" s="70">
        <f>BARVA!DT47</f>
        <v>7.1193117644896011</v>
      </c>
      <c r="O19" s="70">
        <f>BARVA!DT51</f>
        <v>0.42023802778901365</v>
      </c>
      <c r="P19" s="70">
        <f>BARVA!DT55</f>
        <v>2.9085391522205795</v>
      </c>
      <c r="Q19" s="70">
        <f>BARVA!DT59</f>
        <v>7.4297106269356146</v>
      </c>
      <c r="R19" s="142">
        <f>BARVA!DT63</f>
        <v>2.1545765245170561</v>
      </c>
    </row>
    <row r="20" spans="2:18">
      <c r="B20" s="181">
        <v>6</v>
      </c>
      <c r="C20" s="39" t="s">
        <v>186</v>
      </c>
      <c r="D20" s="72">
        <f>BARVA!DT8</f>
        <v>6.5593902155612023</v>
      </c>
      <c r="E20" s="70">
        <f>BARVA!DT12</f>
        <v>6.711825385094575</v>
      </c>
      <c r="F20" s="70">
        <f>BARVA!DT16</f>
        <v>6.2666737588612342</v>
      </c>
      <c r="G20" s="70">
        <f>BARVA!DT20</f>
        <v>7.3157774706452097</v>
      </c>
      <c r="H20" s="70">
        <f>BARVA!DT24</f>
        <v>11.266024143414571</v>
      </c>
      <c r="I20" s="70">
        <f>BARVA!DT28</f>
        <v>2.4967378717037993</v>
      </c>
      <c r="J20" s="70">
        <f>BARVA!DT32</f>
        <v>3.7540511450964553</v>
      </c>
      <c r="K20" s="70">
        <f>BARVA!DT36</f>
        <v>12.008005662890071</v>
      </c>
      <c r="L20" s="70">
        <f>BARVA!DT40</f>
        <v>3.5701680632709709</v>
      </c>
      <c r="M20" s="70">
        <f>BARVA!DT44</f>
        <v>0.18165902124584951</v>
      </c>
      <c r="N20" s="70">
        <f>BARVA!DT48</f>
        <v>7.3066613442802986</v>
      </c>
      <c r="O20" s="70">
        <f>BARVA!DT52</f>
        <v>0.8098147936411132</v>
      </c>
      <c r="P20" s="70">
        <f>BARVA!DT56</f>
        <v>2.7982315844118402</v>
      </c>
      <c r="Q20" s="70">
        <f>BARVA!DT60</f>
        <v>6.6576347151221853</v>
      </c>
      <c r="R20" s="142">
        <f>BARVA!DT64</f>
        <v>1.9585709075752149</v>
      </c>
    </row>
    <row r="21" spans="2:18">
      <c r="B21" s="181">
        <v>7</v>
      </c>
      <c r="C21" s="39" t="s">
        <v>186</v>
      </c>
      <c r="D21" s="72">
        <f>BARVA!DT9</f>
        <v>7.4345544587419594</v>
      </c>
      <c r="E21" s="70">
        <f>BARVA!DT13</f>
        <v>5.9820481442395614</v>
      </c>
      <c r="F21" s="70">
        <f>BARVA!DT17</f>
        <v>5.3826944925381017</v>
      </c>
      <c r="G21" s="70">
        <f>BARVA!DT21</f>
        <v>5.344483136843075</v>
      </c>
      <c r="H21" s="70">
        <f>BARVA!DT25</f>
        <v>8.3088747733974166</v>
      </c>
      <c r="I21" s="70">
        <f>BARVA!DT29</f>
        <v>3.096869386977759</v>
      </c>
      <c r="J21" s="70">
        <f>BARVA!DT33</f>
        <v>1.9746898490649127</v>
      </c>
      <c r="K21" s="70">
        <f>BARVA!DT37</f>
        <v>12.792396178980704</v>
      </c>
      <c r="L21" s="70">
        <f>BARVA!DT41</f>
        <v>4.0305954895027636</v>
      </c>
      <c r="M21" s="70">
        <f>BARVA!DT45</f>
        <v>3.6002638792177448</v>
      </c>
      <c r="N21" s="70">
        <f>BARVA!DT49</f>
        <v>7.8320431561630182</v>
      </c>
      <c r="O21" s="70">
        <f>BARVA!DT53</f>
        <v>0.59506302187247273</v>
      </c>
      <c r="P21" s="70">
        <f>BARVA!DT57</f>
        <v>2.567722726464055</v>
      </c>
      <c r="Q21" s="70">
        <f>BARVA!DT61</f>
        <v>9.1320643887348947</v>
      </c>
      <c r="R21" s="142">
        <f>BARVA!DT65</f>
        <v>1.6658931538367019</v>
      </c>
    </row>
    <row r="22" spans="2:18">
      <c r="B22" s="181">
        <v>8</v>
      </c>
      <c r="C22" s="39" t="s">
        <v>186</v>
      </c>
      <c r="D22" s="72">
        <f>BARVA!DT10</f>
        <v>8.4121459806639116</v>
      </c>
      <c r="E22" s="70">
        <f>BARVA!DT14</f>
        <v>6.3715461231949071</v>
      </c>
      <c r="F22" s="70">
        <f>BARVA!DT18</f>
        <v>4.7253359668916639</v>
      </c>
      <c r="G22" s="70">
        <f>BARVA!DT22</f>
        <v>5.0017297008135087</v>
      </c>
      <c r="H22" s="70">
        <f>BARVA!DT26</f>
        <v>11.34785882887164</v>
      </c>
      <c r="I22" s="70">
        <f>BARVA!DT30</f>
        <v>3.0711724145674397</v>
      </c>
      <c r="J22" s="70">
        <f>BARVA!DT34</f>
        <v>1.7422112386275106</v>
      </c>
      <c r="K22" s="70">
        <f>BARVA!DT38</f>
        <v>13.050068965335011</v>
      </c>
      <c r="L22" s="70">
        <f>BARVA!DT42</f>
        <v>3.4907592297378547</v>
      </c>
      <c r="M22" s="70">
        <f>BARVA!DT46</f>
        <v>2.8738301967931235</v>
      </c>
      <c r="N22" s="70">
        <f>BARVA!DT50</f>
        <v>7.0829795990105726</v>
      </c>
      <c r="O22" s="70">
        <f>BARVA!DT54</f>
        <v>0.43520110293977882</v>
      </c>
      <c r="P22" s="70">
        <f>BARVA!DT58</f>
        <v>4.18889006778645</v>
      </c>
      <c r="Q22" s="70">
        <f>BARVA!DT62</f>
        <v>8.0240513457978349</v>
      </c>
      <c r="R22" s="142">
        <f>BARVA!DT66</f>
        <v>1.2002083152519829</v>
      </c>
    </row>
    <row r="23" spans="2:18">
      <c r="B23" s="181">
        <v>9</v>
      </c>
      <c r="C23" s="39" t="s">
        <v>186</v>
      </c>
      <c r="D23" s="72">
        <f>BARVA!DU7</f>
        <v>5.892656446798842</v>
      </c>
      <c r="E23" s="70">
        <f>BARVA!DU11</f>
        <v>8.2902412510131498</v>
      </c>
      <c r="F23" s="70">
        <f>BARVA!DU15</f>
        <v>7.4527914233527301</v>
      </c>
      <c r="G23" s="70">
        <f>BARVA!DU19</f>
        <v>4.9498383811999371</v>
      </c>
      <c r="H23" s="70">
        <f>BARVA!DU23</f>
        <v>12.85395269946175</v>
      </c>
      <c r="I23" s="70">
        <f>BARVA!DU27</f>
        <v>2.0687435800504601</v>
      </c>
      <c r="J23" s="70">
        <f>BARVA!DU31</f>
        <v>3.8158878390225248</v>
      </c>
      <c r="K23" s="70">
        <f>BARVA!DU35</f>
        <v>12.527541658282367</v>
      </c>
      <c r="L23" s="70">
        <f>BARVA!DU39</f>
        <v>2.8241104794253338</v>
      </c>
      <c r="M23" s="70">
        <f>BARVA!DU43</f>
        <v>0.35057096285916206</v>
      </c>
      <c r="N23" s="70">
        <f>BARVA!DU47</f>
        <v>6.2983489900131788</v>
      </c>
      <c r="O23" s="70">
        <f>BARVA!DU51</f>
        <v>1.0008995953640902</v>
      </c>
      <c r="P23" s="70">
        <f>BARVA!DU55</f>
        <v>3.5367357831763444</v>
      </c>
      <c r="Q23" s="70">
        <f>BARVA!DU59</f>
        <v>7.7425060542436785</v>
      </c>
      <c r="R23" s="142">
        <f>BARVA!DU63</f>
        <v>1.9584177286779225</v>
      </c>
    </row>
    <row r="24" spans="2:18">
      <c r="B24" s="181">
        <v>10</v>
      </c>
      <c r="C24" s="39" t="s">
        <v>186</v>
      </c>
      <c r="D24" s="72">
        <f>BARVA!DU8</f>
        <v>6.2096054625072643</v>
      </c>
      <c r="E24" s="70">
        <f>BARVA!DU12</f>
        <v>5.8580628197382794</v>
      </c>
      <c r="F24" s="70">
        <f>BARVA!DU16</f>
        <v>7.6990713725747426</v>
      </c>
      <c r="G24" s="70">
        <f>BARVA!DU20</f>
        <v>6.0762323852861337</v>
      </c>
      <c r="H24" s="70">
        <f>BARVA!DU24</f>
        <v>9.5742414843161345</v>
      </c>
      <c r="I24" s="70">
        <f>BARVA!DU28</f>
        <v>2.4581293700698503</v>
      </c>
      <c r="J24" s="70">
        <f>BARVA!DU32</f>
        <v>3.914920177985751</v>
      </c>
      <c r="K24" s="70">
        <f>BARVA!DU36</f>
        <v>11.990671374030732</v>
      </c>
      <c r="L24" s="70">
        <f>BARVA!DU40</f>
        <v>2.689739764363837</v>
      </c>
      <c r="M24" s="70">
        <f>BARVA!DU44</f>
        <v>0.23937418407171607</v>
      </c>
      <c r="N24" s="70">
        <f>BARVA!DU48</f>
        <v>5.3508971210442846</v>
      </c>
      <c r="O24" s="70">
        <f>BARVA!DU52</f>
        <v>0.34452866353904477</v>
      </c>
      <c r="P24" s="70">
        <f>BARVA!DU56</f>
        <v>2.9419891230254414</v>
      </c>
      <c r="Q24" s="70">
        <f>BARVA!DU60</f>
        <v>6.3952716908666201</v>
      </c>
      <c r="R24" s="142">
        <f>BARVA!DU64</f>
        <v>1.9032078183950332</v>
      </c>
    </row>
    <row r="25" spans="2:18">
      <c r="B25" s="181">
        <v>11</v>
      </c>
      <c r="C25" s="39" t="s">
        <v>186</v>
      </c>
      <c r="D25" s="72">
        <f>BARVA!DU9</f>
        <v>6.9433709392484566</v>
      </c>
      <c r="E25" s="70">
        <f>BARVA!DU13</f>
        <v>5.0404364890354501</v>
      </c>
      <c r="F25" s="70">
        <f>BARVA!DU17</f>
        <v>5.0281010331933471</v>
      </c>
      <c r="G25" s="70">
        <f>BARVA!DU21</f>
        <v>5.167929953085669</v>
      </c>
      <c r="H25" s="70">
        <f>BARVA!DU25</f>
        <v>7.8857719977184253</v>
      </c>
      <c r="I25" s="70">
        <f>BARVA!DU29</f>
        <v>3.5556293395122074</v>
      </c>
      <c r="J25" s="70">
        <f>BARVA!DU33</f>
        <v>1.8603494295427401</v>
      </c>
      <c r="K25" s="70">
        <f>BARVA!DU37</f>
        <v>12.517731423864308</v>
      </c>
      <c r="L25" s="70">
        <f>BARVA!DU41</f>
        <v>3.6157018682407984</v>
      </c>
      <c r="M25" s="70">
        <f>BARVA!DU45</f>
        <v>3.6841009758148595</v>
      </c>
      <c r="N25" s="70">
        <f>BARVA!DU49</f>
        <v>8.3809009062272075</v>
      </c>
      <c r="O25" s="70">
        <f>BARVA!DU53</f>
        <v>0.47360320944858708</v>
      </c>
      <c r="P25" s="70">
        <f>BARVA!DU57</f>
        <v>3.55406809163809</v>
      </c>
      <c r="Q25" s="70">
        <f>BARVA!DU61</f>
        <v>8.3547471535648494</v>
      </c>
      <c r="R25" s="142">
        <f>BARVA!DU65</f>
        <v>1.7620726432244522</v>
      </c>
    </row>
    <row r="26" spans="2:18" ht="15" thickBot="1">
      <c r="B26" s="182">
        <v>12</v>
      </c>
      <c r="C26" s="183" t="s">
        <v>186</v>
      </c>
      <c r="D26" s="156">
        <f>BARVA!DU10</f>
        <v>8.6841061716218082</v>
      </c>
      <c r="E26" s="97">
        <f>BARVA!DU14</f>
        <v>6.102769862939283</v>
      </c>
      <c r="F26" s="97">
        <f>BARVA!DU18</f>
        <v>4.2558782877333323</v>
      </c>
      <c r="G26" s="97">
        <f>BARVA!DU22</f>
        <v>4.9508484121410952</v>
      </c>
      <c r="H26" s="97">
        <f>BARVA!DU26</f>
        <v>9.5885817512289044</v>
      </c>
      <c r="I26" s="97">
        <f>BARVA!DU30</f>
        <v>2.5440322325002094</v>
      </c>
      <c r="J26" s="97">
        <f>BARVA!DU34</f>
        <v>1.4241488686229409</v>
      </c>
      <c r="K26" s="97">
        <f>BARVA!DU38</f>
        <v>13.338744318713063</v>
      </c>
      <c r="L26" s="97">
        <f>BARVA!DU42</f>
        <v>3.6097368325128674</v>
      </c>
      <c r="M26" s="97">
        <f>BARVA!DU46</f>
        <v>3.1690534864530138</v>
      </c>
      <c r="N26" s="97">
        <f>BARVA!DU50</f>
        <v>6.1221319815894173</v>
      </c>
      <c r="O26" s="97">
        <f>BARVA!DU54</f>
        <v>0.34554305086342135</v>
      </c>
      <c r="P26" s="97">
        <f>BARVA!DU58</f>
        <v>3.8300652735952143</v>
      </c>
      <c r="Q26" s="97">
        <f>BARVA!DU62</f>
        <v>6.9170369378802601</v>
      </c>
      <c r="R26" s="144">
        <f>BARVA!DU66</f>
        <v>0.90653185272222969</v>
      </c>
    </row>
    <row r="27" spans="2:18">
      <c r="B27" s="180">
        <v>1</v>
      </c>
      <c r="C27" s="136" t="s">
        <v>187</v>
      </c>
      <c r="D27" s="155">
        <f>BARVA!ET7</f>
        <v>5.8932164392630275</v>
      </c>
      <c r="E27" s="90">
        <f>BARVA!ET11</f>
        <v>8.8450551157129613</v>
      </c>
      <c r="F27" s="90">
        <f>BARVA!ET15</f>
        <v>8.4977526440818405</v>
      </c>
      <c r="G27" s="90">
        <f>BARVA!ET19</f>
        <v>8.5904656451207533</v>
      </c>
      <c r="H27" s="90">
        <f>BARVA!ET23</f>
        <v>16.326453993442666</v>
      </c>
      <c r="I27" s="90">
        <f>BARVA!ET27</f>
        <v>5.1060160595125437</v>
      </c>
      <c r="J27" s="90">
        <f>BARVA!ET31</f>
        <v>5.8033955577747758</v>
      </c>
      <c r="K27" s="90">
        <f>BARVA!ET35</f>
        <v>17.574088881077163</v>
      </c>
      <c r="L27" s="90">
        <f>BARVA!ET39</f>
        <v>4.0351455983644549</v>
      </c>
      <c r="M27" s="90">
        <f>BARVA!ET43</f>
        <v>0.31953090617340935</v>
      </c>
      <c r="N27" s="90">
        <f>BARVA!ET47</f>
        <v>9.6457348087120849</v>
      </c>
      <c r="O27" s="90">
        <f>BARVA!ET51</f>
        <v>0.82825116963394652</v>
      </c>
      <c r="P27" s="90">
        <f>BARVA!ET55</f>
        <v>3.0240535709540604</v>
      </c>
      <c r="Q27" s="90">
        <f>BARVA!ET59</f>
        <v>12.150510277350495</v>
      </c>
      <c r="R27" s="140">
        <f>BARVA!ET63</f>
        <v>2.0264747716169551</v>
      </c>
    </row>
    <row r="28" spans="2:18">
      <c r="B28" s="181">
        <v>2</v>
      </c>
      <c r="C28" s="39" t="s">
        <v>187</v>
      </c>
      <c r="D28" s="72">
        <f>BARVA!ET8</f>
        <v>7.3916912814321485</v>
      </c>
      <c r="E28" s="70">
        <f>BARVA!ET12</f>
        <v>8.2771130232708519</v>
      </c>
      <c r="F28" s="70">
        <f>BARVA!ET16</f>
        <v>8.375792499817555</v>
      </c>
      <c r="G28" s="70">
        <f>BARVA!ET20</f>
        <v>5.8424224427886076</v>
      </c>
      <c r="H28" s="70">
        <f>BARVA!ET24</f>
        <v>15.355015467266709</v>
      </c>
      <c r="I28" s="70">
        <f>BARVA!ET28</f>
        <v>3.944692636949044</v>
      </c>
      <c r="J28" s="70">
        <f>BARVA!ET32</f>
        <v>5.297433340779282</v>
      </c>
      <c r="K28" s="70">
        <f>BARVA!ET36</f>
        <v>17.73541090586852</v>
      </c>
      <c r="L28" s="70">
        <f>BARVA!ET40</f>
        <v>5.5607283695573528</v>
      </c>
      <c r="M28" s="70">
        <f>BARVA!ET44</f>
        <v>0.60423505360083141</v>
      </c>
      <c r="N28" s="70">
        <f>BARVA!ET48</f>
        <v>13.671195997424659</v>
      </c>
      <c r="O28" s="70">
        <f>BARVA!ET52</f>
        <v>0.95026312145636571</v>
      </c>
      <c r="P28" s="70">
        <f>BARVA!ET56</f>
        <v>3.393832641719388</v>
      </c>
      <c r="Q28" s="70">
        <f>BARVA!ET60</f>
        <v>12.265060130305111</v>
      </c>
      <c r="R28" s="142">
        <f>BARVA!ET64</f>
        <v>2.5755970181687959</v>
      </c>
    </row>
    <row r="29" spans="2:18">
      <c r="B29" s="181">
        <v>3</v>
      </c>
      <c r="C29" s="39" t="s">
        <v>187</v>
      </c>
      <c r="D29" s="72">
        <f>BARVA!ET9</f>
        <v>8.0599875930425604</v>
      </c>
      <c r="E29" s="70">
        <f>BARVA!ET13</f>
        <v>5.7389720333871654</v>
      </c>
      <c r="F29" s="70">
        <f>BARVA!ET17</f>
        <v>7.7610179744670091</v>
      </c>
      <c r="G29" s="70">
        <f>BARVA!ET21</f>
        <v>6.8371777803418246</v>
      </c>
      <c r="H29" s="70">
        <f>BARVA!ET25</f>
        <v>11.333071075396994</v>
      </c>
      <c r="I29" s="70">
        <f>BARVA!ET29</f>
        <v>5.0122350304031036</v>
      </c>
      <c r="J29" s="70">
        <f>BARVA!ET33</f>
        <v>3.6183007061326427</v>
      </c>
      <c r="K29" s="70">
        <f>BARVA!ET37</f>
        <v>16.653711298086083</v>
      </c>
      <c r="L29" s="70">
        <f>BARVA!ET41</f>
        <v>5.2628604389628277</v>
      </c>
      <c r="M29" s="70">
        <f>BARVA!ET45</f>
        <v>2.3225417111432023</v>
      </c>
      <c r="N29" s="70">
        <f>BARVA!ET49</f>
        <v>11.03469981467552</v>
      </c>
      <c r="O29" s="70">
        <f>BARVA!ET53</f>
        <v>0.45144213361182972</v>
      </c>
      <c r="P29" s="70">
        <f>BARVA!ET57</f>
        <v>3.0862760731988961</v>
      </c>
      <c r="Q29" s="70">
        <f>BARVA!ET61</f>
        <v>13.545789013564331</v>
      </c>
      <c r="R29" s="142">
        <f>BARVA!ET65</f>
        <v>2.3054283766797012</v>
      </c>
    </row>
    <row r="30" spans="2:18">
      <c r="B30" s="181">
        <v>4</v>
      </c>
      <c r="C30" s="39" t="s">
        <v>187</v>
      </c>
      <c r="D30" s="72">
        <f>BARVA!ET10</f>
        <v>7.3185381053868932</v>
      </c>
      <c r="E30" s="70">
        <f>BARVA!ET14</f>
        <v>6.6620567394761796</v>
      </c>
      <c r="F30" s="70">
        <f>BARVA!ET18</f>
        <v>5.6328855837838576</v>
      </c>
      <c r="G30" s="70">
        <f>BARVA!ET22</f>
        <v>7.5102197038435552</v>
      </c>
      <c r="H30" s="70">
        <f>BARVA!ET26</f>
        <v>14.61976059995512</v>
      </c>
      <c r="I30" s="70">
        <f>BARVA!ET30</f>
        <v>5.4800091240799969</v>
      </c>
      <c r="J30" s="70">
        <f>BARVA!ET34</f>
        <v>3.9877311845208396</v>
      </c>
      <c r="K30" s="70">
        <f>BARVA!ET38</f>
        <v>18.645972755530885</v>
      </c>
      <c r="L30" s="70">
        <f>BARVA!ET42</f>
        <v>7.0828031174105126</v>
      </c>
      <c r="M30" s="70">
        <f>BARVA!ET46</f>
        <v>0.73810568348983785</v>
      </c>
      <c r="N30" s="70">
        <f>BARVA!ET50</f>
        <v>11.714828210434844</v>
      </c>
      <c r="O30" s="70">
        <f>BARVA!ET54</f>
        <v>0.34029399054347098</v>
      </c>
      <c r="P30" s="70">
        <f>BARVA!ET58</f>
        <v>4.8369825304625627</v>
      </c>
      <c r="Q30" s="70">
        <f>BARVA!ET62</f>
        <v>12.214687879761804</v>
      </c>
      <c r="R30" s="142">
        <f>BARVA!ET66</f>
        <v>3.228838800559731</v>
      </c>
    </row>
    <row r="31" spans="2:18">
      <c r="B31" s="181">
        <v>5</v>
      </c>
      <c r="C31" s="39" t="s">
        <v>187</v>
      </c>
      <c r="D31" s="72">
        <f>BARVA!EU7</f>
        <v>5.691792336338354</v>
      </c>
      <c r="E31" s="70">
        <f>BARVA!EU11</f>
        <v>9.3311199756513634</v>
      </c>
      <c r="F31" s="70">
        <f>BARVA!EU15</f>
        <v>8.4432043680109992</v>
      </c>
      <c r="G31" s="70">
        <f>BARVA!EU19</f>
        <v>7.3231345747569048</v>
      </c>
      <c r="H31" s="70">
        <f>BARVA!EU23</f>
        <v>16.698146603740192</v>
      </c>
      <c r="I31" s="70">
        <f>BARVA!EU27</f>
        <v>5.0478807434407562</v>
      </c>
      <c r="J31" s="70">
        <f>BARVA!EU31</f>
        <v>5.7220101363069968</v>
      </c>
      <c r="K31" s="70">
        <f>BARVA!EU35</f>
        <v>17.101862471672494</v>
      </c>
      <c r="L31" s="70">
        <f>BARVA!EU39</f>
        <v>4.213229165378972</v>
      </c>
      <c r="M31" s="70">
        <f>BARVA!EU43</f>
        <v>0.53188344587888725</v>
      </c>
      <c r="N31" s="70">
        <f>BARVA!EU47</f>
        <v>12.909004609186569</v>
      </c>
      <c r="O31" s="70">
        <f>BARVA!EU51</f>
        <v>0.47444704657106102</v>
      </c>
      <c r="P31" s="70">
        <f>BARVA!EU55</f>
        <v>3.4289794400083524</v>
      </c>
      <c r="Q31" s="70">
        <f>BARVA!EU59</f>
        <v>11.254532420318494</v>
      </c>
      <c r="R31" s="142">
        <f>BARVA!EU63</f>
        <v>2.429609022044493</v>
      </c>
    </row>
    <row r="32" spans="2:18">
      <c r="B32" s="181">
        <v>6</v>
      </c>
      <c r="C32" s="39" t="s">
        <v>187</v>
      </c>
      <c r="D32" s="72">
        <f>BARVA!EU8</f>
        <v>6.6756572710108495</v>
      </c>
      <c r="E32" s="70">
        <f>BARVA!EU12</f>
        <v>6.4016950880216044</v>
      </c>
      <c r="F32" s="70">
        <f>BARVA!EU16</f>
        <v>7.4813167290257132</v>
      </c>
      <c r="G32" s="70">
        <f>BARVA!EU20</f>
        <v>8.8564157535653223</v>
      </c>
      <c r="H32" s="70">
        <f>BARVA!EU24</f>
        <v>15.275686563948605</v>
      </c>
      <c r="I32" s="70">
        <f>BARVA!EU28</f>
        <v>3.9792838551679148</v>
      </c>
      <c r="J32" s="70">
        <f>BARVA!EU32</f>
        <v>5.7315704654134709</v>
      </c>
      <c r="K32" s="70">
        <f>BARVA!EU36</f>
        <v>17.7624181912261</v>
      </c>
      <c r="L32" s="70">
        <f>BARVA!EU40</f>
        <v>5.6990525528371858</v>
      </c>
      <c r="M32" s="70">
        <f>BARVA!EU44</f>
        <v>0.96239285117876761</v>
      </c>
      <c r="N32" s="70">
        <f>BARVA!EU48</f>
        <v>10.816824857600309</v>
      </c>
      <c r="O32" s="70">
        <f>BARVA!EU52</f>
        <v>0.95509161864189696</v>
      </c>
      <c r="P32" s="70">
        <f>BARVA!EU56</f>
        <v>3.1987810178253837</v>
      </c>
      <c r="Q32" s="70">
        <f>BARVA!EU60</f>
        <v>11.083433583506514</v>
      </c>
      <c r="R32" s="142">
        <f>BARVA!EU64</f>
        <v>2.4852364072659174</v>
      </c>
    </row>
    <row r="33" spans="2:18">
      <c r="B33" s="181">
        <v>7</v>
      </c>
      <c r="C33" s="39" t="s">
        <v>187</v>
      </c>
      <c r="D33" s="72">
        <f>BARVA!EU9</f>
        <v>8.0620716940498589</v>
      </c>
      <c r="E33" s="70">
        <f>BARVA!EU13</f>
        <v>6.6097276797157054</v>
      </c>
      <c r="F33" s="70">
        <f>BARVA!EU17</f>
        <v>7.2046859751136951</v>
      </c>
      <c r="G33" s="70">
        <f>BARVA!EU21</f>
        <v>7.02563164420111</v>
      </c>
      <c r="H33" s="70">
        <f>BARVA!EU25</f>
        <v>12.352242711345983</v>
      </c>
      <c r="I33" s="70">
        <f>BARVA!EU29</f>
        <v>4.9624792191000635</v>
      </c>
      <c r="J33" s="70">
        <f>BARVA!EU33</f>
        <v>4.5031877597986112</v>
      </c>
      <c r="K33" s="70">
        <f>BARVA!EU37</f>
        <v>17.797918417612774</v>
      </c>
      <c r="L33" s="70">
        <f>BARVA!EU41</f>
        <v>6.8894774838154467</v>
      </c>
      <c r="M33" s="70">
        <f>BARVA!EU45</f>
        <v>3.7409223461601036</v>
      </c>
      <c r="N33" s="70">
        <f>BARVA!EU49</f>
        <v>12.33906803612007</v>
      </c>
      <c r="O33" s="70">
        <f>BARVA!EU53</f>
        <v>1.3674063039199427</v>
      </c>
      <c r="P33" s="70">
        <f>BARVA!EU57</f>
        <v>3.0280356668969426</v>
      </c>
      <c r="Q33" s="70">
        <f>BARVA!EU61</f>
        <v>13.361350979597834</v>
      </c>
      <c r="R33" s="142">
        <f>BARVA!EU65</f>
        <v>3.1429603879145511</v>
      </c>
    </row>
    <row r="34" spans="2:18">
      <c r="B34" s="181">
        <v>8</v>
      </c>
      <c r="C34" s="39" t="s">
        <v>187</v>
      </c>
      <c r="D34" s="72">
        <f>BARVA!EU10</f>
        <v>8.7914674542990809</v>
      </c>
      <c r="E34" s="70">
        <f>BARVA!EU14</f>
        <v>6.7577659030185462</v>
      </c>
      <c r="F34" s="70">
        <f>BARVA!EU18</f>
        <v>9.1415261307945723</v>
      </c>
      <c r="G34" s="70">
        <f>BARVA!EU22</f>
        <v>7.1649563850731139</v>
      </c>
      <c r="H34" s="70">
        <f>BARVA!EU26</f>
        <v>16.838455986223916</v>
      </c>
      <c r="I34" s="70">
        <f>BARVA!EU30</f>
        <v>5.2751587653832743</v>
      </c>
      <c r="J34" s="70">
        <f>BARVA!EU34</f>
        <v>3.0764590034648651</v>
      </c>
      <c r="K34" s="70">
        <f>BARVA!EU38</f>
        <v>18.535862537254641</v>
      </c>
      <c r="L34" s="70">
        <f>BARVA!EU42</f>
        <v>5.9626252607387622</v>
      </c>
      <c r="M34" s="70">
        <f>BARVA!EU46</f>
        <v>2.7871849597757219</v>
      </c>
      <c r="N34" s="70">
        <f>BARVA!EU50</f>
        <v>11.079954873554312</v>
      </c>
      <c r="O34" s="70">
        <f>BARVA!EU54</f>
        <v>0.13341664064126374</v>
      </c>
      <c r="P34" s="70">
        <f>BARVA!EU58</f>
        <v>4.5406717564695187</v>
      </c>
      <c r="Q34" s="70">
        <f>BARVA!EU62</f>
        <v>12.768277095990676</v>
      </c>
      <c r="R34" s="142">
        <f>BARVA!EU66</f>
        <v>2.2242976419535236</v>
      </c>
    </row>
    <row r="35" spans="2:18">
      <c r="B35" s="181">
        <v>9</v>
      </c>
      <c r="C35" s="39" t="s">
        <v>187</v>
      </c>
      <c r="D35" s="72">
        <f>BARVA!EV7</f>
        <v>5.5672075585521306</v>
      </c>
      <c r="E35" s="70">
        <f>BARVA!EV11</f>
        <v>9.0050208217416188</v>
      </c>
      <c r="F35" s="70">
        <f>BARVA!EV15</f>
        <v>8.7041943912116295</v>
      </c>
      <c r="G35" s="70">
        <f>BARVA!EV19</f>
        <v>6.4950442646682554</v>
      </c>
      <c r="H35" s="70">
        <f>BARVA!EV23</f>
        <v>17.494096146986273</v>
      </c>
      <c r="I35" s="70">
        <f>BARVA!EV27</f>
        <v>3.3017873947303156</v>
      </c>
      <c r="J35" s="70">
        <f>BARVA!EV31</f>
        <v>5.8094664126750954</v>
      </c>
      <c r="K35" s="70">
        <f>BARVA!EV35</f>
        <v>17.475414158182353</v>
      </c>
      <c r="L35" s="70">
        <f>BARVA!EV39</f>
        <v>4.8275356031830556</v>
      </c>
      <c r="M35" s="70">
        <f>BARVA!EV43</f>
        <v>0.48031239834091255</v>
      </c>
      <c r="N35" s="70">
        <f>BARVA!EV47</f>
        <v>9.6163922548947625</v>
      </c>
      <c r="O35" s="70">
        <f>BARVA!EV51</f>
        <v>1.1523020437367997</v>
      </c>
      <c r="P35" s="70">
        <f>BARVA!EV55</f>
        <v>3.8708397021834933</v>
      </c>
      <c r="Q35" s="70">
        <f>BARVA!EV59</f>
        <v>14.415581847431616</v>
      </c>
      <c r="R35" s="142">
        <f>BARVA!EV63</f>
        <v>3.0430248109405862</v>
      </c>
    </row>
    <row r="36" spans="2:18">
      <c r="B36" s="181">
        <v>10</v>
      </c>
      <c r="C36" s="39" t="s">
        <v>187</v>
      </c>
      <c r="D36" s="72">
        <f>BARVA!EV8</f>
        <v>5.9466797458750058</v>
      </c>
      <c r="E36" s="70">
        <f>BARVA!EV12</f>
        <v>5.4003981334712732</v>
      </c>
      <c r="F36" s="70">
        <f>BARVA!EV16</f>
        <v>8.2077585247130589</v>
      </c>
      <c r="G36" s="70">
        <f>BARVA!EV20</f>
        <v>8.4850987030204923</v>
      </c>
      <c r="H36" s="70">
        <f>BARVA!EV24</f>
        <v>13.749985454537764</v>
      </c>
      <c r="I36" s="70">
        <f>BARVA!EV28</f>
        <v>4.3888609000514007</v>
      </c>
      <c r="J36" s="70">
        <f>BARVA!EV32</f>
        <v>5.8969907580053071</v>
      </c>
      <c r="K36" s="70">
        <f>BARVA!EV36</f>
        <v>16.892489455376317</v>
      </c>
      <c r="L36" s="70">
        <f>BARVA!EV40</f>
        <v>4.5314677533885197</v>
      </c>
      <c r="M36" s="70">
        <f>BARVA!EV44</f>
        <v>0.25632011235952529</v>
      </c>
      <c r="N36" s="70">
        <f>BARVA!EV48</f>
        <v>9.0349156055826025</v>
      </c>
      <c r="O36" s="70">
        <f>BARVA!EV52</f>
        <v>0.37775653535048309</v>
      </c>
      <c r="P36" s="70">
        <f>BARVA!EV56</f>
        <v>3.5148115169949024</v>
      </c>
      <c r="Q36" s="70">
        <f>BARVA!EV60</f>
        <v>10.844500910599805</v>
      </c>
      <c r="R36" s="142">
        <f>BARVA!EV64</f>
        <v>2.2127358631341423</v>
      </c>
    </row>
    <row r="37" spans="2:18">
      <c r="B37" s="181">
        <v>11</v>
      </c>
      <c r="C37" s="39" t="s">
        <v>187</v>
      </c>
      <c r="D37" s="72">
        <f>BARVA!EV9</f>
        <v>6.9385445159629802</v>
      </c>
      <c r="E37" s="70">
        <f>BARVA!EV13</f>
        <v>5.7066014404372076</v>
      </c>
      <c r="F37" s="70">
        <f>BARVA!EV17</f>
        <v>6.7919805653432208</v>
      </c>
      <c r="G37" s="70">
        <f>BARVA!EV21</f>
        <v>6.7892120308619051</v>
      </c>
      <c r="H37" s="70">
        <f>BARVA!EV25</f>
        <v>11.864784026690078</v>
      </c>
      <c r="I37" s="70">
        <f>BARVA!EV29</f>
        <v>4.8325355663460972</v>
      </c>
      <c r="J37" s="70">
        <f>BARVA!EV33</f>
        <v>3.1750748022684463</v>
      </c>
      <c r="K37" s="70">
        <f>BARVA!EV37</f>
        <v>17.663467949414692</v>
      </c>
      <c r="L37" s="70">
        <f>BARVA!EV41</f>
        <v>6.3865640214437702</v>
      </c>
      <c r="M37" s="70">
        <f>BARVA!EV45</f>
        <v>3.5724221475072082</v>
      </c>
      <c r="N37" s="70">
        <f>BARVA!EV49</f>
        <v>12.910247867488835</v>
      </c>
      <c r="O37" s="70">
        <f>BARVA!EV53</f>
        <v>0.800062497558784</v>
      </c>
      <c r="P37" s="70">
        <f>BARVA!EV57</f>
        <v>3.9032934811515245</v>
      </c>
      <c r="Q37" s="70">
        <f>BARVA!EV61</f>
        <v>12.871184871642546</v>
      </c>
      <c r="R37" s="142">
        <f>BARVA!EV65</f>
        <v>2.8635991339571243</v>
      </c>
    </row>
    <row r="38" spans="2:18" ht="15" thickBot="1">
      <c r="B38" s="182">
        <v>12</v>
      </c>
      <c r="C38" s="183" t="s">
        <v>187</v>
      </c>
      <c r="D38" s="156">
        <f>BARVA!EV10</f>
        <v>9.1330881962236621</v>
      </c>
      <c r="E38" s="97">
        <f>BARVA!EV14</f>
        <v>6.4652146136071877</v>
      </c>
      <c r="F38" s="97">
        <f>BARVA!EV18</f>
        <v>5.5603776850138527</v>
      </c>
      <c r="G38" s="97">
        <f>BARVA!EV22</f>
        <v>6.5469534899829558</v>
      </c>
      <c r="H38" s="97">
        <f>BARVA!EV26</f>
        <v>15.900534582208232</v>
      </c>
      <c r="I38" s="97">
        <f>BARVA!EV30</f>
        <v>5.1200292967911816</v>
      </c>
      <c r="J38" s="97">
        <f>BARVA!EV34</f>
        <v>2.7050138631807394</v>
      </c>
      <c r="K38" s="97">
        <f>BARVA!EV38</f>
        <v>18.832915334594375</v>
      </c>
      <c r="L38" s="97">
        <f>BARVA!EV42</f>
        <v>5.8125123655782449</v>
      </c>
      <c r="M38" s="97">
        <f>BARVA!EV46</f>
        <v>3.024747923381383</v>
      </c>
      <c r="N38" s="97">
        <f>BARVA!EV50</f>
        <v>10.342789759054369</v>
      </c>
      <c r="O38" s="97">
        <f>BARVA!EV54</f>
        <v>0.72311824759163534</v>
      </c>
      <c r="P38" s="97">
        <f>BARVA!EV58</f>
        <v>4.5646029400157024</v>
      </c>
      <c r="Q38" s="97">
        <f>BARVA!EV62</f>
        <v>9.7767581539076627</v>
      </c>
      <c r="R38" s="144">
        <f>BARVA!EV66</f>
        <v>1.8756598838808707</v>
      </c>
    </row>
    <row r="39" spans="2:18">
      <c r="B39" s="180">
        <v>1</v>
      </c>
      <c r="C39" s="136" t="s">
        <v>188</v>
      </c>
      <c r="D39" s="155">
        <f>BARVA!FU7</f>
        <v>5.562948858294491</v>
      </c>
      <c r="E39" s="90">
        <f>BARVA!FU11</f>
        <v>8.8633740753733292</v>
      </c>
      <c r="F39" s="90">
        <f>BARVA!FU15</f>
        <v>8.577791090951095</v>
      </c>
      <c r="G39" s="90">
        <f>BARVA!FU19</f>
        <v>10.625050588114863</v>
      </c>
      <c r="H39" s="90">
        <f>BARVA!FU23</f>
        <v>18.630048309116109</v>
      </c>
      <c r="I39" s="90">
        <f>BARVA!FU27</f>
        <v>6.7531177984690895</v>
      </c>
      <c r="J39" s="90">
        <f>BARVA!FU31</f>
        <v>7.7047582700562387</v>
      </c>
      <c r="K39" s="90">
        <f>BARVA!FU35</f>
        <v>21.333021351885439</v>
      </c>
      <c r="L39" s="90">
        <f>BARVA!FU39</f>
        <v>5.6371712764470825</v>
      </c>
      <c r="M39" s="90">
        <f>BARVA!FU43</f>
        <v>0.95210293561148107</v>
      </c>
      <c r="N39" s="90">
        <f>BARVA!FU47</f>
        <v>13.088101466599346</v>
      </c>
      <c r="O39" s="90">
        <f>BARVA!FU51</f>
        <v>1.0529007550571918</v>
      </c>
      <c r="P39" s="90">
        <f>BARVA!FU55</f>
        <v>4.2030703063355963</v>
      </c>
      <c r="Q39" s="90">
        <f>BARVA!FU59</f>
        <v>15.053939683684133</v>
      </c>
      <c r="R39" s="140">
        <f>BARVA!FU63</f>
        <v>2.7780208782512763</v>
      </c>
    </row>
    <row r="40" spans="2:18">
      <c r="B40" s="181">
        <v>2</v>
      </c>
      <c r="C40" s="39" t="s">
        <v>188</v>
      </c>
      <c r="D40" s="72">
        <f>BARVA!FU8</f>
        <v>7.3893030794520822</v>
      </c>
      <c r="E40" s="70">
        <f>BARVA!FU12</f>
        <v>8.015703337823826</v>
      </c>
      <c r="F40" s="70">
        <f>BARVA!FU16</f>
        <v>8.9617687986245258</v>
      </c>
      <c r="G40" s="70">
        <f>BARVA!FU20</f>
        <v>9.3319504927962402</v>
      </c>
      <c r="H40" s="70">
        <f>BARVA!FU24</f>
        <v>17.701316335233372</v>
      </c>
      <c r="I40" s="70">
        <f>BARVA!FU28</f>
        <v>5.206380700640322</v>
      </c>
      <c r="J40" s="70">
        <f>BARVA!FU32</f>
        <v>7.7230887603341678</v>
      </c>
      <c r="K40" s="70">
        <f>BARVA!FU36</f>
        <v>20.791926317683991</v>
      </c>
      <c r="L40" s="70">
        <f>BARVA!FU40</f>
        <v>7.7524512252577233</v>
      </c>
      <c r="M40" s="70">
        <f>BARVA!FU44</f>
        <v>0.78721026416072593</v>
      </c>
      <c r="N40" s="70">
        <f>BARVA!FU48</f>
        <v>17.017949347674062</v>
      </c>
      <c r="O40" s="70">
        <f>BARVA!FU52</f>
        <v>1.0709808588392218</v>
      </c>
      <c r="P40" s="70">
        <f>BARVA!FU56</f>
        <v>4.0816785762722656</v>
      </c>
      <c r="Q40" s="70">
        <f>BARVA!FU60</f>
        <v>14.557259357447748</v>
      </c>
      <c r="R40" s="142">
        <f>BARVA!FU64</f>
        <v>3.0934931711578106</v>
      </c>
    </row>
    <row r="41" spans="2:18">
      <c r="B41" s="181">
        <v>3</v>
      </c>
      <c r="C41" s="39" t="s">
        <v>188</v>
      </c>
      <c r="D41" s="72">
        <f>BARVA!FU9</f>
        <v>8.2156923019304937</v>
      </c>
      <c r="E41" s="70">
        <f>BARVA!FU13</f>
        <v>5.4438038171851852</v>
      </c>
      <c r="F41" s="70">
        <f>BARVA!FU17</f>
        <v>7.964602940511222</v>
      </c>
      <c r="G41" s="70">
        <f>BARVA!FU21</f>
        <v>9.5348728360686579</v>
      </c>
      <c r="H41" s="70">
        <f>BARVA!FU25</f>
        <v>13.569988946200368</v>
      </c>
      <c r="I41" s="70">
        <f>BARVA!FU29</f>
        <v>6.7862655415183974</v>
      </c>
      <c r="J41" s="70">
        <f>BARVA!FU33</f>
        <v>6.0683276114593543</v>
      </c>
      <c r="K41" s="70">
        <f>BARVA!FU37</f>
        <v>19.530750113602906</v>
      </c>
      <c r="L41" s="70">
        <f>BARVA!FU41</f>
        <v>8.4563940305546303</v>
      </c>
      <c r="M41" s="70">
        <f>BARVA!FU45</f>
        <v>1.7060480649735534</v>
      </c>
      <c r="N41" s="70">
        <f>BARVA!FU49</f>
        <v>14.325690210248158</v>
      </c>
      <c r="O41" s="70">
        <f>BARVA!FU53</f>
        <v>0.98564699563281932</v>
      </c>
      <c r="P41" s="70">
        <f>BARVA!FU57</f>
        <v>3.8771252236676594</v>
      </c>
      <c r="Q41" s="70">
        <f>BARVA!FU61</f>
        <v>16.774745899714844</v>
      </c>
      <c r="R41" s="142">
        <f>BARVA!FU65</f>
        <v>3.4313408457919197</v>
      </c>
    </row>
    <row r="42" spans="2:18">
      <c r="B42" s="181">
        <v>4</v>
      </c>
      <c r="C42" s="39" t="s">
        <v>188</v>
      </c>
      <c r="D42" s="72">
        <f>BARVA!FU10</f>
        <v>7.4661167952289622</v>
      </c>
      <c r="E42" s="70">
        <f>BARVA!FU14</f>
        <v>7.8721407507742125</v>
      </c>
      <c r="F42" s="70">
        <f>BARVA!FU18</f>
        <v>5.8980166157785625</v>
      </c>
      <c r="G42" s="70">
        <f>BARVA!FU22</f>
        <v>10.389754568804786</v>
      </c>
      <c r="H42" s="70">
        <f>BARVA!FU26</f>
        <v>17.619409751748215</v>
      </c>
      <c r="I42" s="70">
        <f>BARVA!FU30</f>
        <v>7.253061422599429</v>
      </c>
      <c r="J42" s="70">
        <f>BARVA!FU34</f>
        <v>6.0205398429044559</v>
      </c>
      <c r="K42" s="70">
        <f>BARVA!FU38</f>
        <v>22.403539898864196</v>
      </c>
      <c r="L42" s="70">
        <f>BARVA!FU42</f>
        <v>8.893447025760036</v>
      </c>
      <c r="M42" s="70">
        <f>BARVA!FU46</f>
        <v>0.72780491891714982</v>
      </c>
      <c r="N42" s="70">
        <f>BARVA!FU50</f>
        <v>15.487572437280154</v>
      </c>
      <c r="O42" s="70">
        <f>BARVA!FU54</f>
        <v>0.97452552557642147</v>
      </c>
      <c r="P42" s="70">
        <f>BARVA!FU58</f>
        <v>4.9236774874071516</v>
      </c>
      <c r="Q42" s="70">
        <f>BARVA!FU62</f>
        <v>15.542824711100613</v>
      </c>
      <c r="R42" s="142">
        <f>BARVA!FU66</f>
        <v>4.1758711665950621</v>
      </c>
    </row>
    <row r="43" spans="2:18">
      <c r="B43" s="181">
        <v>5</v>
      </c>
      <c r="C43" s="39" t="s">
        <v>188</v>
      </c>
      <c r="D43" s="72">
        <f>BARVA!FV7</f>
        <v>5.5872980947860666</v>
      </c>
      <c r="E43" s="70">
        <f>BARVA!FV11</f>
        <v>9.3510534165943007</v>
      </c>
      <c r="F43" s="70">
        <f>BARVA!FV15</f>
        <v>8.3396522709283261</v>
      </c>
      <c r="G43" s="70">
        <f>BARVA!FV19</f>
        <v>10.215033039594145</v>
      </c>
      <c r="H43" s="70">
        <f>BARVA!FV23</f>
        <v>18.644999329578969</v>
      </c>
      <c r="I43" s="70">
        <f>BARVA!FV27</f>
        <v>6.9809813063780659</v>
      </c>
      <c r="J43" s="70">
        <f>BARVA!FV31</f>
        <v>8.4015534277894126</v>
      </c>
      <c r="K43" s="70">
        <f>BARVA!FV35</f>
        <v>20.155917245315337</v>
      </c>
      <c r="L43" s="70">
        <f>BARVA!FV39</f>
        <v>6.0185878742442549</v>
      </c>
      <c r="M43" s="70">
        <f>BARVA!FV43</f>
        <v>0.88639720216164752</v>
      </c>
      <c r="N43" s="70">
        <f>BARVA!FV47</f>
        <v>16.736991963910363</v>
      </c>
      <c r="O43" s="70">
        <f>BARVA!FV51</f>
        <v>0.61204574992397631</v>
      </c>
      <c r="P43" s="70">
        <f>BARVA!FV55</f>
        <v>4.5553155763349702</v>
      </c>
      <c r="Q43" s="70">
        <f>BARVA!FV59</f>
        <v>16.390308111808025</v>
      </c>
      <c r="R43" s="142">
        <f>BARVA!FV63</f>
        <v>3.2939034594231793</v>
      </c>
    </row>
    <row r="44" spans="2:18">
      <c r="B44" s="181">
        <v>6</v>
      </c>
      <c r="C44" s="39" t="s">
        <v>188</v>
      </c>
      <c r="D44" s="72">
        <f>BARVA!FV8</f>
        <v>6.8176682230803811</v>
      </c>
      <c r="E44" s="70">
        <f>BARVA!FV12</f>
        <v>6.4499922480573515</v>
      </c>
      <c r="F44" s="70">
        <f>BARVA!FV16</f>
        <v>8.0439169563092836</v>
      </c>
      <c r="G44" s="70">
        <f>BARVA!FV20</f>
        <v>11.182736695460553</v>
      </c>
      <c r="H44" s="70">
        <f>BARVA!FV24</f>
        <v>17.718989813191943</v>
      </c>
      <c r="I44" s="70">
        <f>BARVA!FV28</f>
        <v>4.9904007855081156</v>
      </c>
      <c r="J44" s="70">
        <f>BARVA!FV32</f>
        <v>8.292466460589397</v>
      </c>
      <c r="K44" s="70">
        <f>BARVA!FV36</f>
        <v>20.863377003735515</v>
      </c>
      <c r="L44" s="70">
        <f>BARVA!FV40</f>
        <v>7.9425310827216791</v>
      </c>
      <c r="M44" s="70">
        <f>BARVA!FV44</f>
        <v>1.0953081758117207</v>
      </c>
      <c r="N44" s="70">
        <f>BARVA!FV48</f>
        <v>15.83869628473253</v>
      </c>
      <c r="O44" s="70">
        <f>BARVA!FV52</f>
        <v>1.0319883720275127</v>
      </c>
      <c r="P44" s="70">
        <f>BARVA!FV56</f>
        <v>4.3095475400556849</v>
      </c>
      <c r="Q44" s="70">
        <f>BARVA!FV60</f>
        <v>14.08581556034297</v>
      </c>
      <c r="R44" s="142">
        <f>BARVA!FV64</f>
        <v>3.5350813286259788</v>
      </c>
    </row>
    <row r="45" spans="2:18">
      <c r="B45" s="181">
        <v>7</v>
      </c>
      <c r="C45" s="39" t="s">
        <v>188</v>
      </c>
      <c r="D45" s="72">
        <f>BARVA!FV9</f>
        <v>8.3109746720826916</v>
      </c>
      <c r="E45" s="70">
        <f>BARVA!FV13</f>
        <v>6.8538164550854423</v>
      </c>
      <c r="F45" s="70">
        <f>BARVA!FV17</f>
        <v>7.5107722638887147</v>
      </c>
      <c r="G45" s="70">
        <f>BARVA!FV21</f>
        <v>9.1969016521870053</v>
      </c>
      <c r="H45" s="70">
        <f>BARVA!FV25</f>
        <v>14.598523897983654</v>
      </c>
      <c r="I45" s="70">
        <f>BARVA!FV29</f>
        <v>6.9677040694908969</v>
      </c>
      <c r="J45" s="70">
        <f>BARVA!FV33</f>
        <v>6.3465423657295501</v>
      </c>
      <c r="K45" s="70">
        <f>BARVA!FV37</f>
        <v>20.856418676273261</v>
      </c>
      <c r="L45" s="70">
        <f>BARVA!FV41</f>
        <v>9.2386470871010111</v>
      </c>
      <c r="M45" s="70">
        <f>BARVA!FV45</f>
        <v>3.3152073841616607</v>
      </c>
      <c r="N45" s="70">
        <f>BARVA!FV49</f>
        <v>15.807014265825154</v>
      </c>
      <c r="O45" s="70">
        <f>BARVA!FV53</f>
        <v>1.4773963584630898</v>
      </c>
      <c r="P45" s="70">
        <f>BARVA!FV57</f>
        <v>3.7474791527105245</v>
      </c>
      <c r="Q45" s="70">
        <f>BARVA!FV61</f>
        <v>15.221915122611874</v>
      </c>
      <c r="R45" s="142">
        <f>BARVA!FV65</f>
        <v>4.1012193308819755</v>
      </c>
    </row>
    <row r="46" spans="2:18">
      <c r="B46" s="181">
        <v>8</v>
      </c>
      <c r="C46" s="39" t="s">
        <v>188</v>
      </c>
      <c r="D46" s="72">
        <f>BARVA!FV10</f>
        <v>8.9618134325592838</v>
      </c>
      <c r="E46" s="70">
        <f>BARVA!FV14</f>
        <v>7.7958322198467078</v>
      </c>
      <c r="F46" s="70">
        <f>BARVA!FV18</f>
        <v>9.0072470822110784</v>
      </c>
      <c r="G46" s="70">
        <f>BARVA!FV22</f>
        <v>9.3880615677572106</v>
      </c>
      <c r="H46" s="70">
        <f>BARVA!FV26</f>
        <v>20.908883279601525</v>
      </c>
      <c r="I46" s="70">
        <f>BARVA!FV30</f>
        <v>7.4719006952715841</v>
      </c>
      <c r="J46" s="70">
        <f>BARVA!FV34</f>
        <v>5.5305786315719283</v>
      </c>
      <c r="K46" s="70">
        <f>BARVA!FV38</f>
        <v>23.191709725675683</v>
      </c>
      <c r="L46" s="70">
        <f>BARVA!FV42</f>
        <v>8.4401777232473005</v>
      </c>
      <c r="M46" s="70">
        <f>BARVA!FV46</f>
        <v>2.231008740458003</v>
      </c>
      <c r="N46" s="70">
        <f>BARVA!FV50</f>
        <v>15.103923331373212</v>
      </c>
      <c r="O46" s="70">
        <f>BARVA!FV54</f>
        <v>1.036822067666386</v>
      </c>
      <c r="P46" s="70">
        <f>BARVA!FV58</f>
        <v>4.9595261870465013</v>
      </c>
      <c r="Q46" s="70">
        <f>BARVA!FV62</f>
        <v>16.01568606085921</v>
      </c>
      <c r="R46" s="142">
        <f>BARVA!FV66</f>
        <v>3.3953792129893245</v>
      </c>
    </row>
    <row r="47" spans="2:18">
      <c r="B47" s="181">
        <v>9</v>
      </c>
      <c r="C47" s="39" t="s">
        <v>188</v>
      </c>
      <c r="D47" s="72">
        <f>BARVA!FW7</f>
        <v>5.6423931093109756</v>
      </c>
      <c r="E47" s="70">
        <f>BARVA!FW11</f>
        <v>9.0269706989665188</v>
      </c>
      <c r="F47" s="70">
        <f>BARVA!FW15</f>
        <v>8.7700114025011384</v>
      </c>
      <c r="G47" s="70">
        <f>BARVA!FW19</f>
        <v>9.1653150518680988</v>
      </c>
      <c r="H47" s="70">
        <f>BARVA!FW23</f>
        <v>20.04390431028845</v>
      </c>
      <c r="I47" s="70">
        <f>BARVA!FW27</f>
        <v>3.8776926128820475</v>
      </c>
      <c r="J47" s="70">
        <f>BARVA!FW31</f>
        <v>8.3215623533084226</v>
      </c>
      <c r="K47" s="70">
        <f>BARVA!FW35</f>
        <v>21.384723519372425</v>
      </c>
      <c r="L47" s="70">
        <f>BARVA!FW39</f>
        <v>6.5717577557301965</v>
      </c>
      <c r="M47" s="70">
        <f>BARVA!FW43</f>
        <v>1.1383321132253106</v>
      </c>
      <c r="N47" s="70">
        <f>BARVA!FW47</f>
        <v>12.397116600242169</v>
      </c>
      <c r="O47" s="70">
        <f>BARVA!FW51</f>
        <v>1.3597793938724045</v>
      </c>
      <c r="P47" s="70">
        <f>BARVA!FW55</f>
        <v>5.0605730900758648</v>
      </c>
      <c r="Q47" s="70">
        <f>BARVA!FW59</f>
        <v>17.559208410403922</v>
      </c>
      <c r="R47" s="142">
        <f>BARVA!FW63</f>
        <v>3.6038035462549836</v>
      </c>
    </row>
    <row r="48" spans="2:18">
      <c r="B48" s="181">
        <v>10</v>
      </c>
      <c r="C48" s="39" t="s">
        <v>188</v>
      </c>
      <c r="D48" s="72">
        <f>BARVA!FW8</f>
        <v>5.6683683719391436</v>
      </c>
      <c r="E48" s="70">
        <f>BARVA!FW12</f>
        <v>5.1906550646329785</v>
      </c>
      <c r="F48" s="70">
        <f>BARVA!FW16</f>
        <v>8.3193389160437476</v>
      </c>
      <c r="G48" s="70">
        <f>BARVA!FW20</f>
        <v>11.009532233478405</v>
      </c>
      <c r="H48" s="70">
        <f>BARVA!FW24</f>
        <v>16.606947341399021</v>
      </c>
      <c r="I48" s="70">
        <f>BARVA!FW28</f>
        <v>6.2850696097974916</v>
      </c>
      <c r="J48" s="70">
        <f>BARVA!FW32</f>
        <v>8.4148083757148004</v>
      </c>
      <c r="K48" s="70">
        <f>BARVA!FW36</f>
        <v>20.863518399349616</v>
      </c>
      <c r="L48" s="70">
        <f>BARVA!FW40</f>
        <v>6.3626566778351368</v>
      </c>
      <c r="M48" s="70">
        <f>BARVA!FW44</f>
        <v>0.5099019513592794</v>
      </c>
      <c r="N48" s="70">
        <f>BARVA!FW48</f>
        <v>13.042338747325957</v>
      </c>
      <c r="O48" s="70">
        <f>BARVA!FW52</f>
        <v>0.68673138853557747</v>
      </c>
      <c r="P48" s="70">
        <f>BARVA!FW56</f>
        <v>4.5127042890045423</v>
      </c>
      <c r="Q48" s="70">
        <f>BARVA!FW60</f>
        <v>13.961711929416106</v>
      </c>
      <c r="R48" s="142">
        <f>BARVA!FW64</f>
        <v>3.1224509603835271</v>
      </c>
    </row>
    <row r="49" spans="2:18">
      <c r="B49" s="181">
        <v>11</v>
      </c>
      <c r="C49" s="39" t="s">
        <v>188</v>
      </c>
      <c r="D49" s="72">
        <f>BARVA!FW9</f>
        <v>6.8268440732156739</v>
      </c>
      <c r="E49" s="70">
        <f>BARVA!FW13</f>
        <v>6.2079384661898853</v>
      </c>
      <c r="F49" s="70">
        <f>BARVA!FW17</f>
        <v>6.8657191902960921</v>
      </c>
      <c r="G49" s="70">
        <f>BARVA!FW21</f>
        <v>9.4510634322281444</v>
      </c>
      <c r="H49" s="70">
        <f>BARVA!FW25</f>
        <v>13.951480208207297</v>
      </c>
      <c r="I49" s="70">
        <f>BARVA!FW29</f>
        <v>7.0496808438396705</v>
      </c>
      <c r="J49" s="70">
        <f>BARVA!FW33</f>
        <v>5.347092667983226</v>
      </c>
      <c r="K49" s="70">
        <f>BARVA!FW37</f>
        <v>20.672914646948069</v>
      </c>
      <c r="L49" s="70">
        <f>BARVA!FW41</f>
        <v>8.5367968231649982</v>
      </c>
      <c r="M49" s="70">
        <f>BARVA!FW45</f>
        <v>2.7963190089830596</v>
      </c>
      <c r="N49" s="70">
        <f>BARVA!FW49</f>
        <v>16.52893523491456</v>
      </c>
      <c r="O49" s="70">
        <f>BARVA!FW53</f>
        <v>1.334541119636258</v>
      </c>
      <c r="P49" s="70">
        <f>BARVA!FW57</f>
        <v>4.0210570749493231</v>
      </c>
      <c r="Q49" s="70">
        <f>BARVA!FW61</f>
        <v>16.324242708315751</v>
      </c>
      <c r="R49" s="142">
        <f>BARVA!FW65</f>
        <v>4.7195126867082378</v>
      </c>
    </row>
    <row r="50" spans="2:18" ht="15" thickBot="1">
      <c r="B50" s="182">
        <v>12</v>
      </c>
      <c r="C50" s="183" t="s">
        <v>188</v>
      </c>
      <c r="D50" s="156">
        <f>BARVA!FW10</f>
        <v>9.2472536463536041</v>
      </c>
      <c r="E50" s="97">
        <f>BARVA!FW14</f>
        <v>7.2996643758463282</v>
      </c>
      <c r="F50" s="97">
        <f>BARVA!FW18</f>
        <v>6.0200083056421088</v>
      </c>
      <c r="G50" s="97">
        <f>BARVA!FW22</f>
        <v>9.1330772470181127</v>
      </c>
      <c r="H50" s="97">
        <f>BARVA!FW26</f>
        <v>18.061688736106596</v>
      </c>
      <c r="I50" s="97">
        <f>BARVA!FW30</f>
        <v>7.1593365614419895</v>
      </c>
      <c r="J50" s="97">
        <f>BARVA!FW34</f>
        <v>5.0065856629044099</v>
      </c>
      <c r="K50" s="97">
        <f>BARVA!FW38</f>
        <v>23.161463684318399</v>
      </c>
      <c r="L50" s="97">
        <f>BARVA!FW42</f>
        <v>8.5451155638762479</v>
      </c>
      <c r="M50" s="97">
        <f>BARVA!FW46</f>
        <v>2.5878176133568602</v>
      </c>
      <c r="N50" s="97">
        <f>BARVA!FW50</f>
        <v>14.309542270806569</v>
      </c>
      <c r="O50" s="97">
        <f>BARVA!FW54</f>
        <v>1.252078272313675</v>
      </c>
      <c r="P50" s="97">
        <f>BARVA!FW58</f>
        <v>5.7144553546247971</v>
      </c>
      <c r="Q50" s="97">
        <f>BARVA!FW62</f>
        <v>14.276323056025312</v>
      </c>
      <c r="R50" s="144">
        <f>BARVA!FW66</f>
        <v>2.4315015936659377</v>
      </c>
    </row>
    <row r="52" spans="2:18">
      <c r="D52" t="s">
        <v>316</v>
      </c>
      <c r="E52" s="244" t="s">
        <v>316</v>
      </c>
      <c r="F52" s="245" t="s">
        <v>316</v>
      </c>
      <c r="G52" s="245" t="s">
        <v>316</v>
      </c>
      <c r="H52" t="s">
        <v>316</v>
      </c>
      <c r="I52" t="s">
        <v>316</v>
      </c>
      <c r="J52" t="s">
        <v>316</v>
      </c>
      <c r="K52" s="245" t="s">
        <v>316</v>
      </c>
      <c r="L52" t="s">
        <v>316</v>
      </c>
      <c r="M52" s="244" t="s">
        <v>316</v>
      </c>
      <c r="N52" t="s">
        <v>316</v>
      </c>
      <c r="O52" s="244" t="s">
        <v>316</v>
      </c>
      <c r="P52" t="s">
        <v>316</v>
      </c>
      <c r="Q52" t="s">
        <v>316</v>
      </c>
      <c r="R52" t="s">
        <v>316</v>
      </c>
    </row>
    <row r="53" spans="2:18">
      <c r="D53" s="235">
        <f>AVERAGE(D39:D50)</f>
        <v>7.141389554852819</v>
      </c>
      <c r="E53" s="238">
        <f t="shared" ref="E53:R53" si="0">AVERAGE(E39:E50)</f>
        <v>7.3642454105313391</v>
      </c>
      <c r="F53" s="246">
        <f t="shared" si="0"/>
        <v>7.856570486140491</v>
      </c>
      <c r="G53" s="246">
        <f t="shared" si="0"/>
        <v>9.8852791171146848</v>
      </c>
      <c r="H53" s="235">
        <f t="shared" si="0"/>
        <v>17.338015021554622</v>
      </c>
      <c r="I53" s="235">
        <f t="shared" si="0"/>
        <v>6.3984659956530914</v>
      </c>
      <c r="J53" s="235">
        <f t="shared" si="0"/>
        <v>6.9314920358621128</v>
      </c>
      <c r="K53" s="246">
        <f t="shared" si="0"/>
        <v>21.267440048585399</v>
      </c>
      <c r="L53" s="235">
        <f t="shared" si="0"/>
        <v>7.699644512161691</v>
      </c>
      <c r="M53" s="238">
        <f t="shared" si="0"/>
        <v>1.5611215310983713</v>
      </c>
      <c r="N53" s="235">
        <f t="shared" si="0"/>
        <v>14.973656013411022</v>
      </c>
      <c r="O53" s="238">
        <f t="shared" si="0"/>
        <v>1.0729530714620445</v>
      </c>
      <c r="P53" s="235">
        <f t="shared" si="0"/>
        <v>4.4971841548737403</v>
      </c>
      <c r="Q53" s="235">
        <f t="shared" si="0"/>
        <v>15.48033171764421</v>
      </c>
      <c r="R53" s="235">
        <f t="shared" si="0"/>
        <v>3.4734648483941002</v>
      </c>
    </row>
    <row r="54" spans="2:18">
      <c r="E54" s="243" t="s">
        <v>318</v>
      </c>
      <c r="K54" s="242" t="s">
        <v>315</v>
      </c>
      <c r="O54" s="241" t="s">
        <v>317</v>
      </c>
    </row>
    <row r="55" spans="2:18">
      <c r="E55" s="243">
        <f>MEDIAN(D53:R53)</f>
        <v>7.3642454105313391</v>
      </c>
      <c r="F55" s="54"/>
      <c r="G55" s="54"/>
      <c r="K55" s="240">
        <f>MAX(D53:R53)</f>
        <v>21.267440048585399</v>
      </c>
      <c r="O55" s="239">
        <f>MIN(D53:R53)</f>
        <v>1.0729530714620445</v>
      </c>
    </row>
    <row r="56" spans="2:18">
      <c r="D56" s="297" t="s">
        <v>315</v>
      </c>
      <c r="E56" s="297"/>
      <c r="F56" s="297"/>
      <c r="G56" s="298" t="s">
        <v>317</v>
      </c>
      <c r="H56" s="298"/>
      <c r="I56" s="298"/>
    </row>
    <row r="57" spans="2:18">
      <c r="D57" s="245" t="s">
        <v>319</v>
      </c>
      <c r="E57" s="245" t="s">
        <v>320</v>
      </c>
      <c r="F57" s="245" t="s">
        <v>321</v>
      </c>
      <c r="G57" s="244" t="s">
        <v>319</v>
      </c>
      <c r="H57" s="244" t="s">
        <v>320</v>
      </c>
      <c r="I57" s="244" t="s">
        <v>321</v>
      </c>
      <c r="J57" s="54"/>
      <c r="K57" s="54"/>
      <c r="L57" s="54"/>
      <c r="M57" s="54"/>
      <c r="N57" s="54"/>
      <c r="O57" s="54"/>
      <c r="P57" s="54"/>
      <c r="Q57" s="54"/>
      <c r="R57" s="54"/>
    </row>
    <row r="58" spans="2:18">
      <c r="D58" s="246">
        <f>MAX(D53,G53,J53,M53,P53)</f>
        <v>9.8852791171146848</v>
      </c>
      <c r="E58" s="246">
        <f t="shared" ref="E58:F58" si="1">MAX(E53,H53,K53,N53,Q53)</f>
        <v>21.267440048585399</v>
      </c>
      <c r="F58" s="246">
        <f t="shared" si="1"/>
        <v>7.856570486140491</v>
      </c>
      <c r="G58" s="238">
        <f>MIN(D53,G53,J53,M53,P53)</f>
        <v>1.5611215310983713</v>
      </c>
      <c r="H58" s="238">
        <f t="shared" ref="H58" si="2">MIN(E53,H53,K53,N53,Q53)</f>
        <v>7.3642454105313391</v>
      </c>
      <c r="I58" s="238">
        <f>MIN(F53,I53,L53,O53,R53)</f>
        <v>1.0729530714620445</v>
      </c>
    </row>
    <row r="64" spans="2:18"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</row>
    <row r="65" spans="8:18">
      <c r="H65" s="237"/>
      <c r="I65" s="237"/>
      <c r="J65" s="237"/>
      <c r="K65" s="237"/>
      <c r="L65" s="237"/>
      <c r="M65" s="237"/>
      <c r="N65" s="237"/>
      <c r="O65" s="237"/>
      <c r="P65" s="237"/>
      <c r="Q65" s="237"/>
      <c r="R65" s="237"/>
    </row>
    <row r="72" spans="8:18">
      <c r="H72" s="235"/>
    </row>
    <row r="73" spans="8:18">
      <c r="H73" s="235"/>
    </row>
  </sheetData>
  <mergeCells count="19">
    <mergeCell ref="D56:F56"/>
    <mergeCell ref="G56:I56"/>
    <mergeCell ref="R1:R2"/>
    <mergeCell ref="J1:J2"/>
    <mergeCell ref="M1:M2"/>
    <mergeCell ref="N1:N2"/>
    <mergeCell ref="O1:O2"/>
    <mergeCell ref="P1:P2"/>
    <mergeCell ref="Q1:Q2"/>
    <mergeCell ref="H1:H2"/>
    <mergeCell ref="G1:G2"/>
    <mergeCell ref="I1:I2"/>
    <mergeCell ref="K1:K2"/>
    <mergeCell ref="L1:L2"/>
    <mergeCell ref="B1:B2"/>
    <mergeCell ref="C1:C2"/>
    <mergeCell ref="D1:D2"/>
    <mergeCell ref="E1:E2"/>
    <mergeCell ref="F1:F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CA0F9-F18B-4339-888E-3424D7E002A0}">
  <dimension ref="B2:G10"/>
  <sheetViews>
    <sheetView workbookViewId="0">
      <selection activeCell="E19" sqref="E19"/>
    </sheetView>
  </sheetViews>
  <sheetFormatPr defaultRowHeight="14.4"/>
  <cols>
    <col min="2" max="2" width="32.77734375" customWidth="1"/>
  </cols>
  <sheetData>
    <row r="2" spans="2:7">
      <c r="B2" t="s">
        <v>336</v>
      </c>
    </row>
    <row r="3" spans="2:7" ht="31.2">
      <c r="B3" s="247" t="s">
        <v>322</v>
      </c>
      <c r="C3" s="248" t="s">
        <v>323</v>
      </c>
      <c r="D3" s="248" t="s">
        <v>324</v>
      </c>
      <c r="E3" s="248" t="s">
        <v>325</v>
      </c>
      <c r="F3" s="247" t="s">
        <v>326</v>
      </c>
      <c r="G3" s="247" t="s">
        <v>327</v>
      </c>
    </row>
    <row r="4" spans="2:7" ht="15.6">
      <c r="B4" s="249" t="s">
        <v>328</v>
      </c>
      <c r="C4" s="249">
        <v>2849</v>
      </c>
      <c r="D4" s="249">
        <v>3</v>
      </c>
      <c r="E4" s="249">
        <v>950</v>
      </c>
      <c r="F4" s="249">
        <v>811</v>
      </c>
      <c r="G4" s="250" t="s">
        <v>329</v>
      </c>
    </row>
    <row r="5" spans="2:7" ht="15.6">
      <c r="B5" s="249" t="s">
        <v>330</v>
      </c>
      <c r="C5" s="249">
        <v>1628</v>
      </c>
      <c r="D5" s="249">
        <v>4</v>
      </c>
      <c r="E5" s="249">
        <v>407</v>
      </c>
      <c r="F5" s="249">
        <v>348</v>
      </c>
      <c r="G5" s="250" t="s">
        <v>329</v>
      </c>
    </row>
    <row r="6" spans="2:7" ht="15.6">
      <c r="B6" s="249" t="s">
        <v>331</v>
      </c>
      <c r="C6" s="249">
        <v>7025</v>
      </c>
      <c r="D6" s="249">
        <v>2</v>
      </c>
      <c r="E6" s="249">
        <v>3513</v>
      </c>
      <c r="F6" s="249">
        <v>3000</v>
      </c>
      <c r="G6" s="250" t="s">
        <v>329</v>
      </c>
    </row>
    <row r="7" spans="2:7" ht="15.6">
      <c r="B7" s="249" t="s">
        <v>332</v>
      </c>
      <c r="C7" s="249">
        <v>538</v>
      </c>
      <c r="D7" s="249">
        <v>12</v>
      </c>
      <c r="E7" s="249">
        <v>45</v>
      </c>
      <c r="F7" s="249">
        <v>38</v>
      </c>
      <c r="G7" s="250" t="s">
        <v>329</v>
      </c>
    </row>
    <row r="8" spans="2:7" ht="15.6">
      <c r="B8" s="249" t="s">
        <v>333</v>
      </c>
      <c r="C8" s="249">
        <v>967</v>
      </c>
      <c r="D8" s="249">
        <v>6</v>
      </c>
      <c r="E8" s="249">
        <v>161</v>
      </c>
      <c r="F8" s="249">
        <v>138</v>
      </c>
      <c r="G8" s="250" t="s">
        <v>329</v>
      </c>
    </row>
    <row r="9" spans="2:7" ht="15.6">
      <c r="B9" s="249" t="s">
        <v>334</v>
      </c>
      <c r="C9" s="249">
        <v>2279</v>
      </c>
      <c r="D9" s="249">
        <v>8</v>
      </c>
      <c r="E9" s="249">
        <v>285</v>
      </c>
      <c r="F9" s="249">
        <v>243</v>
      </c>
      <c r="G9" s="250" t="s">
        <v>329</v>
      </c>
    </row>
    <row r="10" spans="2:7" ht="15.6">
      <c r="B10" s="249" t="s">
        <v>335</v>
      </c>
      <c r="C10" s="249">
        <v>345</v>
      </c>
      <c r="D10" s="249">
        <v>24</v>
      </c>
      <c r="E10" s="249">
        <v>14</v>
      </c>
      <c r="F10" s="249">
        <v>12</v>
      </c>
      <c r="G10" s="250" t="s">
        <v>329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4613-3327-424E-8754-C2E43FE4463D}">
  <sheetPr>
    <tabColor rgb="FF92D050"/>
  </sheetPr>
  <dimension ref="E4:AB87"/>
  <sheetViews>
    <sheetView topLeftCell="N31" workbookViewId="0">
      <selection activeCell="M91" sqref="M91"/>
    </sheetView>
  </sheetViews>
  <sheetFormatPr defaultRowHeight="14.4"/>
  <sheetData>
    <row r="4" spans="26:28">
      <c r="Z4" t="s">
        <v>225</v>
      </c>
    </row>
    <row r="7" spans="26:28">
      <c r="Z7" t="s">
        <v>226</v>
      </c>
    </row>
    <row r="8" spans="26:28">
      <c r="Z8" t="s">
        <v>227</v>
      </c>
      <c r="AB8" t="s">
        <v>228</v>
      </c>
    </row>
    <row r="9" spans="26:28">
      <c r="Z9" t="s">
        <v>229</v>
      </c>
      <c r="AB9" t="s">
        <v>230</v>
      </c>
    </row>
    <row r="10" spans="26:28">
      <c r="Z10" t="s">
        <v>231</v>
      </c>
      <c r="AB10" t="s">
        <v>232</v>
      </c>
    </row>
    <row r="11" spans="26:28">
      <c r="Z11" t="s">
        <v>233</v>
      </c>
    </row>
    <row r="85" spans="5:5">
      <c r="E85" t="s">
        <v>234</v>
      </c>
    </row>
    <row r="87" spans="5:5">
      <c r="E87" t="s">
        <v>235</v>
      </c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STATISTICA.Graph" shapeId="2050" r:id="rId3">
          <objectPr defaultSize="0" autoPict="0" r:id="rId4">
            <anchor moveWithCells="1">
              <from>
                <xdr:col>3</xdr:col>
                <xdr:colOff>7620</xdr:colOff>
                <xdr:row>30</xdr:row>
                <xdr:rowOff>53340</xdr:rowOff>
              </from>
              <to>
                <xdr:col>12</xdr:col>
                <xdr:colOff>464820</xdr:colOff>
                <xdr:row>53</xdr:row>
                <xdr:rowOff>129540</xdr:rowOff>
              </to>
            </anchor>
          </objectPr>
        </oleObject>
      </mc:Choice>
      <mc:Fallback>
        <oleObject progId="STATISTICA.Graph" shapeId="2050" r:id="rId3"/>
      </mc:Fallback>
    </mc:AlternateContent>
    <mc:AlternateContent xmlns:mc="http://schemas.openxmlformats.org/markup-compatibility/2006">
      <mc:Choice Requires="x14">
        <oleObject progId="STATISTICA.Graph" shapeId="2051" r:id="rId5">
          <objectPr defaultSize="0" autoPict="0" r:id="rId6">
            <anchor moveWithCells="1">
              <from>
                <xdr:col>3</xdr:col>
                <xdr:colOff>0</xdr:colOff>
                <xdr:row>55</xdr:row>
                <xdr:rowOff>0</xdr:rowOff>
              </from>
              <to>
                <xdr:col>12</xdr:col>
                <xdr:colOff>457200</xdr:colOff>
                <xdr:row>78</xdr:row>
                <xdr:rowOff>76200</xdr:rowOff>
              </to>
            </anchor>
          </objectPr>
        </oleObject>
      </mc:Choice>
      <mc:Fallback>
        <oleObject progId="STATISTICA.Graph" shapeId="2051" r:id="rId5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54856-2535-4EF1-BA1D-7C9947F40BC4}">
  <sheetPr>
    <tabColor rgb="FF92D050"/>
  </sheetPr>
  <dimension ref="C24:T71"/>
  <sheetViews>
    <sheetView topLeftCell="B35" workbookViewId="0">
      <selection activeCell="M48" sqref="M48"/>
    </sheetView>
  </sheetViews>
  <sheetFormatPr defaultRowHeight="14.4"/>
  <cols>
    <col min="4" max="4" width="14" customWidth="1"/>
    <col min="5" max="5" width="9.5546875" customWidth="1"/>
  </cols>
  <sheetData>
    <row r="24" spans="3:19">
      <c r="C24" s="309" t="s">
        <v>236</v>
      </c>
      <c r="D24" s="312" t="s">
        <v>237</v>
      </c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</row>
    <row r="25" spans="3:19" ht="26.4">
      <c r="C25" s="310"/>
      <c r="D25" s="198" t="s">
        <v>238</v>
      </c>
      <c r="E25" s="198" t="s">
        <v>239</v>
      </c>
      <c r="F25" s="198" t="s">
        <v>240</v>
      </c>
      <c r="G25" s="198" t="s">
        <v>241</v>
      </c>
      <c r="H25" s="198" t="s">
        <v>242</v>
      </c>
      <c r="I25" s="198" t="s">
        <v>243</v>
      </c>
      <c r="J25" s="198" t="s">
        <v>244</v>
      </c>
      <c r="K25" s="198" t="s">
        <v>245</v>
      </c>
      <c r="L25" s="198" t="s">
        <v>246</v>
      </c>
      <c r="M25" s="198" t="s">
        <v>247</v>
      </c>
      <c r="N25" s="198" t="s">
        <v>248</v>
      </c>
      <c r="O25" s="198" t="s">
        <v>249</v>
      </c>
      <c r="P25" s="198" t="s">
        <v>250</v>
      </c>
      <c r="Q25" s="198" t="s">
        <v>251</v>
      </c>
      <c r="R25" s="198" t="s">
        <v>252</v>
      </c>
      <c r="S25" s="198" t="s">
        <v>253</v>
      </c>
    </row>
    <row r="26" spans="3:19">
      <c r="C26" s="199" t="s">
        <v>254</v>
      </c>
      <c r="D26" s="200" t="s">
        <v>255</v>
      </c>
      <c r="E26" s="201"/>
      <c r="F26" s="202">
        <v>2.8420018052699447E-5</v>
      </c>
      <c r="G26" s="201">
        <v>0.99999999352237534</v>
      </c>
      <c r="H26" s="202">
        <v>2.6291530361710613E-5</v>
      </c>
      <c r="I26" s="202">
        <v>3.3358527858351472E-5</v>
      </c>
      <c r="J26" s="201">
        <v>0.99999998544531044</v>
      </c>
      <c r="K26" s="202">
        <v>2.6291530361710613E-5</v>
      </c>
      <c r="L26" s="202">
        <v>2.6291530361710613E-5</v>
      </c>
      <c r="M26" s="202">
        <v>2.6291530361710613E-5</v>
      </c>
      <c r="N26" s="202">
        <v>2.6291530361710613E-5</v>
      </c>
      <c r="O26" s="201">
        <v>0.98256874718877429</v>
      </c>
      <c r="P26" s="201">
        <v>0.97545867487987525</v>
      </c>
      <c r="Q26" s="201">
        <v>0.99856070181025447</v>
      </c>
      <c r="R26" s="202">
        <v>2.6291530361710613E-5</v>
      </c>
      <c r="S26" s="202">
        <v>2.6291531951216918E-5</v>
      </c>
    </row>
    <row r="27" spans="3:19">
      <c r="C27" s="199" t="s">
        <v>256</v>
      </c>
      <c r="D27" s="200" t="s">
        <v>257</v>
      </c>
      <c r="E27" s="202">
        <v>2.8420018052699447E-5</v>
      </c>
      <c r="F27" s="201"/>
      <c r="G27" s="202">
        <v>2.6432121577935064E-5</v>
      </c>
      <c r="H27" s="202">
        <v>2.6291530361710613E-5</v>
      </c>
      <c r="I27" s="202">
        <v>2.6291530361710613E-5</v>
      </c>
      <c r="J27" s="202">
        <v>5.5112120181721735E-5</v>
      </c>
      <c r="K27" s="202">
        <v>2.6291530361710613E-5</v>
      </c>
      <c r="L27" s="202">
        <v>2.6291530361710613E-5</v>
      </c>
      <c r="M27" s="202">
        <v>2.6291530361710613E-5</v>
      </c>
      <c r="N27" s="202">
        <v>2.6291530361710613E-5</v>
      </c>
      <c r="O27" s="202">
        <v>3.5377864360490729E-3</v>
      </c>
      <c r="P27" s="202">
        <v>2.6291570249470375E-5</v>
      </c>
      <c r="Q27" s="202">
        <v>8.9820151443309459E-4</v>
      </c>
      <c r="R27" s="202">
        <v>2.6291530361710613E-5</v>
      </c>
      <c r="S27" s="202">
        <v>2.6291530361710613E-5</v>
      </c>
    </row>
    <row r="28" spans="3:19">
      <c r="C28" s="199" t="s">
        <v>258</v>
      </c>
      <c r="D28" s="200" t="s">
        <v>259</v>
      </c>
      <c r="E28" s="201">
        <v>0.99999999352237534</v>
      </c>
      <c r="F28" s="202">
        <v>2.6432121577935064E-5</v>
      </c>
      <c r="G28" s="201"/>
      <c r="H28" s="202">
        <v>2.6291530361710613E-5</v>
      </c>
      <c r="I28" s="202">
        <v>1.0005357029851947E-4</v>
      </c>
      <c r="J28" s="201">
        <v>0.99992328169583888</v>
      </c>
      <c r="K28" s="202">
        <v>2.6291530361710613E-5</v>
      </c>
      <c r="L28" s="202">
        <v>2.6291530361710613E-5</v>
      </c>
      <c r="M28" s="202">
        <v>2.6291530361710613E-5</v>
      </c>
      <c r="N28" s="202">
        <v>2.6291530361710613E-5</v>
      </c>
      <c r="O28" s="201">
        <v>0.86502116687729869</v>
      </c>
      <c r="P28" s="201">
        <v>0.99913488368638304</v>
      </c>
      <c r="Q28" s="201">
        <v>0.96721038525350933</v>
      </c>
      <c r="R28" s="202">
        <v>2.6291530361710613E-5</v>
      </c>
      <c r="S28" s="202">
        <v>2.6291595507710319E-5</v>
      </c>
    </row>
    <row r="29" spans="3:19">
      <c r="C29" s="199" t="s">
        <v>260</v>
      </c>
      <c r="D29" s="200" t="s">
        <v>261</v>
      </c>
      <c r="E29" s="202">
        <v>2.6291530361710613E-5</v>
      </c>
      <c r="F29" s="202">
        <v>2.6291530361710613E-5</v>
      </c>
      <c r="G29" s="202">
        <v>2.6291530361710613E-5</v>
      </c>
      <c r="H29" s="201"/>
      <c r="I29" s="202">
        <v>2.6470214401275172E-5</v>
      </c>
      <c r="J29" s="202">
        <v>2.6291530361710613E-5</v>
      </c>
      <c r="K29" s="202">
        <v>2.6291530361710613E-5</v>
      </c>
      <c r="L29" s="202">
        <v>2.6291530361710613E-5</v>
      </c>
      <c r="M29" s="202">
        <v>2.6291530361710613E-5</v>
      </c>
      <c r="N29" s="202">
        <v>2.6291530361710613E-5</v>
      </c>
      <c r="O29" s="202">
        <v>2.6291530361710613E-5</v>
      </c>
      <c r="P29" s="202">
        <v>2.6291530361710613E-5</v>
      </c>
      <c r="Q29" s="202">
        <v>2.6291530361710613E-5</v>
      </c>
      <c r="R29" s="201">
        <v>0.99968116965260856</v>
      </c>
      <c r="S29" s="202">
        <v>9.0188806155400147E-3</v>
      </c>
    </row>
    <row r="30" spans="3:19">
      <c r="C30" s="199" t="s">
        <v>262</v>
      </c>
      <c r="D30" s="200" t="s">
        <v>263</v>
      </c>
      <c r="E30" s="202">
        <v>3.3358527858351472E-5</v>
      </c>
      <c r="F30" s="202">
        <v>2.6291530361710613E-5</v>
      </c>
      <c r="G30" s="202">
        <v>1.0005357029851947E-4</v>
      </c>
      <c r="H30" s="202">
        <v>2.6470214401275172E-5</v>
      </c>
      <c r="I30" s="201"/>
      <c r="J30" s="202">
        <v>2.6737687050304437E-5</v>
      </c>
      <c r="K30" s="202">
        <v>2.6291530361710613E-5</v>
      </c>
      <c r="L30" s="202">
        <v>2.6291530361710613E-5</v>
      </c>
      <c r="M30" s="202">
        <v>2.6291530361710613E-5</v>
      </c>
      <c r="N30" s="202">
        <v>2.6291530361710613E-5</v>
      </c>
      <c r="O30" s="202">
        <v>2.6291865149574711E-5</v>
      </c>
      <c r="P30" s="202">
        <v>9.8249015466427281E-3</v>
      </c>
      <c r="Q30" s="202">
        <v>2.6295472175696943E-5</v>
      </c>
      <c r="R30" s="202">
        <v>2.6291645383702544E-5</v>
      </c>
      <c r="S30" s="201">
        <v>0.75058718423082804</v>
      </c>
    </row>
    <row r="31" spans="3:19">
      <c r="C31" s="199" t="s">
        <v>264</v>
      </c>
      <c r="D31" s="200" t="s">
        <v>265</v>
      </c>
      <c r="E31" s="201">
        <v>0.99999998544531044</v>
      </c>
      <c r="F31" s="202">
        <v>5.5112120181721735E-5</v>
      </c>
      <c r="G31" s="201">
        <v>0.99992328169583888</v>
      </c>
      <c r="H31" s="202">
        <v>2.6291530361710613E-5</v>
      </c>
      <c r="I31" s="202">
        <v>2.6737687050304437E-5</v>
      </c>
      <c r="J31" s="201"/>
      <c r="K31" s="202">
        <v>2.6291530361710613E-5</v>
      </c>
      <c r="L31" s="202">
        <v>2.6291530361710613E-5</v>
      </c>
      <c r="M31" s="202">
        <v>2.6291530361710613E-5</v>
      </c>
      <c r="N31" s="202">
        <v>2.6291530361710613E-5</v>
      </c>
      <c r="O31" s="201">
        <v>0.99964837777236493</v>
      </c>
      <c r="P31" s="201">
        <v>0.82223530735203942</v>
      </c>
      <c r="Q31" s="201">
        <v>0.99999680136406</v>
      </c>
      <c r="R31" s="202">
        <v>2.6291530361710613E-5</v>
      </c>
      <c r="S31" s="202">
        <v>2.6291530383359962E-5</v>
      </c>
    </row>
    <row r="32" spans="3:19">
      <c r="C32" s="199" t="s">
        <v>266</v>
      </c>
      <c r="D32" s="200" t="s">
        <v>267</v>
      </c>
      <c r="E32" s="202">
        <v>2.6291530361710613E-5</v>
      </c>
      <c r="F32" s="202">
        <v>2.6291530361710613E-5</v>
      </c>
      <c r="G32" s="202">
        <v>2.6291530361710613E-5</v>
      </c>
      <c r="H32" s="202">
        <v>2.6291530361710613E-5</v>
      </c>
      <c r="I32" s="202">
        <v>2.6291530361710613E-5</v>
      </c>
      <c r="J32" s="202">
        <v>2.6291530361710613E-5</v>
      </c>
      <c r="K32" s="201"/>
      <c r="L32" s="202">
        <v>2.6291530371480576E-5</v>
      </c>
      <c r="M32" s="202">
        <v>1.7909293420903527E-4</v>
      </c>
      <c r="N32" s="202">
        <v>1.3682677495135742E-2</v>
      </c>
      <c r="O32" s="202">
        <v>2.6291530361710613E-5</v>
      </c>
      <c r="P32" s="202">
        <v>2.6291530361710613E-5</v>
      </c>
      <c r="Q32" s="202">
        <v>2.6291530361710613E-5</v>
      </c>
      <c r="R32" s="202">
        <v>2.6291530361710613E-5</v>
      </c>
      <c r="S32" s="202">
        <v>2.6291530361710613E-5</v>
      </c>
    </row>
    <row r="33" spans="3:19">
      <c r="C33" s="199" t="s">
        <v>268</v>
      </c>
      <c r="D33" s="200" t="s">
        <v>269</v>
      </c>
      <c r="E33" s="202">
        <v>2.6291530361710613E-5</v>
      </c>
      <c r="F33" s="202">
        <v>2.6291530361710613E-5</v>
      </c>
      <c r="G33" s="202">
        <v>2.6291530361710613E-5</v>
      </c>
      <c r="H33" s="202">
        <v>2.6291530361710613E-5</v>
      </c>
      <c r="I33" s="202">
        <v>2.6291530361710613E-5</v>
      </c>
      <c r="J33" s="202">
        <v>2.6291530361710613E-5</v>
      </c>
      <c r="K33" s="202">
        <v>2.6291530371480576E-5</v>
      </c>
      <c r="L33" s="201"/>
      <c r="M33" s="202">
        <v>2.6291530361710613E-5</v>
      </c>
      <c r="N33" s="202">
        <v>2.6291530361710613E-5</v>
      </c>
      <c r="O33" s="202">
        <v>2.6291530361710613E-5</v>
      </c>
      <c r="P33" s="202">
        <v>2.6291530361710613E-5</v>
      </c>
      <c r="Q33" s="202">
        <v>2.6291530361710613E-5</v>
      </c>
      <c r="R33" s="202">
        <v>2.6291530361710613E-5</v>
      </c>
      <c r="S33" s="202">
        <v>2.6291530361710613E-5</v>
      </c>
    </row>
    <row r="34" spans="3:19">
      <c r="C34" s="199" t="s">
        <v>270</v>
      </c>
      <c r="D34" s="200" t="s">
        <v>271</v>
      </c>
      <c r="E34" s="202">
        <v>2.6291530361710613E-5</v>
      </c>
      <c r="F34" s="202">
        <v>2.6291530361710613E-5</v>
      </c>
      <c r="G34" s="202">
        <v>2.6291530361710613E-5</v>
      </c>
      <c r="H34" s="202">
        <v>2.6291530361710613E-5</v>
      </c>
      <c r="I34" s="202">
        <v>2.6291530361710613E-5</v>
      </c>
      <c r="J34" s="202">
        <v>2.6291530361710613E-5</v>
      </c>
      <c r="K34" s="202">
        <v>1.7909293420903527E-4</v>
      </c>
      <c r="L34" s="202">
        <v>2.6291530361710613E-5</v>
      </c>
      <c r="M34" s="201"/>
      <c r="N34" s="201">
        <v>0.99951127267063833</v>
      </c>
      <c r="O34" s="202">
        <v>2.6291530361710613E-5</v>
      </c>
      <c r="P34" s="202">
        <v>2.6291530361710613E-5</v>
      </c>
      <c r="Q34" s="202">
        <v>2.6291530361710613E-5</v>
      </c>
      <c r="R34" s="202">
        <v>2.6291530361710613E-5</v>
      </c>
      <c r="S34" s="202">
        <v>2.6291530361710613E-5</v>
      </c>
    </row>
    <row r="35" spans="3:19">
      <c r="C35" s="199" t="s">
        <v>272</v>
      </c>
      <c r="D35" s="200" t="s">
        <v>273</v>
      </c>
      <c r="E35" s="202">
        <v>2.6291530361710613E-5</v>
      </c>
      <c r="F35" s="202">
        <v>2.6291530361710613E-5</v>
      </c>
      <c r="G35" s="202">
        <v>2.6291530361710613E-5</v>
      </c>
      <c r="H35" s="202">
        <v>2.6291530361710613E-5</v>
      </c>
      <c r="I35" s="202">
        <v>2.6291530361710613E-5</v>
      </c>
      <c r="J35" s="202">
        <v>2.6291530361710613E-5</v>
      </c>
      <c r="K35" s="202">
        <v>1.3682677495135742E-2</v>
      </c>
      <c r="L35" s="202">
        <v>2.6291530361710613E-5</v>
      </c>
      <c r="M35" s="201">
        <v>0.99951127267063833</v>
      </c>
      <c r="N35" s="201"/>
      <c r="O35" s="202">
        <v>2.6291530361710613E-5</v>
      </c>
      <c r="P35" s="202">
        <v>2.6291530361710613E-5</v>
      </c>
      <c r="Q35" s="202">
        <v>2.6291530361710613E-5</v>
      </c>
      <c r="R35" s="202">
        <v>2.6291530361710613E-5</v>
      </c>
      <c r="S35" s="202">
        <v>2.6291530361710613E-5</v>
      </c>
    </row>
    <row r="36" spans="3:19">
      <c r="C36" s="199" t="s">
        <v>274</v>
      </c>
      <c r="D36" s="200" t="s">
        <v>275</v>
      </c>
      <c r="E36" s="201">
        <v>0.98256874718877429</v>
      </c>
      <c r="F36" s="202">
        <v>3.5377864360490729E-3</v>
      </c>
      <c r="G36" s="201">
        <v>0.86502116687729869</v>
      </c>
      <c r="H36" s="202">
        <v>2.6291530361710613E-5</v>
      </c>
      <c r="I36" s="202">
        <v>2.6291865149574711E-5</v>
      </c>
      <c r="J36" s="201">
        <v>0.99964837777236493</v>
      </c>
      <c r="K36" s="202">
        <v>2.6291530361710613E-5</v>
      </c>
      <c r="L36" s="202">
        <v>2.6291530361710613E-5</v>
      </c>
      <c r="M36" s="202">
        <v>2.6291530361710613E-5</v>
      </c>
      <c r="N36" s="202">
        <v>2.6291530361710613E-5</v>
      </c>
      <c r="O36" s="201"/>
      <c r="P36" s="201">
        <v>0.17012201686891903</v>
      </c>
      <c r="Q36" s="201">
        <v>0.99999999987817834</v>
      </c>
      <c r="R36" s="202">
        <v>2.6291530361710613E-5</v>
      </c>
      <c r="S36" s="202">
        <v>2.6291530361710613E-5</v>
      </c>
    </row>
    <row r="37" spans="3:19">
      <c r="C37" s="199" t="s">
        <v>276</v>
      </c>
      <c r="D37" s="200" t="s">
        <v>277</v>
      </c>
      <c r="E37" s="201">
        <v>0.97545867487987525</v>
      </c>
      <c r="F37" s="202">
        <v>2.6291570249470375E-5</v>
      </c>
      <c r="G37" s="201">
        <v>0.99913488368638304</v>
      </c>
      <c r="H37" s="202">
        <v>2.6291530361710613E-5</v>
      </c>
      <c r="I37" s="202">
        <v>9.8249015466427281E-3</v>
      </c>
      <c r="J37" s="201">
        <v>0.82223530735203942</v>
      </c>
      <c r="K37" s="202">
        <v>2.6291530361710613E-5</v>
      </c>
      <c r="L37" s="202">
        <v>2.6291530361710613E-5</v>
      </c>
      <c r="M37" s="202">
        <v>2.6291530361710613E-5</v>
      </c>
      <c r="N37" s="202">
        <v>2.6291530361710613E-5</v>
      </c>
      <c r="O37" s="201">
        <v>0.17012201686891903</v>
      </c>
      <c r="P37" s="201"/>
      <c r="Q37" s="201">
        <v>0.34286705068661016</v>
      </c>
      <c r="R37" s="202">
        <v>2.6291530361710613E-5</v>
      </c>
      <c r="S37" s="202">
        <v>2.6498851258716094E-5</v>
      </c>
    </row>
    <row r="38" spans="3:19">
      <c r="C38" s="199" t="s">
        <v>278</v>
      </c>
      <c r="D38" s="200" t="s">
        <v>279</v>
      </c>
      <c r="E38" s="201">
        <v>0.99856070181025447</v>
      </c>
      <c r="F38" s="202">
        <v>8.9820151443309459E-4</v>
      </c>
      <c r="G38" s="201">
        <v>0.96721038525350933</v>
      </c>
      <c r="H38" s="202">
        <v>2.6291530361710613E-5</v>
      </c>
      <c r="I38" s="202">
        <v>2.6295472175696943E-5</v>
      </c>
      <c r="J38" s="201">
        <v>0.99999680136406</v>
      </c>
      <c r="K38" s="202">
        <v>2.6291530361710613E-5</v>
      </c>
      <c r="L38" s="202">
        <v>2.6291530361710613E-5</v>
      </c>
      <c r="M38" s="202">
        <v>2.6291530361710613E-5</v>
      </c>
      <c r="N38" s="202">
        <v>2.6291530361710613E-5</v>
      </c>
      <c r="O38" s="201">
        <v>0.99999999987817834</v>
      </c>
      <c r="P38" s="201">
        <v>0.34286705068661016</v>
      </c>
      <c r="Q38" s="201"/>
      <c r="R38" s="202">
        <v>2.6291530361710613E-5</v>
      </c>
      <c r="S38" s="202">
        <v>2.6291530361710613E-5</v>
      </c>
    </row>
    <row r="39" spans="3:19">
      <c r="C39" s="199" t="s">
        <v>280</v>
      </c>
      <c r="D39" s="200" t="s">
        <v>281</v>
      </c>
      <c r="E39" s="202">
        <v>2.6291530361710613E-5</v>
      </c>
      <c r="F39" s="202">
        <v>2.6291530361710613E-5</v>
      </c>
      <c r="G39" s="202">
        <v>2.6291530361710613E-5</v>
      </c>
      <c r="H39" s="201">
        <v>0.99968116965260856</v>
      </c>
      <c r="I39" s="202">
        <v>2.6291645383702544E-5</v>
      </c>
      <c r="J39" s="202">
        <v>2.6291530361710613E-5</v>
      </c>
      <c r="K39" s="202">
        <v>2.6291530361710613E-5</v>
      </c>
      <c r="L39" s="202">
        <v>2.6291530361710613E-5</v>
      </c>
      <c r="M39" s="202">
        <v>2.6291530361710613E-5</v>
      </c>
      <c r="N39" s="202">
        <v>2.6291530361710613E-5</v>
      </c>
      <c r="O39" s="202">
        <v>2.6291530361710613E-5</v>
      </c>
      <c r="P39" s="202">
        <v>2.6291530361710613E-5</v>
      </c>
      <c r="Q39" s="202">
        <v>2.6291530361710613E-5</v>
      </c>
      <c r="R39" s="201"/>
      <c r="S39" s="202">
        <v>1.3150766211589282E-4</v>
      </c>
    </row>
    <row r="40" spans="3:19">
      <c r="C40" s="199" t="s">
        <v>282</v>
      </c>
      <c r="D40" s="200" t="s">
        <v>283</v>
      </c>
      <c r="E40" s="202">
        <v>2.6291531951216918E-5</v>
      </c>
      <c r="F40" s="202">
        <v>2.6291530361710613E-5</v>
      </c>
      <c r="G40" s="202">
        <v>2.6291595507710319E-5</v>
      </c>
      <c r="H40" s="202">
        <v>9.0188806155400147E-3</v>
      </c>
      <c r="I40" s="201">
        <v>0.75058718423082804</v>
      </c>
      <c r="J40" s="202">
        <v>2.6291530383359962E-5</v>
      </c>
      <c r="K40" s="202">
        <v>2.6291530361710613E-5</v>
      </c>
      <c r="L40" s="202">
        <v>2.6291530361710613E-5</v>
      </c>
      <c r="M40" s="202">
        <v>2.6291530361710613E-5</v>
      </c>
      <c r="N40" s="202">
        <v>2.6291530361710613E-5</v>
      </c>
      <c r="O40" s="202">
        <v>2.6291530361710613E-5</v>
      </c>
      <c r="P40" s="202">
        <v>2.6498851258716094E-5</v>
      </c>
      <c r="Q40" s="202">
        <v>2.6291530361710613E-5</v>
      </c>
      <c r="R40" s="202">
        <v>1.3150766211589282E-4</v>
      </c>
      <c r="S40" s="201"/>
    </row>
    <row r="43" spans="3:19">
      <c r="C43" s="309" t="s">
        <v>236</v>
      </c>
      <c r="D43" s="311" t="s">
        <v>286</v>
      </c>
      <c r="E43" s="311"/>
      <c r="F43" s="311"/>
      <c r="G43" s="311"/>
      <c r="H43" s="311"/>
      <c r="I43" s="311"/>
      <c r="J43" s="208"/>
      <c r="K43" s="208"/>
      <c r="L43" s="208"/>
      <c r="M43" s="208"/>
      <c r="N43" s="208"/>
      <c r="O43" s="208"/>
      <c r="P43" s="208"/>
      <c r="Q43" s="208"/>
      <c r="R43" s="208"/>
      <c r="S43" s="208"/>
    </row>
    <row r="44" spans="3:19" ht="26.4">
      <c r="C44" s="310"/>
      <c r="D44" s="198" t="s">
        <v>238</v>
      </c>
      <c r="E44" s="198" t="s">
        <v>239</v>
      </c>
      <c r="F44" s="198" t="s">
        <v>240</v>
      </c>
      <c r="G44" s="198" t="s">
        <v>241</v>
      </c>
      <c r="H44" s="198" t="s">
        <v>242</v>
      </c>
      <c r="I44" s="198" t="s">
        <v>243</v>
      </c>
      <c r="J44" s="209"/>
      <c r="K44" s="209"/>
      <c r="L44" s="209"/>
      <c r="M44" s="209"/>
      <c r="N44" s="209"/>
      <c r="O44" s="209"/>
      <c r="P44" s="209"/>
      <c r="Q44" s="209"/>
      <c r="R44" s="209"/>
      <c r="S44" s="209"/>
    </row>
    <row r="45" spans="3:19">
      <c r="C45" s="199" t="s">
        <v>254</v>
      </c>
      <c r="D45" s="200" t="s">
        <v>255</v>
      </c>
      <c r="E45" s="201"/>
      <c r="F45" s="202">
        <v>2.8420018052699447E-5</v>
      </c>
      <c r="G45" s="201">
        <v>0.99999999352237534</v>
      </c>
      <c r="H45" s="202">
        <v>2.6291530361710613E-5</v>
      </c>
      <c r="I45" s="202">
        <v>3.3358527858351472E-5</v>
      </c>
      <c r="J45" s="210"/>
      <c r="K45" s="211"/>
      <c r="L45" s="211"/>
      <c r="M45" s="211"/>
      <c r="N45" s="211"/>
      <c r="O45" s="210"/>
      <c r="P45" s="210"/>
      <c r="Q45" s="210"/>
      <c r="R45" s="211"/>
      <c r="S45" s="211"/>
    </row>
    <row r="46" spans="3:19">
      <c r="C46" s="199" t="s">
        <v>256</v>
      </c>
      <c r="D46" s="200" t="s">
        <v>257</v>
      </c>
      <c r="E46" s="202">
        <v>2.8420018052699447E-5</v>
      </c>
      <c r="F46" s="201"/>
      <c r="G46" s="202">
        <v>2.6432121577935064E-5</v>
      </c>
      <c r="H46" s="202">
        <v>2.6291530361710613E-5</v>
      </c>
      <c r="I46" s="202">
        <v>2.6291530361710613E-5</v>
      </c>
      <c r="J46" s="211"/>
      <c r="K46" s="211"/>
      <c r="L46" s="211"/>
      <c r="M46" s="211"/>
      <c r="N46" s="211"/>
      <c r="O46" s="211"/>
      <c r="P46" s="211"/>
      <c r="Q46" s="211"/>
      <c r="R46" s="211"/>
      <c r="S46" s="211"/>
    </row>
    <row r="47" spans="3:19">
      <c r="C47" s="199" t="s">
        <v>258</v>
      </c>
      <c r="D47" s="200" t="s">
        <v>259</v>
      </c>
      <c r="E47" s="201">
        <v>0.99999999352237534</v>
      </c>
      <c r="F47" s="202">
        <v>2.6432121577935064E-5</v>
      </c>
      <c r="G47" s="201"/>
      <c r="H47" s="202">
        <v>2.6291530361710613E-5</v>
      </c>
      <c r="I47" s="202">
        <v>1.0005357029851947E-4</v>
      </c>
      <c r="J47" s="210"/>
      <c r="K47" s="211"/>
      <c r="L47" s="211"/>
      <c r="M47" s="211"/>
      <c r="N47" s="211"/>
      <c r="O47" s="210"/>
      <c r="P47" s="210"/>
      <c r="Q47" s="210"/>
      <c r="R47" s="211"/>
      <c r="S47" s="211"/>
    </row>
    <row r="48" spans="3:19">
      <c r="C48" s="199" t="s">
        <v>260</v>
      </c>
      <c r="D48" s="200" t="s">
        <v>261</v>
      </c>
      <c r="E48" s="202">
        <v>2.6291530361710613E-5</v>
      </c>
      <c r="F48" s="202">
        <v>2.6291530361710613E-5</v>
      </c>
      <c r="G48" s="202">
        <v>2.6291530361710613E-5</v>
      </c>
      <c r="H48" s="201"/>
      <c r="I48" s="202">
        <v>2.6470214401275172E-5</v>
      </c>
      <c r="J48" s="211"/>
      <c r="K48" s="211"/>
      <c r="L48" s="211"/>
      <c r="M48" s="211"/>
      <c r="N48" s="211"/>
      <c r="O48" s="211"/>
      <c r="P48" s="211"/>
      <c r="Q48" s="211"/>
      <c r="R48" s="210"/>
      <c r="S48" s="211"/>
    </row>
    <row r="49" spans="3:19">
      <c r="C49" s="199" t="s">
        <v>262</v>
      </c>
      <c r="D49" s="200" t="s">
        <v>263</v>
      </c>
      <c r="E49" s="202">
        <v>3.3358527858351472E-5</v>
      </c>
      <c r="F49" s="202">
        <v>2.6291530361710613E-5</v>
      </c>
      <c r="G49" s="202">
        <v>1.0005357029851947E-4</v>
      </c>
      <c r="H49" s="202">
        <v>2.6470214401275172E-5</v>
      </c>
      <c r="I49" s="201"/>
      <c r="J49" s="211"/>
      <c r="K49" s="211"/>
      <c r="L49" s="211"/>
      <c r="M49" s="211"/>
      <c r="N49" s="211"/>
      <c r="O49" s="211"/>
      <c r="P49" s="211"/>
      <c r="Q49" s="211"/>
      <c r="R49" s="211"/>
      <c r="S49" s="210"/>
    </row>
    <row r="56" spans="3:19">
      <c r="C56" s="309" t="s">
        <v>236</v>
      </c>
      <c r="D56" s="311" t="s">
        <v>237</v>
      </c>
      <c r="E56" s="311"/>
      <c r="F56" s="311"/>
      <c r="G56" s="311"/>
      <c r="H56" s="311"/>
      <c r="I56" s="311"/>
      <c r="J56" s="212"/>
      <c r="K56" s="212"/>
      <c r="L56" s="212"/>
      <c r="M56" s="212"/>
      <c r="N56" s="212"/>
      <c r="O56" s="212"/>
      <c r="P56" s="212"/>
      <c r="Q56" s="212"/>
      <c r="R56" s="212"/>
      <c r="S56" s="212"/>
    </row>
    <row r="57" spans="3:19" ht="26.4">
      <c r="C57" s="310"/>
      <c r="D57" s="198" t="s">
        <v>238</v>
      </c>
      <c r="E57" s="198" t="s">
        <v>239</v>
      </c>
      <c r="F57" s="198" t="s">
        <v>240</v>
      </c>
      <c r="G57" s="198" t="s">
        <v>241</v>
      </c>
      <c r="H57" s="198" t="s">
        <v>242</v>
      </c>
      <c r="I57" s="198" t="s">
        <v>243</v>
      </c>
      <c r="O57" s="209"/>
      <c r="P57" s="209"/>
      <c r="Q57" s="209"/>
      <c r="R57" s="209"/>
      <c r="S57" s="209"/>
    </row>
    <row r="58" spans="3:19">
      <c r="C58" s="199">
        <v>1</v>
      </c>
      <c r="D58" s="200" t="s">
        <v>265</v>
      </c>
      <c r="E58" s="201"/>
      <c r="F58" s="202">
        <v>2.6291530361710613E-5</v>
      </c>
      <c r="G58" s="202">
        <v>2.6291530361710613E-5</v>
      </c>
      <c r="H58" s="202">
        <v>2.6291530361710613E-5</v>
      </c>
      <c r="I58" s="202">
        <v>2.6291530361710613E-5</v>
      </c>
      <c r="O58" s="210"/>
      <c r="P58" s="210"/>
      <c r="Q58" s="210"/>
      <c r="R58" s="211"/>
      <c r="S58" s="211"/>
    </row>
    <row r="59" spans="3:19">
      <c r="C59" s="199">
        <v>2</v>
      </c>
      <c r="D59" s="200" t="s">
        <v>267</v>
      </c>
      <c r="E59" s="202">
        <v>2.6291530361710613E-5</v>
      </c>
      <c r="F59" s="201"/>
      <c r="G59" s="202">
        <v>2.6291530371480576E-5</v>
      </c>
      <c r="H59" s="202">
        <v>1.7909293420903527E-4</v>
      </c>
      <c r="I59" s="202">
        <v>1.3682677495135742E-2</v>
      </c>
      <c r="O59" s="211"/>
      <c r="P59" s="211"/>
      <c r="Q59" s="211"/>
      <c r="R59" s="211"/>
      <c r="S59" s="211"/>
    </row>
    <row r="60" spans="3:19">
      <c r="C60" s="199">
        <v>3</v>
      </c>
      <c r="D60" s="200" t="s">
        <v>269</v>
      </c>
      <c r="E60" s="202">
        <v>2.6291530361710613E-5</v>
      </c>
      <c r="F60" s="202">
        <v>2.6291530371480576E-5</v>
      </c>
      <c r="G60" s="201"/>
      <c r="H60" s="202">
        <v>2.6291530361710613E-5</v>
      </c>
      <c r="I60" s="202">
        <v>2.6291530361710613E-5</v>
      </c>
      <c r="O60" s="211"/>
      <c r="P60" s="211"/>
      <c r="Q60" s="211"/>
      <c r="R60" s="211"/>
      <c r="S60" s="211"/>
    </row>
    <row r="61" spans="3:19">
      <c r="C61" s="199">
        <v>4</v>
      </c>
      <c r="D61" s="200" t="s">
        <v>271</v>
      </c>
      <c r="E61" s="202">
        <v>2.6291530361710613E-5</v>
      </c>
      <c r="F61" s="202">
        <v>1.7909293420903527E-4</v>
      </c>
      <c r="G61" s="202">
        <v>2.6291530361710613E-5</v>
      </c>
      <c r="H61" s="201"/>
      <c r="I61" s="201">
        <v>0.99951127267063833</v>
      </c>
      <c r="O61" s="211"/>
      <c r="P61" s="211"/>
      <c r="Q61" s="211"/>
      <c r="R61" s="211"/>
      <c r="S61" s="211"/>
    </row>
    <row r="62" spans="3:19">
      <c r="C62" s="199">
        <v>5</v>
      </c>
      <c r="D62" s="200" t="s">
        <v>273</v>
      </c>
      <c r="E62" s="202">
        <v>2.6291530361710613E-5</v>
      </c>
      <c r="F62" s="202">
        <v>1.3682677495135742E-2</v>
      </c>
      <c r="G62" s="202">
        <v>2.6291530361710613E-5</v>
      </c>
      <c r="H62" s="201">
        <v>0.99951127267063833</v>
      </c>
      <c r="I62" s="201"/>
      <c r="O62" s="211"/>
      <c r="P62" s="211"/>
      <c r="Q62" s="211"/>
      <c r="R62" s="211"/>
      <c r="S62" s="211"/>
    </row>
    <row r="65" spans="3:20">
      <c r="C65" s="309" t="s">
        <v>236</v>
      </c>
      <c r="D65" s="311" t="s">
        <v>237</v>
      </c>
      <c r="E65" s="311"/>
      <c r="F65" s="311"/>
      <c r="G65" s="311"/>
      <c r="H65" s="311"/>
      <c r="I65" s="311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93"/>
    </row>
    <row r="66" spans="3:20" ht="26.4">
      <c r="C66" s="310"/>
      <c r="D66" s="198" t="s">
        <v>238</v>
      </c>
      <c r="E66" s="198" t="s">
        <v>239</v>
      </c>
      <c r="F66" s="198" t="s">
        <v>240</v>
      </c>
      <c r="G66" s="198" t="s">
        <v>241</v>
      </c>
      <c r="H66" s="198" t="s">
        <v>242</v>
      </c>
      <c r="I66" s="198" t="s">
        <v>243</v>
      </c>
      <c r="J66" s="209"/>
      <c r="K66" s="209"/>
      <c r="L66" s="209"/>
      <c r="M66" s="209"/>
      <c r="N66" s="209"/>
      <c r="O66" s="209"/>
      <c r="P66" s="209"/>
      <c r="Q66" s="209"/>
      <c r="R66" s="209"/>
      <c r="S66" s="209"/>
      <c r="T66" s="93"/>
    </row>
    <row r="67" spans="3:20">
      <c r="C67" s="199">
        <v>1</v>
      </c>
      <c r="D67" s="200" t="s">
        <v>275</v>
      </c>
      <c r="E67" s="201"/>
      <c r="F67" s="201">
        <v>0.17012201686891903</v>
      </c>
      <c r="G67" s="201">
        <v>0.99999999987817834</v>
      </c>
      <c r="H67" s="202">
        <v>2.6291530361710613E-5</v>
      </c>
      <c r="I67" s="202">
        <v>2.6291530361710613E-5</v>
      </c>
      <c r="J67" s="210"/>
      <c r="K67" s="211"/>
      <c r="L67" s="211"/>
      <c r="M67" s="211"/>
      <c r="N67" s="211"/>
    </row>
    <row r="68" spans="3:20">
      <c r="C68" s="199">
        <v>2</v>
      </c>
      <c r="D68" s="200" t="s">
        <v>277</v>
      </c>
      <c r="E68" s="201">
        <v>0.17012201686891903</v>
      </c>
      <c r="F68" s="201"/>
      <c r="G68" s="201">
        <v>0.34286705068661016</v>
      </c>
      <c r="H68" s="202">
        <v>2.6291530361710613E-5</v>
      </c>
      <c r="I68" s="202">
        <v>2.6498851258716094E-5</v>
      </c>
      <c r="J68" s="210"/>
      <c r="K68" s="211"/>
      <c r="L68" s="211"/>
      <c r="M68" s="211"/>
      <c r="N68" s="211"/>
    </row>
    <row r="69" spans="3:20">
      <c r="C69" s="199">
        <v>3</v>
      </c>
      <c r="D69" s="200" t="s">
        <v>279</v>
      </c>
      <c r="E69" s="201">
        <v>0.99999999987817834</v>
      </c>
      <c r="F69" s="201">
        <v>0.34286705068661016</v>
      </c>
      <c r="G69" s="201"/>
      <c r="H69" s="202">
        <v>2.6291530361710613E-5</v>
      </c>
      <c r="I69" s="202">
        <v>2.6291530361710613E-5</v>
      </c>
      <c r="J69" s="210"/>
      <c r="K69" s="211"/>
      <c r="L69" s="211"/>
      <c r="M69" s="211"/>
      <c r="N69" s="211"/>
    </row>
    <row r="70" spans="3:20">
      <c r="C70" s="199">
        <v>4</v>
      </c>
      <c r="D70" s="200" t="s">
        <v>281</v>
      </c>
      <c r="E70" s="202">
        <v>2.6291530361710613E-5</v>
      </c>
      <c r="F70" s="202">
        <v>2.6291530361710613E-5</v>
      </c>
      <c r="G70" s="202">
        <v>2.6291530361710613E-5</v>
      </c>
      <c r="H70" s="201"/>
      <c r="I70" s="202">
        <v>1.3150766211589282E-4</v>
      </c>
      <c r="J70" s="211"/>
      <c r="K70" s="211"/>
      <c r="L70" s="211"/>
      <c r="M70" s="211"/>
      <c r="N70" s="211"/>
    </row>
    <row r="71" spans="3:20">
      <c r="C71" s="199">
        <v>5</v>
      </c>
      <c r="D71" s="200" t="s">
        <v>283</v>
      </c>
      <c r="E71" s="202">
        <v>2.6291530361710613E-5</v>
      </c>
      <c r="F71" s="202">
        <v>2.6498851258716094E-5</v>
      </c>
      <c r="G71" s="202">
        <v>2.6291530361710613E-5</v>
      </c>
      <c r="H71" s="202">
        <v>1.3150766211589282E-4</v>
      </c>
      <c r="I71" s="201"/>
      <c r="J71" s="211"/>
      <c r="K71" s="211"/>
      <c r="L71" s="211"/>
      <c r="M71" s="211"/>
      <c r="N71" s="211"/>
    </row>
  </sheetData>
  <mergeCells count="8">
    <mergeCell ref="C56:C57"/>
    <mergeCell ref="D56:I56"/>
    <mergeCell ref="C65:C66"/>
    <mergeCell ref="D65:I65"/>
    <mergeCell ref="C24:C25"/>
    <mergeCell ref="D24:S24"/>
    <mergeCell ref="C43:C44"/>
    <mergeCell ref="D43:I43"/>
  </mergeCells>
  <pageMargins left="0.7" right="0.7" top="0.78740157499999996" bottom="0.78740157499999996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STATISTICA.Spreadsheet" shapeId="3073" r:id="rId4">
          <objectPr defaultSize="0" autoPict="0" r:id="rId5">
            <anchor moveWithCells="1">
              <from>
                <xdr:col>2</xdr:col>
                <xdr:colOff>182880</xdr:colOff>
                <xdr:row>2</xdr:row>
                <xdr:rowOff>30480</xdr:rowOff>
              </from>
              <to>
                <xdr:col>21</xdr:col>
                <xdr:colOff>266700</xdr:colOff>
                <xdr:row>18</xdr:row>
                <xdr:rowOff>152400</xdr:rowOff>
              </to>
            </anchor>
          </objectPr>
        </oleObject>
      </mc:Choice>
      <mc:Fallback>
        <oleObject progId="STATISTICA.Spreadsheet" shapeId="3073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B7668-2F37-4A4D-85E9-463D67CA83CF}">
  <sheetPr>
    <tabColor rgb="FF92D050"/>
  </sheetPr>
  <dimension ref="A1"/>
  <sheetViews>
    <sheetView topLeftCell="D61" workbookViewId="0">
      <selection activeCell="M5" sqref="M5"/>
    </sheetView>
  </sheetViews>
  <sheetFormatPr defaultRowHeight="14.4"/>
  <sheetData/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68296-DBDE-4E9E-8FD2-E9E523DC719A}">
  <dimension ref="A2:Y67"/>
  <sheetViews>
    <sheetView workbookViewId="0">
      <pane xSplit="3" ySplit="6" topLeftCell="G43" activePane="bottomRight" state="frozen"/>
      <selection pane="topRight" activeCell="D1" sqref="D1"/>
      <selection pane="bottomLeft" activeCell="A7" sqref="A7"/>
      <selection pane="bottomRight" activeCell="L55" sqref="L55"/>
    </sheetView>
  </sheetViews>
  <sheetFormatPr defaultRowHeight="14.4"/>
  <cols>
    <col min="2" max="2" width="23.6640625" customWidth="1"/>
    <col min="3" max="3" width="1.33203125" customWidth="1"/>
    <col min="4" max="4" width="1" customWidth="1"/>
    <col min="5" max="5" width="16.5546875" customWidth="1"/>
    <col min="6" max="6" width="18.33203125" customWidth="1"/>
    <col min="7" max="12" width="20.5546875" customWidth="1"/>
    <col min="13" max="13" width="1.6640625" style="71" customWidth="1"/>
    <col min="14" max="14" width="16" customWidth="1"/>
    <col min="15" max="15" width="16.109375" customWidth="1"/>
    <col min="16" max="16" width="18.88671875" customWidth="1"/>
    <col min="17" max="17" width="2" style="71" customWidth="1"/>
    <col min="18" max="18" width="16.88671875" customWidth="1"/>
    <col min="19" max="19" width="17.77734375" customWidth="1"/>
    <col min="20" max="20" width="20.5546875" customWidth="1"/>
    <col min="21" max="21" width="2" style="71" customWidth="1"/>
    <col min="22" max="22" width="16" customWidth="1"/>
    <col min="23" max="23" width="18.109375" customWidth="1"/>
    <col min="24" max="24" width="20.88671875" customWidth="1"/>
    <col min="25" max="25" width="2.33203125" style="71" customWidth="1"/>
  </cols>
  <sheetData>
    <row r="2" spans="1:25">
      <c r="I2" t="s">
        <v>308</v>
      </c>
      <c r="J2" t="s">
        <v>309</v>
      </c>
      <c r="K2" t="s">
        <v>310</v>
      </c>
      <c r="L2" t="s">
        <v>312</v>
      </c>
    </row>
    <row r="3" spans="1:25" ht="15" thickBot="1">
      <c r="E3" s="262" t="s">
        <v>169</v>
      </c>
      <c r="F3" s="262"/>
      <c r="G3" s="262"/>
      <c r="H3" t="s">
        <v>287</v>
      </c>
      <c r="I3" s="235">
        <f>AVERAGE(E20:E31)</f>
        <v>9.6649583333333364</v>
      </c>
      <c r="J3" s="235">
        <f>AVERAGE(E32:E43)</f>
        <v>9.2162249999999997</v>
      </c>
      <c r="K3" s="235">
        <f>AVERAGE(E44:E55)</f>
        <v>10.560841666666667</v>
      </c>
      <c r="L3" s="235">
        <f>AVERAGE(E56:E67)</f>
        <v>9.7178416666666649</v>
      </c>
      <c r="N3" s="262" t="s">
        <v>170</v>
      </c>
      <c r="O3" s="262"/>
      <c r="P3" s="262"/>
      <c r="R3" s="262" t="s">
        <v>172</v>
      </c>
      <c r="S3" s="262"/>
      <c r="T3" s="262"/>
      <c r="V3" s="262" t="s">
        <v>178</v>
      </c>
      <c r="W3" s="262"/>
      <c r="X3" s="262"/>
    </row>
    <row r="4" spans="1:25">
      <c r="A4" s="254" t="s">
        <v>9</v>
      </c>
      <c r="B4" s="254" t="s">
        <v>10</v>
      </c>
      <c r="C4" s="254"/>
      <c r="D4" s="67"/>
      <c r="E4" s="254" t="s">
        <v>11</v>
      </c>
      <c r="H4" s="204" t="s">
        <v>288</v>
      </c>
      <c r="I4" s="236">
        <f>AVERAGE(N20:N31)</f>
        <v>12.955666666666666</v>
      </c>
      <c r="J4" s="236">
        <f>AVERAGE(N32:N43)</f>
        <v>15.036841666666668</v>
      </c>
      <c r="K4" s="236">
        <f>AVERAGE(N44:N55)</f>
        <v>49.962141666666668</v>
      </c>
      <c r="L4" s="236">
        <f>AVERAGE(N56:N67)</f>
        <v>72.33305</v>
      </c>
      <c r="N4" s="254" t="s">
        <v>11</v>
      </c>
      <c r="R4" s="254" t="s">
        <v>11</v>
      </c>
      <c r="V4" s="254" t="s">
        <v>11</v>
      </c>
    </row>
    <row r="5" spans="1:25">
      <c r="A5" s="256"/>
      <c r="B5" s="256"/>
      <c r="C5" s="256"/>
      <c r="D5" s="68"/>
      <c r="E5" s="256"/>
      <c r="H5" t="s">
        <v>314</v>
      </c>
      <c r="I5" s="235">
        <f>I4-I3</f>
        <v>3.2907083333333293</v>
      </c>
      <c r="J5" s="235">
        <f>J4-J3</f>
        <v>5.8206166666666679</v>
      </c>
      <c r="K5" s="235">
        <f>K4-K3</f>
        <v>39.401299999999999</v>
      </c>
      <c r="L5" s="235">
        <f>L4-L3</f>
        <v>62.615208333333335</v>
      </c>
      <c r="N5" s="256"/>
      <c r="R5" s="256"/>
      <c r="V5" s="256"/>
    </row>
    <row r="6" spans="1:25" ht="15.6" customHeight="1" thickBot="1">
      <c r="A6" s="255"/>
      <c r="B6" s="255"/>
      <c r="C6" s="256"/>
      <c r="D6" s="68"/>
      <c r="E6" s="255"/>
      <c r="F6" t="s">
        <v>146</v>
      </c>
      <c r="G6" t="s">
        <v>166</v>
      </c>
      <c r="N6" s="255"/>
      <c r="O6" t="s">
        <v>146</v>
      </c>
      <c r="P6" t="s">
        <v>166</v>
      </c>
      <c r="R6" s="255"/>
      <c r="S6" t="s">
        <v>146</v>
      </c>
      <c r="T6" t="s">
        <v>166</v>
      </c>
      <c r="V6" s="255"/>
      <c r="W6" t="s">
        <v>146</v>
      </c>
      <c r="X6" t="s">
        <v>166</v>
      </c>
    </row>
    <row r="7" spans="1:25" ht="15" thickBot="1">
      <c r="A7" s="68"/>
      <c r="B7" s="68"/>
      <c r="C7" s="256"/>
      <c r="D7" s="9"/>
      <c r="E7" s="9"/>
      <c r="N7" s="9"/>
      <c r="R7" s="9"/>
      <c r="V7" s="9"/>
    </row>
    <row r="8" spans="1:25" s="60" customFormat="1">
      <c r="A8" s="89" t="s">
        <v>25</v>
      </c>
      <c r="B8" s="19" t="s">
        <v>26</v>
      </c>
      <c r="C8" s="256"/>
      <c r="D8" s="146"/>
      <c r="E8" s="19">
        <v>16.5076</v>
      </c>
      <c r="F8" s="313">
        <f>AVERAGE(E8:E11)</f>
        <v>10.165225</v>
      </c>
      <c r="G8" s="316">
        <f>_xlfn.STDEV.P(E8:E11)</f>
        <v>4.5802602155199654</v>
      </c>
      <c r="H8" s="219"/>
      <c r="I8" s="219" t="s">
        <v>289</v>
      </c>
      <c r="J8" s="219" t="s">
        <v>290</v>
      </c>
      <c r="K8" s="219" t="s">
        <v>291</v>
      </c>
      <c r="L8" s="219" t="s">
        <v>292</v>
      </c>
      <c r="N8" s="19"/>
      <c r="Q8" s="147"/>
      <c r="R8" s="188">
        <v>16.5076</v>
      </c>
      <c r="U8" s="147"/>
      <c r="V8" s="19">
        <v>3.4517000000000002</v>
      </c>
      <c r="Y8" s="147"/>
    </row>
    <row r="9" spans="1:25" s="93" customFormat="1">
      <c r="A9" s="24" t="s">
        <v>27</v>
      </c>
      <c r="B9" s="25" t="s">
        <v>28</v>
      </c>
      <c r="C9" s="256"/>
      <c r="D9" s="9"/>
      <c r="E9" s="25">
        <v>11.9658</v>
      </c>
      <c r="F9" s="314"/>
      <c r="G9" s="317"/>
      <c r="H9" s="219" t="s">
        <v>287</v>
      </c>
      <c r="I9" s="220">
        <f>F20</f>
        <v>12.959925000000002</v>
      </c>
      <c r="J9" s="220">
        <f>F32</f>
        <v>7.933325</v>
      </c>
      <c r="K9" s="220">
        <f>F44</f>
        <v>11.654725000000001</v>
      </c>
      <c r="L9" s="220">
        <f>F56</f>
        <v>7.480575</v>
      </c>
      <c r="M9" s="221">
        <f>F48</f>
        <v>10.155075</v>
      </c>
      <c r="N9" s="25"/>
      <c r="Q9" s="148"/>
      <c r="R9" s="189">
        <v>11.9658</v>
      </c>
      <c r="U9" s="148"/>
      <c r="V9" s="25">
        <v>12.397600000000001</v>
      </c>
      <c r="Y9" s="148"/>
    </row>
    <row r="10" spans="1:25" s="93" customFormat="1">
      <c r="A10" s="24" t="s">
        <v>29</v>
      </c>
      <c r="B10" s="25" t="s">
        <v>30</v>
      </c>
      <c r="C10" s="256"/>
      <c r="D10" s="9"/>
      <c r="E10" s="25">
        <v>4.1840999999999999</v>
      </c>
      <c r="F10" s="314"/>
      <c r="G10" s="317"/>
      <c r="H10" s="219" t="s">
        <v>288</v>
      </c>
      <c r="I10" s="220">
        <f>O20</f>
        <v>15.899750000000001</v>
      </c>
      <c r="J10" s="220">
        <f>O32</f>
        <v>11.879325</v>
      </c>
      <c r="K10" s="220">
        <f>O44</f>
        <v>50.615075000000004</v>
      </c>
      <c r="L10" s="220">
        <f>O64</f>
        <v>77.492100000000008</v>
      </c>
      <c r="M10" s="221">
        <f>S48</f>
        <v>38.275525000000002</v>
      </c>
      <c r="N10" s="25"/>
      <c r="Q10" s="148"/>
      <c r="R10" s="189">
        <v>4.1840999999999999</v>
      </c>
      <c r="U10" s="148"/>
      <c r="V10" s="25">
        <v>4.0708000000000002</v>
      </c>
      <c r="Y10" s="148"/>
    </row>
    <row r="11" spans="1:25" s="79" customFormat="1" ht="15" thickBot="1">
      <c r="A11" s="95" t="s">
        <v>31</v>
      </c>
      <c r="B11" s="47" t="s">
        <v>32</v>
      </c>
      <c r="C11" s="256"/>
      <c r="D11" s="46"/>
      <c r="E11" s="47">
        <v>8.0033999999999992</v>
      </c>
      <c r="F11" s="315"/>
      <c r="G11" s="318"/>
      <c r="H11" s="222"/>
      <c r="I11" s="222"/>
      <c r="J11" s="222"/>
      <c r="K11" s="222"/>
      <c r="L11" s="222"/>
      <c r="M11" s="207">
        <f>Y48</f>
        <v>0</v>
      </c>
      <c r="N11" s="47"/>
      <c r="Q11" s="149"/>
      <c r="R11" s="190">
        <v>8.0033999999999992</v>
      </c>
      <c r="U11" s="149"/>
      <c r="V11" s="47">
        <v>6.8235999999999999</v>
      </c>
      <c r="W11" s="79">
        <f>AVERAGE(V8:V11)</f>
        <v>6.6859250000000001</v>
      </c>
      <c r="X11" s="79">
        <f>_xlfn.STDEV.P(V8:V11)</f>
        <v>3.5334570829253051</v>
      </c>
      <c r="Y11" s="149"/>
    </row>
    <row r="12" spans="1:25">
      <c r="A12" s="18" t="s">
        <v>33</v>
      </c>
      <c r="B12" s="84" t="s">
        <v>34</v>
      </c>
      <c r="C12" s="256"/>
      <c r="D12" s="9"/>
      <c r="E12" s="115">
        <v>2.8791000000000002</v>
      </c>
      <c r="F12" s="313">
        <f>AVERAGE(E12:E15)</f>
        <v>6.3558000000000003</v>
      </c>
      <c r="G12" s="316">
        <f>_xlfn.STDEV.P(E12:E15)</f>
        <v>2.5629147322921213</v>
      </c>
      <c r="N12" s="115"/>
      <c r="R12" s="191">
        <v>2.8791000000000002</v>
      </c>
      <c r="V12" s="115">
        <v>5.0271999999999997</v>
      </c>
    </row>
    <row r="13" spans="1:25">
      <c r="A13" s="24" t="s">
        <v>35</v>
      </c>
      <c r="B13" s="30" t="s">
        <v>36</v>
      </c>
      <c r="C13" s="256"/>
      <c r="D13" s="9"/>
      <c r="E13" s="25">
        <v>4.9809999999999999</v>
      </c>
      <c r="F13" s="314"/>
      <c r="G13" s="317"/>
      <c r="N13" s="25"/>
      <c r="R13" s="189">
        <v>4.9809999999999999</v>
      </c>
      <c r="V13" s="25">
        <v>3.0678999999999998</v>
      </c>
    </row>
    <row r="14" spans="1:25">
      <c r="A14" s="24" t="s">
        <v>37</v>
      </c>
      <c r="B14" s="30" t="s">
        <v>38</v>
      </c>
      <c r="C14" s="256"/>
      <c r="D14" s="9"/>
      <c r="E14" s="25">
        <v>9.2954000000000008</v>
      </c>
      <c r="F14" s="314"/>
      <c r="G14" s="317"/>
      <c r="N14" s="25"/>
      <c r="R14" s="189">
        <v>9.2954000000000008</v>
      </c>
      <c r="V14" s="25">
        <v>9.0416000000000007</v>
      </c>
    </row>
    <row r="15" spans="1:25" ht="15" thickBot="1">
      <c r="A15" s="103" t="s">
        <v>39</v>
      </c>
      <c r="B15" s="113" t="s">
        <v>40</v>
      </c>
      <c r="C15" s="256"/>
      <c r="D15" s="9"/>
      <c r="E15" s="118">
        <v>8.2676999999999996</v>
      </c>
      <c r="F15" s="315"/>
      <c r="G15" s="318"/>
      <c r="N15" s="118"/>
      <c r="R15" s="192">
        <v>8.2676999999999996</v>
      </c>
      <c r="V15" s="118">
        <v>6.8391999999999999</v>
      </c>
      <c r="W15">
        <f>AVERAGE(V12:V15)</f>
        <v>5.9939749999999989</v>
      </c>
      <c r="X15">
        <f>_xlfn.STDEV.P(V12:V15)</f>
        <v>2.2078831630942379</v>
      </c>
    </row>
    <row r="16" spans="1:25" s="60" customFormat="1">
      <c r="A16" s="89" t="s">
        <v>41</v>
      </c>
      <c r="B16" s="116" t="s">
        <v>42</v>
      </c>
      <c r="C16" s="256"/>
      <c r="D16" s="146"/>
      <c r="E16" s="19">
        <v>5.6742999999999997</v>
      </c>
      <c r="F16" s="313">
        <f>AVERAGE(E16:E19)</f>
        <v>8.2106250000000003</v>
      </c>
      <c r="G16" s="316">
        <f>_xlfn.STDEV.P(E16:E19)</f>
        <v>2.8944026217641197</v>
      </c>
      <c r="M16" s="147"/>
      <c r="N16" s="19"/>
      <c r="Q16" s="147"/>
      <c r="R16" s="188">
        <v>5.6742999999999997</v>
      </c>
      <c r="U16" s="147"/>
      <c r="V16" s="19">
        <v>2.1905999999999999</v>
      </c>
      <c r="Y16" s="147"/>
    </row>
    <row r="17" spans="1:25" s="93" customFormat="1">
      <c r="A17" s="24" t="s">
        <v>43</v>
      </c>
      <c r="B17" s="34" t="s">
        <v>44</v>
      </c>
      <c r="C17" s="256"/>
      <c r="D17" s="9"/>
      <c r="E17" s="25">
        <v>5.6332000000000004</v>
      </c>
      <c r="F17" s="314"/>
      <c r="G17" s="317"/>
      <c r="M17" s="148"/>
      <c r="N17" s="25"/>
      <c r="Q17" s="148"/>
      <c r="R17" s="189">
        <v>5.6332000000000004</v>
      </c>
      <c r="U17" s="148"/>
      <c r="V17" s="25">
        <v>1.8147</v>
      </c>
      <c r="Y17" s="148"/>
    </row>
    <row r="18" spans="1:25" s="93" customFormat="1">
      <c r="A18" s="24" t="s">
        <v>45</v>
      </c>
      <c r="B18" s="34" t="s">
        <v>46</v>
      </c>
      <c r="C18" s="256"/>
      <c r="D18" s="9"/>
      <c r="E18" s="25">
        <v>8.8492999999999995</v>
      </c>
      <c r="F18" s="314"/>
      <c r="G18" s="317"/>
      <c r="M18" s="148"/>
      <c r="N18" s="25"/>
      <c r="Q18" s="148"/>
      <c r="R18" s="189">
        <v>8.8492999999999995</v>
      </c>
      <c r="U18" s="148"/>
      <c r="V18" s="25">
        <v>3.4498000000000002</v>
      </c>
      <c r="Y18" s="148"/>
    </row>
    <row r="19" spans="1:25" s="79" customFormat="1" ht="15" thickBot="1">
      <c r="A19" s="95" t="s">
        <v>47</v>
      </c>
      <c r="B19" s="45" t="s">
        <v>48</v>
      </c>
      <c r="C19" s="256"/>
      <c r="D19" s="46"/>
      <c r="E19" s="47">
        <v>12.685700000000001</v>
      </c>
      <c r="F19" s="315"/>
      <c r="G19" s="318"/>
      <c r="M19" s="149"/>
      <c r="N19" s="47"/>
      <c r="Q19" s="149"/>
      <c r="R19" s="190">
        <v>12.685700000000001</v>
      </c>
      <c r="U19" s="149"/>
      <c r="V19" s="47">
        <v>5.7144000000000004</v>
      </c>
      <c r="W19" s="79">
        <f>AVERAGE(V16:V19)</f>
        <v>3.2923749999999998</v>
      </c>
      <c r="X19" s="79">
        <f>_xlfn.STDEV.P(V16:V19)</f>
        <v>1.5238454061600222</v>
      </c>
      <c r="Y19" s="149"/>
    </row>
    <row r="20" spans="1:25">
      <c r="A20" s="109" t="s">
        <v>49</v>
      </c>
      <c r="B20" s="115" t="s">
        <v>50</v>
      </c>
      <c r="C20" s="256"/>
      <c r="D20" s="9"/>
      <c r="E20" s="115">
        <v>13.7706</v>
      </c>
      <c r="F20" s="313">
        <f>AVERAGE(E20:E23)</f>
        <v>12.959925000000002</v>
      </c>
      <c r="G20" s="316">
        <f>_xlfn.STDEV.P(E20:E23)</f>
        <v>0.80039875804189009</v>
      </c>
      <c r="N20" s="115">
        <v>14.8987</v>
      </c>
      <c r="O20" s="313">
        <f>AVERAGE(N20:N23)</f>
        <v>15.899750000000001</v>
      </c>
      <c r="P20" s="316">
        <f>_xlfn.STDEV.P(N20:N23)</f>
        <v>2.1690873224699736</v>
      </c>
      <c r="R20" s="191">
        <v>14.8987</v>
      </c>
      <c r="V20" s="115">
        <v>10.5792</v>
      </c>
    </row>
    <row r="21" spans="1:25">
      <c r="A21" s="35" t="s">
        <v>51</v>
      </c>
      <c r="B21" s="25" t="s">
        <v>52</v>
      </c>
      <c r="C21" s="256"/>
      <c r="D21" s="9"/>
      <c r="E21" s="25">
        <v>12.062900000000001</v>
      </c>
      <c r="F21" s="314"/>
      <c r="G21" s="317"/>
      <c r="N21" s="25">
        <v>13.280099999999999</v>
      </c>
      <c r="O21" s="314"/>
      <c r="P21" s="319"/>
      <c r="R21" s="189">
        <v>13.280099999999999</v>
      </c>
      <c r="V21" s="25">
        <v>8.7940000000000005</v>
      </c>
    </row>
    <row r="22" spans="1:25">
      <c r="A22" s="35" t="s">
        <v>53</v>
      </c>
      <c r="B22" s="25" t="s">
        <v>54</v>
      </c>
      <c r="C22" s="256"/>
      <c r="D22" s="9"/>
      <c r="E22" s="25">
        <v>13.7437</v>
      </c>
      <c r="F22" s="314"/>
      <c r="G22" s="317"/>
      <c r="N22" s="25">
        <v>19.1934</v>
      </c>
      <c r="O22" s="314"/>
      <c r="P22" s="319"/>
      <c r="R22" s="189">
        <v>19.1934</v>
      </c>
      <c r="V22" s="25">
        <v>8.4259000000000004</v>
      </c>
    </row>
    <row r="23" spans="1:25" ht="15" thickBot="1">
      <c r="A23" s="112" t="s">
        <v>55</v>
      </c>
      <c r="B23" s="118" t="s">
        <v>56</v>
      </c>
      <c r="C23" s="256"/>
      <c r="D23" s="9"/>
      <c r="E23" s="118">
        <v>12.262499999999999</v>
      </c>
      <c r="F23" s="315"/>
      <c r="G23" s="318"/>
      <c r="N23" s="118">
        <v>16.226800000000001</v>
      </c>
      <c r="O23" s="315"/>
      <c r="P23" s="318"/>
      <c r="R23" s="192">
        <v>16.226800000000001</v>
      </c>
      <c r="V23" s="118">
        <v>3.665</v>
      </c>
      <c r="W23">
        <f>AVERAGE(V20:V23)</f>
        <v>7.8660250000000005</v>
      </c>
      <c r="X23">
        <f>_xlfn.STDEV.P(V20:V23)</f>
        <v>2.5585409537224546</v>
      </c>
    </row>
    <row r="24" spans="1:25" s="60" customFormat="1">
      <c r="A24" s="110" t="s">
        <v>57</v>
      </c>
      <c r="B24" s="101" t="s">
        <v>58</v>
      </c>
      <c r="C24" s="256"/>
      <c r="D24" s="146"/>
      <c r="E24" s="19">
        <v>5.1379000000000001</v>
      </c>
      <c r="F24" s="313">
        <f>AVERAGE(E24:E27)</f>
        <v>7.7321249999999999</v>
      </c>
      <c r="G24" s="316">
        <f>_xlfn.STDEV.P(E24:E27)</f>
        <v>2.5645416241260341</v>
      </c>
      <c r="M24" s="147"/>
      <c r="N24" s="19">
        <v>6.1936999999999998</v>
      </c>
      <c r="O24" s="313">
        <f>AVERAGE(N24:N27)</f>
        <v>11.176450000000001</v>
      </c>
      <c r="P24" s="316">
        <f>_xlfn.STDEV.P(N24:N27)</f>
        <v>4.701312309611005</v>
      </c>
      <c r="Q24" s="147"/>
      <c r="R24" s="19">
        <v>2.9839000000000002</v>
      </c>
      <c r="S24" s="313">
        <f>AVERAGE(R24:R27)</f>
        <v>7.8155000000000001</v>
      </c>
      <c r="T24" s="316">
        <f>_xlfn.STDEV.P(R24:R27)</f>
        <v>4.6769549789366165</v>
      </c>
      <c r="U24" s="147"/>
      <c r="V24" s="19">
        <v>3.0148999999999999</v>
      </c>
      <c r="Y24" s="147"/>
    </row>
    <row r="25" spans="1:25" s="93" customFormat="1">
      <c r="A25" s="35" t="s">
        <v>59</v>
      </c>
      <c r="B25" s="30" t="s">
        <v>60</v>
      </c>
      <c r="C25" s="256"/>
      <c r="D25" s="9"/>
      <c r="E25" s="25">
        <v>5.2377000000000002</v>
      </c>
      <c r="F25" s="314"/>
      <c r="G25" s="317"/>
      <c r="M25" s="148"/>
      <c r="N25" s="25">
        <v>6.7667000000000002</v>
      </c>
      <c r="O25" s="314"/>
      <c r="P25" s="319"/>
      <c r="Q25" s="148"/>
      <c r="R25" s="25">
        <v>3.3355999999999999</v>
      </c>
      <c r="S25" s="314"/>
      <c r="T25" s="317"/>
      <c r="U25" s="148"/>
      <c r="V25" s="25">
        <v>1.9735</v>
      </c>
      <c r="Y25" s="148"/>
    </row>
    <row r="26" spans="1:25" s="93" customFormat="1">
      <c r="A26" s="35" t="s">
        <v>61</v>
      </c>
      <c r="B26" s="30" t="s">
        <v>62</v>
      </c>
      <c r="C26" s="256"/>
      <c r="D26" s="9"/>
      <c r="E26" s="25">
        <v>9.8247</v>
      </c>
      <c r="F26" s="314"/>
      <c r="G26" s="317"/>
      <c r="M26" s="148"/>
      <c r="N26" s="25">
        <v>15.7584</v>
      </c>
      <c r="O26" s="314"/>
      <c r="P26" s="319"/>
      <c r="Q26" s="148"/>
      <c r="R26" s="25">
        <v>11.8672</v>
      </c>
      <c r="S26" s="314"/>
      <c r="T26" s="317"/>
      <c r="U26" s="148"/>
      <c r="V26" s="25">
        <v>13.4046</v>
      </c>
      <c r="Y26" s="148"/>
    </row>
    <row r="27" spans="1:25" s="79" customFormat="1" ht="15" thickBot="1">
      <c r="A27" s="111" t="s">
        <v>63</v>
      </c>
      <c r="B27" s="102" t="s">
        <v>64</v>
      </c>
      <c r="C27" s="256"/>
      <c r="D27" s="46"/>
      <c r="E27" s="47">
        <v>10.728199999999999</v>
      </c>
      <c r="F27" s="315"/>
      <c r="G27" s="318"/>
      <c r="M27" s="149"/>
      <c r="N27" s="47">
        <v>15.987</v>
      </c>
      <c r="O27" s="315"/>
      <c r="P27" s="318"/>
      <c r="Q27" s="149"/>
      <c r="R27" s="47">
        <v>13.0753</v>
      </c>
      <c r="S27" s="315"/>
      <c r="T27" s="318"/>
      <c r="U27" s="149"/>
      <c r="V27" s="47">
        <v>13.5501</v>
      </c>
      <c r="W27" s="79">
        <f>AVERAGE(V24:V27)</f>
        <v>7.9857750000000003</v>
      </c>
      <c r="X27" s="79">
        <f>_xlfn.STDEV.P(V24:V27)</f>
        <v>5.5041444845566136</v>
      </c>
      <c r="Y27" s="149"/>
    </row>
    <row r="28" spans="1:25">
      <c r="A28" s="109" t="s">
        <v>65</v>
      </c>
      <c r="B28" s="100" t="s">
        <v>66</v>
      </c>
      <c r="C28" s="256"/>
      <c r="D28" s="9"/>
      <c r="E28" s="115">
        <v>11.447100000000001</v>
      </c>
      <c r="F28" s="313">
        <f>AVERAGE(E28:E31)</f>
        <v>8.3028250000000003</v>
      </c>
      <c r="G28" s="316">
        <f>_xlfn.STDEV.P(E28:E31)</f>
        <v>2.0508119189421037</v>
      </c>
      <c r="H28" s="205"/>
      <c r="I28" s="219" t="s">
        <v>294</v>
      </c>
      <c r="J28" s="219" t="s">
        <v>295</v>
      </c>
      <c r="K28" s="219" t="s">
        <v>296</v>
      </c>
      <c r="L28" s="219" t="s">
        <v>297</v>
      </c>
      <c r="N28" s="115">
        <v>20.0136</v>
      </c>
      <c r="O28" s="313">
        <f>AVERAGE(N28:N31)</f>
        <v>11.790800000000001</v>
      </c>
      <c r="P28" s="316">
        <f>_xlfn.STDEV.P(N28:N31)</f>
        <v>5.2487722492979234</v>
      </c>
      <c r="R28" s="115">
        <v>9.4052000000000007</v>
      </c>
      <c r="S28" s="313">
        <f>AVERAGE(R28:R31)</f>
        <v>4.4487500000000004</v>
      </c>
      <c r="T28" s="316">
        <f>_xlfn.STDEV.P(R28:R31)</f>
        <v>3.0550128989089385</v>
      </c>
      <c r="V28" s="115">
        <v>15.426500000000001</v>
      </c>
    </row>
    <row r="29" spans="1:25">
      <c r="A29" s="35" t="s">
        <v>67</v>
      </c>
      <c r="B29" s="34" t="s">
        <v>68</v>
      </c>
      <c r="C29" s="256"/>
      <c r="D29" s="9"/>
      <c r="E29" s="25">
        <v>8.7993000000000006</v>
      </c>
      <c r="F29" s="314"/>
      <c r="G29" s="317"/>
      <c r="H29" s="219" t="s">
        <v>288</v>
      </c>
      <c r="I29" s="206">
        <f>O24</f>
        <v>11.176450000000001</v>
      </c>
      <c r="J29" s="206">
        <f>O36</f>
        <v>17.692500000000003</v>
      </c>
      <c r="K29" s="206">
        <f>O48</f>
        <v>54.444125</v>
      </c>
      <c r="L29" s="206">
        <f>O60</f>
        <v>80.264125000000007</v>
      </c>
      <c r="N29" s="25">
        <v>12.5297</v>
      </c>
      <c r="O29" s="314"/>
      <c r="P29" s="319"/>
      <c r="R29" s="25">
        <v>4.4402999999999997</v>
      </c>
      <c r="S29" s="314"/>
      <c r="T29" s="317"/>
      <c r="V29" s="25">
        <v>11.1572</v>
      </c>
    </row>
    <row r="30" spans="1:25" ht="15" thickBot="1">
      <c r="A30" s="35" t="s">
        <v>69</v>
      </c>
      <c r="B30" s="34" t="s">
        <v>70</v>
      </c>
      <c r="C30" s="256"/>
      <c r="D30" s="9"/>
      <c r="E30" s="25">
        <v>6.6597</v>
      </c>
      <c r="F30" s="314"/>
      <c r="G30" s="317"/>
      <c r="H30" s="207" t="s">
        <v>293</v>
      </c>
      <c r="I30" s="207">
        <f>S24</f>
        <v>7.8155000000000001</v>
      </c>
      <c r="J30" s="207">
        <f>S36</f>
        <v>12.811999999999999</v>
      </c>
      <c r="K30" s="207">
        <f>S48</f>
        <v>38.275525000000002</v>
      </c>
      <c r="L30" s="207">
        <f>S60</f>
        <v>55.149774999999998</v>
      </c>
      <c r="N30" s="25">
        <v>6.3399000000000001</v>
      </c>
      <c r="O30" s="314"/>
      <c r="P30" s="319"/>
      <c r="R30" s="25">
        <v>1.4625999999999999</v>
      </c>
      <c r="S30" s="314"/>
      <c r="T30" s="317"/>
      <c r="V30" s="25">
        <v>3.9409999999999998</v>
      </c>
    </row>
    <row r="31" spans="1:25" ht="15" thickBot="1">
      <c r="A31" s="112" t="s">
        <v>71</v>
      </c>
      <c r="B31" s="104" t="s">
        <v>72</v>
      </c>
      <c r="C31" s="256"/>
      <c r="D31" s="9"/>
      <c r="E31" s="118">
        <v>6.3052000000000001</v>
      </c>
      <c r="F31" s="315"/>
      <c r="G31" s="318"/>
      <c r="H31" t="s">
        <v>313</v>
      </c>
      <c r="I31" s="235">
        <f>I29-I30</f>
        <v>3.3609500000000008</v>
      </c>
      <c r="J31" s="235">
        <f>J29-J30</f>
        <v>4.8805000000000032</v>
      </c>
      <c r="K31" s="235">
        <f>K29-K30</f>
        <v>16.168599999999998</v>
      </c>
      <c r="L31" s="235">
        <f>L29-L30</f>
        <v>25.114350000000009</v>
      </c>
      <c r="N31" s="118">
        <v>8.2799999999999994</v>
      </c>
      <c r="O31" s="315"/>
      <c r="P31" s="318"/>
      <c r="R31" s="118">
        <v>2.4868999999999999</v>
      </c>
      <c r="S31" s="315"/>
      <c r="T31" s="318"/>
      <c r="V31" s="118">
        <v>3.2155</v>
      </c>
      <c r="W31">
        <f>AVERAGE(V28:V31)</f>
        <v>8.4350500000000004</v>
      </c>
      <c r="X31">
        <f>_xlfn.STDEV.P(V28:V31)</f>
        <v>5.0924125257582968</v>
      </c>
    </row>
    <row r="32" spans="1:25" s="60" customFormat="1">
      <c r="A32" s="119" t="s">
        <v>73</v>
      </c>
      <c r="B32" s="19" t="s">
        <v>74</v>
      </c>
      <c r="C32" s="256"/>
      <c r="D32" s="146"/>
      <c r="E32" s="19">
        <v>9.8790999999999993</v>
      </c>
      <c r="F32" s="313">
        <f>AVERAGE(E32:E35)</f>
        <v>7.933325</v>
      </c>
      <c r="G32" s="316">
        <f>_xlfn.STDEV.P(E32:E35)</f>
        <v>1.1504370395093313</v>
      </c>
      <c r="M32" s="147"/>
      <c r="N32" s="19">
        <v>16.635999999999999</v>
      </c>
      <c r="O32" s="313">
        <f>AVERAGE(N32:N35)</f>
        <v>11.879325</v>
      </c>
      <c r="P32" s="316">
        <f>_xlfn.STDEV.P(N32:N35)</f>
        <v>3.3784074631214871</v>
      </c>
      <c r="Q32" s="147"/>
      <c r="R32" s="188">
        <v>16.635999999999999</v>
      </c>
      <c r="S32" s="313">
        <f>AVERAGE(R32:R35)</f>
        <v>11.879325</v>
      </c>
      <c r="T32" s="316">
        <f>_xlfn.STDEV.P(R32:R35)</f>
        <v>3.3784074631214871</v>
      </c>
      <c r="U32" s="147"/>
      <c r="V32" s="19">
        <v>5.5387000000000004</v>
      </c>
      <c r="Y32" s="147"/>
    </row>
    <row r="33" spans="1:25" s="93" customFormat="1">
      <c r="A33" s="41" t="s">
        <v>75</v>
      </c>
      <c r="B33" s="25" t="s">
        <v>76</v>
      </c>
      <c r="C33" s="256"/>
      <c r="D33" s="9"/>
      <c r="E33" s="25">
        <v>7.2432999999999996</v>
      </c>
      <c r="F33" s="314"/>
      <c r="G33" s="317"/>
      <c r="H33" s="219" t="s">
        <v>287</v>
      </c>
      <c r="I33" s="206">
        <f>F24</f>
        <v>7.7321249999999999</v>
      </c>
      <c r="J33" s="206">
        <f>F36</f>
        <v>9.5319500000000001</v>
      </c>
      <c r="K33" s="206">
        <f>F48</f>
        <v>10.155075</v>
      </c>
      <c r="L33" s="206">
        <f>F60</f>
        <v>9.9946249999999992</v>
      </c>
      <c r="M33" s="148"/>
      <c r="N33" s="25">
        <v>13.317299999999999</v>
      </c>
      <c r="O33" s="314"/>
      <c r="P33" s="319"/>
      <c r="Q33" s="148"/>
      <c r="R33" s="189">
        <v>13.317299999999999</v>
      </c>
      <c r="S33" s="314"/>
      <c r="T33" s="317"/>
      <c r="U33" s="148"/>
      <c r="V33" s="25">
        <v>6.9359000000000002</v>
      </c>
      <c r="Y33" s="148"/>
    </row>
    <row r="34" spans="1:25" s="93" customFormat="1">
      <c r="A34" s="41" t="s">
        <v>77</v>
      </c>
      <c r="B34" s="25" t="s">
        <v>78</v>
      </c>
      <c r="C34" s="256"/>
      <c r="D34" s="9"/>
      <c r="E34" s="25">
        <v>6.9565999999999999</v>
      </c>
      <c r="F34" s="314"/>
      <c r="G34" s="317"/>
      <c r="M34" s="148"/>
      <c r="N34" s="25">
        <v>9.7238000000000007</v>
      </c>
      <c r="O34" s="314"/>
      <c r="P34" s="319"/>
      <c r="Q34" s="148"/>
      <c r="R34" s="189">
        <v>9.7238000000000007</v>
      </c>
      <c r="S34" s="314"/>
      <c r="T34" s="317"/>
      <c r="U34" s="148"/>
      <c r="V34" s="25">
        <v>4.3788</v>
      </c>
      <c r="Y34" s="148"/>
    </row>
    <row r="35" spans="1:25" s="79" customFormat="1" ht="15" thickBot="1">
      <c r="A35" s="120" t="s">
        <v>79</v>
      </c>
      <c r="B35" s="47" t="s">
        <v>80</v>
      </c>
      <c r="C35" s="256"/>
      <c r="D35" s="46"/>
      <c r="E35" s="47">
        <v>7.6543000000000001</v>
      </c>
      <c r="F35" s="315"/>
      <c r="G35" s="318"/>
      <c r="M35" s="149"/>
      <c r="N35" s="47">
        <v>7.8402000000000003</v>
      </c>
      <c r="O35" s="315"/>
      <c r="P35" s="318"/>
      <c r="Q35" s="149"/>
      <c r="R35" s="190">
        <v>7.8402000000000003</v>
      </c>
      <c r="S35" s="315"/>
      <c r="T35" s="318"/>
      <c r="U35" s="149"/>
      <c r="V35" s="47">
        <v>4.7496</v>
      </c>
      <c r="W35" s="79">
        <f>AVERAGE(V32:V35)</f>
        <v>5.4007500000000004</v>
      </c>
      <c r="X35" s="79">
        <f>_xlfn.STDEV.P(V32:V35)</f>
        <v>0.98031804150489588</v>
      </c>
      <c r="Y35" s="149"/>
    </row>
    <row r="36" spans="1:25">
      <c r="A36" s="114" t="s">
        <v>81</v>
      </c>
      <c r="B36" s="84" t="s">
        <v>82</v>
      </c>
      <c r="C36" s="256"/>
      <c r="D36" s="9"/>
      <c r="E36" s="115">
        <v>9.9064999999999994</v>
      </c>
      <c r="F36" s="313">
        <f>AVERAGE(E36:E39)</f>
        <v>9.5319500000000001</v>
      </c>
      <c r="G36" s="316">
        <f>_xlfn.STDEV.P(E36:E39)</f>
        <v>0.85580049222935139</v>
      </c>
      <c r="N36" s="115">
        <v>20.341200000000001</v>
      </c>
      <c r="O36" s="313">
        <f>AVERAGE(N36:N39)</f>
        <v>17.692500000000003</v>
      </c>
      <c r="P36" s="316">
        <f>_xlfn.STDEV.P(N36:N39)</f>
        <v>2.8694135332851425</v>
      </c>
      <c r="R36" s="115">
        <v>13.960900000000001</v>
      </c>
      <c r="S36" s="313">
        <f>AVERAGE(R36:R39)</f>
        <v>12.811999999999999</v>
      </c>
      <c r="T36" s="316">
        <f>_xlfn.STDEV.P(R36:R39)</f>
        <v>3.4887229733815235</v>
      </c>
      <c r="V36" s="115">
        <v>13.0541</v>
      </c>
    </row>
    <row r="37" spans="1:25">
      <c r="A37" s="41" t="s">
        <v>83</v>
      </c>
      <c r="B37" s="30" t="s">
        <v>84</v>
      </c>
      <c r="C37" s="256"/>
      <c r="D37" s="9"/>
      <c r="E37" s="25">
        <v>8.2125000000000004</v>
      </c>
      <c r="F37" s="314"/>
      <c r="G37" s="317"/>
      <c r="N37" s="25">
        <v>19.115300000000001</v>
      </c>
      <c r="O37" s="314"/>
      <c r="P37" s="319"/>
      <c r="R37" s="25">
        <v>14.9963</v>
      </c>
      <c r="S37" s="314"/>
      <c r="T37" s="317"/>
      <c r="V37" s="25">
        <v>13.678800000000001</v>
      </c>
    </row>
    <row r="38" spans="1:25">
      <c r="A38" s="41" t="s">
        <v>85</v>
      </c>
      <c r="B38" s="30" t="s">
        <v>86</v>
      </c>
      <c r="C38" s="256"/>
      <c r="D38" s="9"/>
      <c r="E38" s="25">
        <v>10.553000000000001</v>
      </c>
      <c r="F38" s="314"/>
      <c r="G38" s="317"/>
      <c r="N38" s="25">
        <v>18.450099999999999</v>
      </c>
      <c r="O38" s="314"/>
      <c r="P38" s="319"/>
      <c r="R38" s="25">
        <v>15.4488</v>
      </c>
      <c r="S38" s="314"/>
      <c r="T38" s="317"/>
      <c r="V38" s="25">
        <v>15.8522</v>
      </c>
    </row>
    <row r="39" spans="1:25" ht="15" thickBot="1">
      <c r="A39" s="117" t="s">
        <v>87</v>
      </c>
      <c r="B39" s="113" t="s">
        <v>88</v>
      </c>
      <c r="C39" s="256"/>
      <c r="D39" s="9"/>
      <c r="E39" s="118">
        <v>9.4558</v>
      </c>
      <c r="F39" s="315"/>
      <c r="G39" s="318"/>
      <c r="N39" s="118">
        <v>12.8634</v>
      </c>
      <c r="O39" s="315"/>
      <c r="P39" s="318"/>
      <c r="R39" s="118">
        <v>6.8419999999999996</v>
      </c>
      <c r="S39" s="315"/>
      <c r="T39" s="318"/>
      <c r="V39" s="118">
        <v>8.2142999999999997</v>
      </c>
      <c r="W39">
        <f>AVERAGE(V36:V39)</f>
        <v>12.69985</v>
      </c>
      <c r="X39">
        <f>_xlfn.STDEV.P(V36:V39)</f>
        <v>2.7902197713621071</v>
      </c>
    </row>
    <row r="40" spans="1:25" s="60" customFormat="1">
      <c r="A40" s="119" t="s">
        <v>89</v>
      </c>
      <c r="B40" s="116" t="s">
        <v>90</v>
      </c>
      <c r="C40" s="256"/>
      <c r="D40" s="146"/>
      <c r="E40" s="19">
        <v>5.2446000000000002</v>
      </c>
      <c r="F40" s="313">
        <f>AVERAGE(E40:E43)</f>
        <v>10.183400000000001</v>
      </c>
      <c r="G40" s="316">
        <f>_xlfn.STDEV.P(E40:E43)</f>
        <v>3.9595522051110752</v>
      </c>
      <c r="M40" s="147"/>
      <c r="N40" s="19">
        <v>16.602</v>
      </c>
      <c r="O40" s="313">
        <f>AVERAGE(N40:N43)</f>
        <v>15.538699999999999</v>
      </c>
      <c r="P40" s="316">
        <f>_xlfn.STDEV.P(N40:N43)</f>
        <v>4.9597423088301715</v>
      </c>
      <c r="Q40" s="147"/>
      <c r="R40" s="19">
        <v>3.4581</v>
      </c>
      <c r="S40" s="313">
        <f>AVERAGE(R40:R43)</f>
        <v>5.3957750000000004</v>
      </c>
      <c r="T40" s="316">
        <f>_xlfn.STDEV.P(R40:R43)</f>
        <v>2.1294044136506791</v>
      </c>
      <c r="U40" s="147"/>
      <c r="V40" s="19">
        <v>2.544</v>
      </c>
      <c r="Y40" s="147"/>
    </row>
    <row r="41" spans="1:25" s="93" customFormat="1">
      <c r="A41" s="41" t="s">
        <v>91</v>
      </c>
      <c r="B41" s="34" t="s">
        <v>92</v>
      </c>
      <c r="C41" s="256"/>
      <c r="D41" s="9"/>
      <c r="E41" s="25">
        <v>7.3433999999999999</v>
      </c>
      <c r="F41" s="314"/>
      <c r="G41" s="317"/>
      <c r="M41" s="148"/>
      <c r="N41" s="25">
        <v>7.1474000000000002</v>
      </c>
      <c r="O41" s="314"/>
      <c r="P41" s="319"/>
      <c r="Q41" s="148"/>
      <c r="R41" s="25">
        <v>3.4163999999999999</v>
      </c>
      <c r="S41" s="314"/>
      <c r="T41" s="317"/>
      <c r="U41" s="148"/>
      <c r="V41" s="25">
        <v>3.8546999999999998</v>
      </c>
      <c r="Y41" s="148"/>
    </row>
    <row r="42" spans="1:25" s="93" customFormat="1">
      <c r="A42" s="41" t="s">
        <v>93</v>
      </c>
      <c r="B42" s="34" t="s">
        <v>94</v>
      </c>
      <c r="C42" s="256"/>
      <c r="D42" s="9"/>
      <c r="E42" s="25">
        <v>14.074299999999999</v>
      </c>
      <c r="F42" s="314"/>
      <c r="G42" s="317"/>
      <c r="M42" s="148"/>
      <c r="N42" s="25">
        <v>19.1722</v>
      </c>
      <c r="O42" s="314"/>
      <c r="P42" s="319"/>
      <c r="Q42" s="148"/>
      <c r="R42" s="25">
        <v>6.1725000000000003</v>
      </c>
      <c r="S42" s="314"/>
      <c r="T42" s="317"/>
      <c r="U42" s="148"/>
      <c r="V42" s="25">
        <v>9.6616999999999997</v>
      </c>
      <c r="Y42" s="148"/>
    </row>
    <row r="43" spans="1:25" s="79" customFormat="1" ht="15" thickBot="1">
      <c r="A43" s="120" t="s">
        <v>95</v>
      </c>
      <c r="B43" s="45" t="s">
        <v>96</v>
      </c>
      <c r="C43" s="256"/>
      <c r="D43" s="46"/>
      <c r="E43" s="47">
        <v>14.071300000000001</v>
      </c>
      <c r="F43" s="315"/>
      <c r="G43" s="318"/>
      <c r="M43" s="149"/>
      <c r="N43" s="47">
        <v>19.2332</v>
      </c>
      <c r="O43" s="315"/>
      <c r="P43" s="318"/>
      <c r="Q43" s="149"/>
      <c r="R43" s="47">
        <v>8.5360999999999994</v>
      </c>
      <c r="S43" s="315"/>
      <c r="T43" s="318"/>
      <c r="U43" s="149"/>
      <c r="V43" s="47">
        <v>10.499499999999999</v>
      </c>
      <c r="W43" s="79">
        <f>AVERAGE(V40:V43)</f>
        <v>6.6399749999999997</v>
      </c>
      <c r="X43" s="79">
        <f>_xlfn.STDEV.P(V40:V43)</f>
        <v>3.4843049244971374</v>
      </c>
      <c r="Y43" s="149"/>
    </row>
    <row r="44" spans="1:25">
      <c r="A44" s="121" t="s">
        <v>97</v>
      </c>
      <c r="B44" s="115" t="s">
        <v>98</v>
      </c>
      <c r="C44" s="256"/>
      <c r="D44" s="9"/>
      <c r="E44" s="115">
        <v>16.081600000000002</v>
      </c>
      <c r="F44" s="313">
        <f>AVERAGE(E44:E47)</f>
        <v>11.654725000000001</v>
      </c>
      <c r="G44" s="316">
        <f>_xlfn.STDEV.P(E44:E47)</f>
        <v>4.6812923233734276</v>
      </c>
      <c r="N44" s="115">
        <v>58.454799999999999</v>
      </c>
      <c r="O44" s="313">
        <f>AVERAGE(N44:N47)</f>
        <v>50.615075000000004</v>
      </c>
      <c r="P44" s="316">
        <f>_xlfn.STDEV.P(N44:N47)</f>
        <v>8.4983775149656982</v>
      </c>
      <c r="R44" s="191">
        <v>58.454799999999999</v>
      </c>
      <c r="S44" s="313">
        <f>AVERAGE(R44:R47)</f>
        <v>50.615075000000004</v>
      </c>
      <c r="T44" s="316">
        <f>_xlfn.STDEV.P(R44:R47)</f>
        <v>8.4983775149656982</v>
      </c>
      <c r="V44" s="115">
        <v>37.463299999999997</v>
      </c>
    </row>
    <row r="45" spans="1:25">
      <c r="A45" s="42" t="s">
        <v>99</v>
      </c>
      <c r="B45" s="25" t="s">
        <v>100</v>
      </c>
      <c r="C45" s="256"/>
      <c r="D45" s="9"/>
      <c r="E45" s="25">
        <v>16.551400000000001</v>
      </c>
      <c r="F45" s="314"/>
      <c r="G45" s="317"/>
      <c r="N45" s="25">
        <v>56.602800000000002</v>
      </c>
      <c r="O45" s="314"/>
      <c r="P45" s="319"/>
      <c r="R45" s="189">
        <v>56.602800000000002</v>
      </c>
      <c r="S45" s="314"/>
      <c r="T45" s="317"/>
      <c r="V45" s="25">
        <v>40.475900000000003</v>
      </c>
    </row>
    <row r="46" spans="1:25">
      <c r="A46" s="42" t="s">
        <v>101</v>
      </c>
      <c r="B46" s="25" t="s">
        <v>102</v>
      </c>
      <c r="C46" s="256"/>
      <c r="D46" s="9"/>
      <c r="E46" s="25">
        <v>7.5492999999999997</v>
      </c>
      <c r="F46" s="314"/>
      <c r="G46" s="317"/>
      <c r="N46" s="25">
        <v>50.628700000000002</v>
      </c>
      <c r="O46" s="314"/>
      <c r="P46" s="319"/>
      <c r="R46" s="189">
        <v>50.628700000000002</v>
      </c>
      <c r="S46" s="314"/>
      <c r="T46" s="317"/>
      <c r="V46" s="25">
        <v>30.6174</v>
      </c>
    </row>
    <row r="47" spans="1:25" ht="15" thickBot="1">
      <c r="A47" s="124" t="s">
        <v>103</v>
      </c>
      <c r="B47" s="118" t="s">
        <v>104</v>
      </c>
      <c r="C47" s="256"/>
      <c r="D47" s="9"/>
      <c r="E47" s="118">
        <v>6.4366000000000003</v>
      </c>
      <c r="F47" s="315"/>
      <c r="G47" s="318"/>
      <c r="N47" s="118">
        <v>36.774000000000001</v>
      </c>
      <c r="O47" s="315"/>
      <c r="P47" s="318"/>
      <c r="R47" s="192">
        <v>36.774000000000001</v>
      </c>
      <c r="S47" s="315"/>
      <c r="T47" s="318"/>
      <c r="V47" s="118">
        <v>16.421700000000001</v>
      </c>
      <c r="W47">
        <f>AVERAGE(V44:V47)</f>
        <v>31.244575000000001</v>
      </c>
      <c r="X47">
        <f>_xlfn.STDEV.P(V44:V47)</f>
        <v>9.2736302711977352</v>
      </c>
    </row>
    <row r="48" spans="1:25" s="60" customFormat="1">
      <c r="A48" s="122" t="s">
        <v>105</v>
      </c>
      <c r="B48" s="101" t="s">
        <v>106</v>
      </c>
      <c r="C48" s="256"/>
      <c r="D48" s="146"/>
      <c r="E48" s="19">
        <v>9.2872000000000003</v>
      </c>
      <c r="F48" s="313">
        <f>AVERAGE(E48:E51)</f>
        <v>10.155075</v>
      </c>
      <c r="G48" s="316">
        <f>_xlfn.STDEV.P(E48:E51)</f>
        <v>2.181876441706768</v>
      </c>
      <c r="H48" s="205"/>
      <c r="I48" s="219" t="s">
        <v>298</v>
      </c>
      <c r="J48" s="219" t="s">
        <v>299</v>
      </c>
      <c r="K48" s="219" t="s">
        <v>300</v>
      </c>
      <c r="L48" s="219" t="s">
        <v>301</v>
      </c>
      <c r="M48" s="147"/>
      <c r="N48" s="19">
        <v>42.935699999999997</v>
      </c>
      <c r="O48" s="313">
        <f>AVERAGE(N48:N51)</f>
        <v>54.444125</v>
      </c>
      <c r="P48" s="316">
        <f>_xlfn.STDEV.P(N48:N51)</f>
        <v>11.651555365996215</v>
      </c>
      <c r="Q48" s="147"/>
      <c r="R48" s="19">
        <v>25.650200000000002</v>
      </c>
      <c r="S48" s="313">
        <f>AVERAGE(R48:R51)</f>
        <v>38.275525000000002</v>
      </c>
      <c r="T48" s="316">
        <f>_xlfn.STDEV.P(R48:R51)</f>
        <v>11.225160420763482</v>
      </c>
      <c r="U48" s="147"/>
      <c r="V48" s="19">
        <v>31.779800000000002</v>
      </c>
      <c r="Y48" s="147"/>
    </row>
    <row r="49" spans="1:25" s="93" customFormat="1">
      <c r="A49" s="42" t="s">
        <v>107</v>
      </c>
      <c r="B49" s="30" t="s">
        <v>108</v>
      </c>
      <c r="C49" s="256"/>
      <c r="D49" s="9"/>
      <c r="E49" s="25">
        <v>8.0963999999999992</v>
      </c>
      <c r="F49" s="314"/>
      <c r="G49" s="317"/>
      <c r="H49" s="219" t="s">
        <v>288</v>
      </c>
      <c r="I49" s="206">
        <f>O28</f>
        <v>11.790800000000001</v>
      </c>
      <c r="J49" s="206">
        <f>O40</f>
        <v>15.538699999999999</v>
      </c>
      <c r="K49" s="206">
        <f>O52</f>
        <v>44.827224999999999</v>
      </c>
      <c r="L49" s="206">
        <f>O64</f>
        <v>77.492100000000008</v>
      </c>
      <c r="M49" s="148"/>
      <c r="N49" s="25">
        <v>44.0884</v>
      </c>
      <c r="O49" s="314"/>
      <c r="P49" s="319"/>
      <c r="Q49" s="148"/>
      <c r="R49" s="25">
        <v>30.2301</v>
      </c>
      <c r="S49" s="314"/>
      <c r="T49" s="317"/>
      <c r="U49" s="148"/>
      <c r="V49" s="25">
        <v>28.007200000000001</v>
      </c>
      <c r="Y49" s="148"/>
    </row>
    <row r="50" spans="1:25" s="93" customFormat="1" ht="15" thickBot="1">
      <c r="A50" s="42" t="s">
        <v>109</v>
      </c>
      <c r="B50" s="30" t="s">
        <v>110</v>
      </c>
      <c r="C50" s="256"/>
      <c r="D50" s="9"/>
      <c r="E50" s="25">
        <v>9.4083000000000006</v>
      </c>
      <c r="F50" s="314"/>
      <c r="G50" s="317"/>
      <c r="H50" s="207" t="s">
        <v>293</v>
      </c>
      <c r="I50" s="207">
        <f>S28</f>
        <v>4.4487500000000004</v>
      </c>
      <c r="J50" s="207">
        <f>S40</f>
        <v>5.3957750000000004</v>
      </c>
      <c r="K50" s="207">
        <f>S52</f>
        <v>25.572800000000001</v>
      </c>
      <c r="L50" s="207">
        <f>S64</f>
        <v>50.339699999999993</v>
      </c>
      <c r="M50" s="148"/>
      <c r="N50" s="25">
        <v>59.704799999999999</v>
      </c>
      <c r="O50" s="314"/>
      <c r="P50" s="319"/>
      <c r="Q50" s="148"/>
      <c r="R50" s="25">
        <v>42.855499999999999</v>
      </c>
      <c r="S50" s="314"/>
      <c r="T50" s="317"/>
      <c r="U50" s="148"/>
      <c r="V50" s="25">
        <v>34.330800000000004</v>
      </c>
      <c r="Y50" s="148"/>
    </row>
    <row r="51" spans="1:25" s="79" customFormat="1" ht="15" thickBot="1">
      <c r="A51" s="123" t="s">
        <v>111</v>
      </c>
      <c r="B51" s="102" t="s">
        <v>112</v>
      </c>
      <c r="C51" s="256"/>
      <c r="D51" s="46"/>
      <c r="E51" s="47">
        <v>13.8284</v>
      </c>
      <c r="F51" s="315"/>
      <c r="G51" s="318"/>
      <c r="H51" t="s">
        <v>313</v>
      </c>
      <c r="I51" s="97">
        <f>I49-I50</f>
        <v>7.3420500000000004</v>
      </c>
      <c r="J51" s="97">
        <f>J49-J50</f>
        <v>10.142924999999998</v>
      </c>
      <c r="K51" s="97">
        <f>K49-K50</f>
        <v>19.254424999999998</v>
      </c>
      <c r="L51" s="97">
        <f t="shared" ref="L51" si="0">L49-L50</f>
        <v>27.152400000000014</v>
      </c>
      <c r="M51" s="149"/>
      <c r="N51" s="47">
        <v>71.047600000000003</v>
      </c>
      <c r="O51" s="315"/>
      <c r="P51" s="318"/>
      <c r="Q51" s="149"/>
      <c r="R51" s="47">
        <v>54.366300000000003</v>
      </c>
      <c r="S51" s="315"/>
      <c r="T51" s="318"/>
      <c r="U51" s="149"/>
      <c r="V51" s="47">
        <v>31.8886</v>
      </c>
      <c r="W51" s="79">
        <f>AVERAGE(V48:V51)</f>
        <v>31.501600000000003</v>
      </c>
      <c r="X51" s="79">
        <f>_xlfn.STDEV.P(V48:V51)</f>
        <v>2.2606618632604043</v>
      </c>
      <c r="Y51" s="149"/>
    </row>
    <row r="52" spans="1:25">
      <c r="A52" s="121" t="s">
        <v>113</v>
      </c>
      <c r="B52" s="100" t="s">
        <v>114</v>
      </c>
      <c r="C52" s="256"/>
      <c r="D52" s="9"/>
      <c r="E52" s="115">
        <v>14.344099999999999</v>
      </c>
      <c r="F52" s="313">
        <f>AVERAGE(E52:E55)</f>
        <v>9.8727249999999991</v>
      </c>
      <c r="G52" s="316">
        <f>_xlfn.STDEV.P(E52:E55)</f>
        <v>3.7172998691086261</v>
      </c>
      <c r="N52" s="115">
        <v>35.533299999999997</v>
      </c>
      <c r="O52" s="313">
        <f>AVERAGE(N52:N55)</f>
        <v>44.827224999999999</v>
      </c>
      <c r="P52" s="316">
        <f>_xlfn.STDEV.P(N52:N55)</f>
        <v>7.4270565197038145</v>
      </c>
      <c r="R52" s="115">
        <v>15.5238</v>
      </c>
      <c r="S52" s="313">
        <f>AVERAGE(R52:R55)</f>
        <v>25.572800000000001</v>
      </c>
      <c r="T52" s="316">
        <f>_xlfn.STDEV.P(R52:R55)</f>
        <v>8.4396183879959779</v>
      </c>
      <c r="V52" s="115">
        <v>24.043299999999999</v>
      </c>
    </row>
    <row r="53" spans="1:25">
      <c r="A53" s="42" t="s">
        <v>115</v>
      </c>
      <c r="B53" s="34" t="s">
        <v>116</v>
      </c>
      <c r="C53" s="256"/>
      <c r="D53" s="9"/>
      <c r="E53" s="25">
        <v>4.1576000000000004</v>
      </c>
      <c r="F53" s="314"/>
      <c r="G53" s="317"/>
      <c r="N53" s="25">
        <v>39.639499999999998</v>
      </c>
      <c r="O53" s="314"/>
      <c r="P53" s="319"/>
      <c r="R53" s="25">
        <v>19.1295</v>
      </c>
      <c r="S53" s="314"/>
      <c r="T53" s="317"/>
      <c r="V53" s="25">
        <v>15.104100000000001</v>
      </c>
    </row>
    <row r="54" spans="1:25">
      <c r="A54" s="42" t="s">
        <v>117</v>
      </c>
      <c r="B54" s="34" t="s">
        <v>118</v>
      </c>
      <c r="C54" s="256"/>
      <c r="D54" s="9"/>
      <c r="E54" s="25">
        <v>9.5343999999999998</v>
      </c>
      <c r="F54" s="314"/>
      <c r="G54" s="317"/>
      <c r="N54" s="25">
        <v>53.185200000000002</v>
      </c>
      <c r="O54" s="314"/>
      <c r="P54" s="319"/>
      <c r="R54" s="25">
        <v>32.028399999999998</v>
      </c>
      <c r="S54" s="314"/>
      <c r="T54" s="317"/>
      <c r="V54" s="25">
        <v>36.169499999999999</v>
      </c>
    </row>
    <row r="55" spans="1:25" ht="15" thickBot="1">
      <c r="A55" s="124" t="s">
        <v>119</v>
      </c>
      <c r="B55" s="104" t="s">
        <v>120</v>
      </c>
      <c r="C55" s="256"/>
      <c r="D55" s="9"/>
      <c r="E55" s="118">
        <v>11.454800000000001</v>
      </c>
      <c r="F55" s="315"/>
      <c r="G55" s="318"/>
      <c r="N55" s="118">
        <v>50.950899999999997</v>
      </c>
      <c r="O55" s="315"/>
      <c r="P55" s="318"/>
      <c r="R55" s="118">
        <v>35.609499999999997</v>
      </c>
      <c r="S55" s="315"/>
      <c r="T55" s="318"/>
      <c r="V55" s="118">
        <v>28.740600000000001</v>
      </c>
      <c r="W55">
        <f>AVERAGE(V52:V55)</f>
        <v>26.014375000000001</v>
      </c>
      <c r="X55">
        <f>_xlfn.STDEV.P(V52:V55)</f>
        <v>7.6399951529352998</v>
      </c>
    </row>
    <row r="56" spans="1:25" s="60" customFormat="1">
      <c r="A56" s="127" t="s">
        <v>121</v>
      </c>
      <c r="B56" s="19" t="s">
        <v>122</v>
      </c>
      <c r="C56" s="256"/>
      <c r="D56" s="146"/>
      <c r="E56" s="19">
        <v>5.2187000000000001</v>
      </c>
      <c r="F56" s="313">
        <f>AVERAGE(E56:E59)</f>
        <v>7.480575</v>
      </c>
      <c r="G56" s="316">
        <f>_xlfn.STDEV.P(E56:E59)</f>
        <v>1.3801920108720396</v>
      </c>
      <c r="M56" s="147"/>
      <c r="N56" s="19">
        <v>52.484499999999997</v>
      </c>
      <c r="O56" s="313">
        <f>AVERAGE(N56:N59)</f>
        <v>59.242925</v>
      </c>
      <c r="P56" s="316">
        <f>_xlfn.STDEV.P(N56:N59)</f>
        <v>4.2700894840594383</v>
      </c>
      <c r="Q56" s="147"/>
      <c r="R56" s="188">
        <v>52.484499999999997</v>
      </c>
      <c r="S56" s="313">
        <f>AVERAGE(R56:R59)</f>
        <v>59.242925</v>
      </c>
      <c r="T56" s="316">
        <f>_xlfn.STDEV.P(R56:R59)</f>
        <v>4.2700894840594383</v>
      </c>
      <c r="U56" s="147"/>
      <c r="V56" s="19">
        <v>25.747199999999999</v>
      </c>
      <c r="Y56" s="147"/>
    </row>
    <row r="57" spans="1:25" s="93" customFormat="1">
      <c r="A57" s="43" t="s">
        <v>123</v>
      </c>
      <c r="B57" s="25" t="s">
        <v>124</v>
      </c>
      <c r="C57" s="256"/>
      <c r="D57" s="9"/>
      <c r="E57" s="25">
        <v>7.5678000000000001</v>
      </c>
      <c r="F57" s="314"/>
      <c r="G57" s="317"/>
      <c r="M57" s="148"/>
      <c r="N57" s="25">
        <v>64.285399999999996</v>
      </c>
      <c r="O57" s="314"/>
      <c r="P57" s="319"/>
      <c r="Q57" s="148"/>
      <c r="R57" s="189">
        <v>64.285399999999996</v>
      </c>
      <c r="S57" s="314"/>
      <c r="T57" s="317"/>
      <c r="U57" s="148"/>
      <c r="V57" s="25">
        <v>56.423299999999998</v>
      </c>
      <c r="Y57" s="148"/>
    </row>
    <row r="58" spans="1:25" s="93" customFormat="1">
      <c r="A58" s="43" t="s">
        <v>125</v>
      </c>
      <c r="B58" s="25" t="s">
        <v>126</v>
      </c>
      <c r="C58" s="256"/>
      <c r="D58" s="9"/>
      <c r="E58" s="25">
        <v>8.3115000000000006</v>
      </c>
      <c r="F58" s="314"/>
      <c r="G58" s="317"/>
      <c r="M58" s="148"/>
      <c r="N58" s="25">
        <v>59.676900000000003</v>
      </c>
      <c r="O58" s="314"/>
      <c r="P58" s="319"/>
      <c r="Q58" s="148"/>
      <c r="R58" s="189">
        <v>59.676900000000003</v>
      </c>
      <c r="S58" s="314"/>
      <c r="T58" s="317"/>
      <c r="U58" s="148"/>
      <c r="V58" s="25">
        <v>44.351500000000001</v>
      </c>
      <c r="Y58" s="148"/>
    </row>
    <row r="59" spans="1:25" s="79" customFormat="1" ht="15" thickBot="1">
      <c r="A59" s="44" t="s">
        <v>127</v>
      </c>
      <c r="B59" s="47" t="s">
        <v>128</v>
      </c>
      <c r="C59" s="256"/>
      <c r="D59" s="46"/>
      <c r="E59" s="47">
        <v>8.8242999999999991</v>
      </c>
      <c r="F59" s="315"/>
      <c r="G59" s="318"/>
      <c r="M59" s="149"/>
      <c r="N59" s="47">
        <v>60.524900000000002</v>
      </c>
      <c r="O59" s="315"/>
      <c r="P59" s="318"/>
      <c r="Q59" s="149"/>
      <c r="R59" s="190">
        <v>60.524900000000002</v>
      </c>
      <c r="S59" s="315"/>
      <c r="T59" s="318"/>
      <c r="U59" s="149"/>
      <c r="V59" s="47">
        <v>34.720999999999997</v>
      </c>
      <c r="W59" s="79">
        <f>AVERAGE(V56:V59)</f>
        <v>40.310749999999999</v>
      </c>
      <c r="X59" s="79">
        <f>_xlfn.STDEV.P(V56:V59)</f>
        <v>11.393904310309969</v>
      </c>
      <c r="Y59" s="149"/>
    </row>
    <row r="60" spans="1:25">
      <c r="A60" s="125" t="s">
        <v>129</v>
      </c>
      <c r="B60" s="84" t="s">
        <v>130</v>
      </c>
      <c r="C60" s="256"/>
      <c r="D60" s="9"/>
      <c r="E60" s="115">
        <v>8.1036999999999999</v>
      </c>
      <c r="F60" s="313">
        <f>AVERAGE(E60:E63)</f>
        <v>9.9946249999999992</v>
      </c>
      <c r="G60" s="316">
        <f>_xlfn.STDEV.P(E60:E63)</f>
        <v>1.2697124701581139</v>
      </c>
      <c r="N60" s="115">
        <v>84.818200000000004</v>
      </c>
      <c r="O60" s="313">
        <f>AVERAGE(N60:N63)</f>
        <v>80.264125000000007</v>
      </c>
      <c r="P60" s="316">
        <f>_xlfn.STDEV.P(N60:N63)</f>
        <v>4.9192048094051772</v>
      </c>
      <c r="R60" s="115">
        <v>61.508000000000003</v>
      </c>
      <c r="S60" s="313">
        <f>AVERAGE(R60:R63)</f>
        <v>55.149774999999998</v>
      </c>
      <c r="T60" s="316">
        <f>_xlfn.STDEV.P(R60:R63)</f>
        <v>4.5777106081397303</v>
      </c>
      <c r="V60" s="115">
        <v>45.370199999999997</v>
      </c>
    </row>
    <row r="61" spans="1:25">
      <c r="A61" s="43" t="s">
        <v>131</v>
      </c>
      <c r="B61" s="30" t="s">
        <v>132</v>
      </c>
      <c r="C61" s="256"/>
      <c r="D61" s="9"/>
      <c r="E61" s="25">
        <v>10.571999999999999</v>
      </c>
      <c r="F61" s="314"/>
      <c r="G61" s="317"/>
      <c r="N61" s="25">
        <v>72.061999999999998</v>
      </c>
      <c r="O61" s="314"/>
      <c r="P61" s="319"/>
      <c r="R61" s="25">
        <v>48.865499999999997</v>
      </c>
      <c r="S61" s="314"/>
      <c r="T61" s="317"/>
      <c r="V61" s="25">
        <v>40.378500000000003</v>
      </c>
    </row>
    <row r="62" spans="1:25">
      <c r="A62" s="43" t="s">
        <v>133</v>
      </c>
      <c r="B62" s="30" t="s">
        <v>134</v>
      </c>
      <c r="C62" s="256"/>
      <c r="D62" s="9"/>
      <c r="E62" s="25">
        <v>11.5671</v>
      </c>
      <c r="F62" s="314"/>
      <c r="G62" s="317"/>
      <c r="N62" s="25">
        <v>81.057199999999995</v>
      </c>
      <c r="O62" s="314"/>
      <c r="P62" s="319"/>
      <c r="R62" s="41">
        <v>53.7164</v>
      </c>
      <c r="S62" s="314"/>
      <c r="T62" s="317"/>
      <c r="V62" s="41">
        <v>34.738799999999998</v>
      </c>
    </row>
    <row r="63" spans="1:25" ht="15" thickBot="1">
      <c r="A63" s="126" t="s">
        <v>136</v>
      </c>
      <c r="B63" s="113" t="s">
        <v>137</v>
      </c>
      <c r="C63" s="256"/>
      <c r="D63" s="9"/>
      <c r="E63" s="118">
        <v>9.7356999999999996</v>
      </c>
      <c r="F63" s="315"/>
      <c r="G63" s="318"/>
      <c r="N63" s="118">
        <v>83.119100000000003</v>
      </c>
      <c r="O63" s="315"/>
      <c r="P63" s="318"/>
      <c r="R63" s="118">
        <v>56.5092</v>
      </c>
      <c r="S63" s="315"/>
      <c r="T63" s="318"/>
      <c r="V63" s="118">
        <v>34.249099999999999</v>
      </c>
      <c r="W63">
        <f>AVERAGE(V60:V63)</f>
        <v>38.684150000000002</v>
      </c>
      <c r="X63">
        <f>_xlfn.STDEV.P(V60:V63)</f>
        <v>4.549987407949585</v>
      </c>
    </row>
    <row r="64" spans="1:25" s="60" customFormat="1">
      <c r="A64" s="127" t="s">
        <v>138</v>
      </c>
      <c r="B64" s="116" t="s">
        <v>139</v>
      </c>
      <c r="C64" s="256"/>
      <c r="D64" s="146"/>
      <c r="E64" s="19">
        <v>12.207700000000001</v>
      </c>
      <c r="F64" s="313">
        <f>AVERAGE(E64:E67)</f>
        <v>11.678325000000001</v>
      </c>
      <c r="G64" s="316">
        <f>_xlfn.STDEV.P(E64:E67)</f>
        <v>0.97051162377119415</v>
      </c>
      <c r="M64" s="147"/>
      <c r="N64" s="19">
        <v>89.550600000000003</v>
      </c>
      <c r="O64" s="313">
        <f>AVERAGE(N64:N67)</f>
        <v>77.492100000000008</v>
      </c>
      <c r="P64" s="316">
        <f>_xlfn.STDEV.P(N64:N67)</f>
        <v>7.5842807269377879</v>
      </c>
      <c r="Q64" s="147"/>
      <c r="R64" s="19">
        <v>62.658700000000003</v>
      </c>
      <c r="S64" s="313">
        <f>AVERAGE(R64:R67)</f>
        <v>50.339699999999993</v>
      </c>
      <c r="T64" s="316">
        <f>_xlfn.STDEV.P(R64:R67)</f>
        <v>7.7085512011013018</v>
      </c>
      <c r="U64" s="147"/>
      <c r="V64" s="19">
        <v>43.436900000000001</v>
      </c>
      <c r="Y64" s="147"/>
    </row>
    <row r="65" spans="1:25" s="93" customFormat="1">
      <c r="A65" s="43" t="s">
        <v>140</v>
      </c>
      <c r="B65" s="34" t="s">
        <v>141</v>
      </c>
      <c r="C65" s="256"/>
      <c r="D65" s="9"/>
      <c r="E65" s="25">
        <v>12.4879</v>
      </c>
      <c r="F65" s="314"/>
      <c r="G65" s="317"/>
      <c r="M65" s="148"/>
      <c r="N65" s="25">
        <v>68.566100000000006</v>
      </c>
      <c r="O65" s="314"/>
      <c r="P65" s="319"/>
      <c r="Q65" s="148"/>
      <c r="R65" s="25">
        <v>41.407699999999998</v>
      </c>
      <c r="S65" s="314"/>
      <c r="T65" s="317"/>
      <c r="U65" s="148"/>
      <c r="V65" s="25">
        <v>63.325899999999997</v>
      </c>
      <c r="Y65" s="148"/>
    </row>
    <row r="66" spans="1:25" s="93" customFormat="1">
      <c r="A66" s="43" t="s">
        <v>142</v>
      </c>
      <c r="B66" s="34" t="s">
        <v>143</v>
      </c>
      <c r="C66" s="256"/>
      <c r="D66" s="9"/>
      <c r="E66" s="25">
        <v>10.0251</v>
      </c>
      <c r="F66" s="314"/>
      <c r="G66" s="317"/>
      <c r="M66" s="148"/>
      <c r="N66" s="25">
        <v>76.147300000000001</v>
      </c>
      <c r="O66" s="314"/>
      <c r="P66" s="319"/>
      <c r="Q66" s="148"/>
      <c r="R66" s="25">
        <v>48.191899999999997</v>
      </c>
      <c r="S66" s="314"/>
      <c r="T66" s="317"/>
      <c r="U66" s="148"/>
      <c r="V66" s="25">
        <v>29.039100000000001</v>
      </c>
      <c r="Y66" s="148"/>
    </row>
    <row r="67" spans="1:25" s="79" customFormat="1" ht="15" thickBot="1">
      <c r="A67" s="44" t="s">
        <v>144</v>
      </c>
      <c r="B67" s="45" t="s">
        <v>145</v>
      </c>
      <c r="C67" s="255"/>
      <c r="D67" s="46"/>
      <c r="E67" s="47">
        <v>11.992599999999999</v>
      </c>
      <c r="F67" s="315"/>
      <c r="G67" s="318"/>
      <c r="M67" s="149"/>
      <c r="N67" s="47">
        <v>75.704400000000007</v>
      </c>
      <c r="O67" s="315"/>
      <c r="P67" s="318"/>
      <c r="Q67" s="149"/>
      <c r="R67" s="47">
        <v>49.100499999999997</v>
      </c>
      <c r="S67" s="315"/>
      <c r="T67" s="318"/>
      <c r="U67" s="149"/>
      <c r="V67" s="47">
        <v>43.261099999999999</v>
      </c>
      <c r="W67" s="79">
        <f>AVERAGE(V64:V67)</f>
        <v>44.765749999999997</v>
      </c>
      <c r="X67" s="79">
        <f>_xlfn.STDEV.P(V64:V67)</f>
        <v>12.204881218082386</v>
      </c>
      <c r="Y67" s="149"/>
    </row>
  </sheetData>
  <mergeCells count="87">
    <mergeCell ref="T60:T63"/>
    <mergeCell ref="S64:S67"/>
    <mergeCell ref="T64:T67"/>
    <mergeCell ref="T48:T51"/>
    <mergeCell ref="S52:S55"/>
    <mergeCell ref="T52:T55"/>
    <mergeCell ref="S56:S59"/>
    <mergeCell ref="T56:T59"/>
    <mergeCell ref="T36:T39"/>
    <mergeCell ref="S40:S43"/>
    <mergeCell ref="T40:T43"/>
    <mergeCell ref="S44:S47"/>
    <mergeCell ref="T44:T47"/>
    <mergeCell ref="T24:T27"/>
    <mergeCell ref="S28:S31"/>
    <mergeCell ref="T28:T31"/>
    <mergeCell ref="S32:S35"/>
    <mergeCell ref="T32:T35"/>
    <mergeCell ref="O60:O63"/>
    <mergeCell ref="P60:P63"/>
    <mergeCell ref="O64:O67"/>
    <mergeCell ref="P64:P67"/>
    <mergeCell ref="S24:S27"/>
    <mergeCell ref="S36:S39"/>
    <mergeCell ref="S48:S51"/>
    <mergeCell ref="S60:S63"/>
    <mergeCell ref="O48:O51"/>
    <mergeCell ref="P48:P51"/>
    <mergeCell ref="O52:O55"/>
    <mergeCell ref="P52:P55"/>
    <mergeCell ref="O56:O59"/>
    <mergeCell ref="P56:P59"/>
    <mergeCell ref="F64:F67"/>
    <mergeCell ref="G64:G67"/>
    <mergeCell ref="O20:O23"/>
    <mergeCell ref="P20:P23"/>
    <mergeCell ref="O24:O27"/>
    <mergeCell ref="P24:P27"/>
    <mergeCell ref="O28:O31"/>
    <mergeCell ref="P28:P31"/>
    <mergeCell ref="O32:O35"/>
    <mergeCell ref="P32:P35"/>
    <mergeCell ref="O36:O39"/>
    <mergeCell ref="P36:P39"/>
    <mergeCell ref="O40:O43"/>
    <mergeCell ref="P40:P43"/>
    <mergeCell ref="O44:O47"/>
    <mergeCell ref="P44:P47"/>
    <mergeCell ref="F52:F55"/>
    <mergeCell ref="G52:G55"/>
    <mergeCell ref="F56:F59"/>
    <mergeCell ref="G56:G59"/>
    <mergeCell ref="F60:F63"/>
    <mergeCell ref="G60:G63"/>
    <mergeCell ref="F40:F43"/>
    <mergeCell ref="G40:G43"/>
    <mergeCell ref="F44:F47"/>
    <mergeCell ref="G44:G47"/>
    <mergeCell ref="F48:F51"/>
    <mergeCell ref="G48:G51"/>
    <mergeCell ref="F28:F31"/>
    <mergeCell ref="G28:G31"/>
    <mergeCell ref="F32:F35"/>
    <mergeCell ref="G32:G35"/>
    <mergeCell ref="F36:F39"/>
    <mergeCell ref="G36:G39"/>
    <mergeCell ref="G16:G19"/>
    <mergeCell ref="F20:F23"/>
    <mergeCell ref="G20:G23"/>
    <mergeCell ref="F24:F27"/>
    <mergeCell ref="G24:G27"/>
    <mergeCell ref="V4:V6"/>
    <mergeCell ref="V3:X3"/>
    <mergeCell ref="A4:A6"/>
    <mergeCell ref="B4:B6"/>
    <mergeCell ref="C4:C67"/>
    <mergeCell ref="E4:E6"/>
    <mergeCell ref="E3:G3"/>
    <mergeCell ref="N4:N6"/>
    <mergeCell ref="N3:P3"/>
    <mergeCell ref="R4:R6"/>
    <mergeCell ref="R3:T3"/>
    <mergeCell ref="F8:F11"/>
    <mergeCell ref="G8:G11"/>
    <mergeCell ref="F12:F15"/>
    <mergeCell ref="G12:G15"/>
    <mergeCell ref="F16:F19"/>
  </mergeCells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261F4-19EC-4539-976F-07EC50BE24D1}">
  <sheetPr>
    <tabColor rgb="FFFF0000"/>
  </sheetPr>
  <dimension ref="B1:V29"/>
  <sheetViews>
    <sheetView workbookViewId="0">
      <selection activeCell="O22" sqref="O22"/>
    </sheetView>
  </sheetViews>
  <sheetFormatPr defaultRowHeight="14.4"/>
  <cols>
    <col min="4" max="4" width="12.5546875" customWidth="1"/>
    <col min="5" max="5" width="15.109375" customWidth="1"/>
    <col min="6" max="6" width="12.109375" customWidth="1"/>
    <col min="7" max="7" width="12.5546875" customWidth="1"/>
    <col min="8" max="8" width="11.44140625" customWidth="1"/>
    <col min="10" max="10" width="13.33203125" customWidth="1"/>
    <col min="11" max="11" width="11.21875" customWidth="1"/>
    <col min="12" max="12" width="10" customWidth="1"/>
    <col min="13" max="13" width="12.33203125" customWidth="1"/>
    <col min="14" max="14" width="9.109375" customWidth="1"/>
    <col min="16" max="16" width="15.6640625" customWidth="1"/>
    <col min="17" max="17" width="15.44140625" customWidth="1"/>
    <col min="18" max="18" width="11.33203125" customWidth="1"/>
  </cols>
  <sheetData>
    <row r="1" spans="2:22" ht="15" thickBot="1"/>
    <row r="2" spans="2:22" ht="15" thickBot="1">
      <c r="D2" s="320" t="s">
        <v>224</v>
      </c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2"/>
    </row>
    <row r="3" spans="2:22">
      <c r="B3" s="291" t="s">
        <v>207</v>
      </c>
      <c r="C3" s="293" t="s">
        <v>208</v>
      </c>
      <c r="D3" s="295" t="s">
        <v>209</v>
      </c>
      <c r="E3" s="295" t="s">
        <v>210</v>
      </c>
      <c r="F3" s="295" t="s">
        <v>211</v>
      </c>
      <c r="G3" s="307" t="s">
        <v>212</v>
      </c>
      <c r="H3" s="307" t="s">
        <v>213</v>
      </c>
      <c r="I3" s="307" t="s">
        <v>214</v>
      </c>
      <c r="J3" s="301" t="s">
        <v>215</v>
      </c>
      <c r="K3" s="301" t="s">
        <v>216</v>
      </c>
      <c r="L3" s="301" t="s">
        <v>217</v>
      </c>
      <c r="M3" s="303" t="s">
        <v>218</v>
      </c>
      <c r="N3" s="303" t="s">
        <v>219</v>
      </c>
      <c r="O3" s="303" t="s">
        <v>220</v>
      </c>
      <c r="P3" s="305" t="s">
        <v>221</v>
      </c>
      <c r="Q3" s="305" t="s">
        <v>222</v>
      </c>
      <c r="R3" s="299" t="s">
        <v>223</v>
      </c>
    </row>
    <row r="4" spans="2:22" ht="15" thickBot="1">
      <c r="B4" s="292"/>
      <c r="C4" s="294"/>
      <c r="D4" s="328"/>
      <c r="E4" s="328"/>
      <c r="F4" s="328"/>
      <c r="G4" s="323"/>
      <c r="H4" s="323"/>
      <c r="I4" s="323"/>
      <c r="J4" s="324"/>
      <c r="K4" s="324"/>
      <c r="L4" s="324"/>
      <c r="M4" s="325"/>
      <c r="N4" s="325"/>
      <c r="O4" s="325"/>
      <c r="P4" s="326"/>
      <c r="Q4" s="326"/>
      <c r="R4" s="327"/>
    </row>
    <row r="5" spans="2:22">
      <c r="B5" s="180">
        <v>1</v>
      </c>
      <c r="C5" s="60" t="s">
        <v>190</v>
      </c>
      <c r="D5" s="88">
        <f>DRSNOST!R8</f>
        <v>16.5076</v>
      </c>
      <c r="E5" s="60">
        <f>DRSNOST!R12</f>
        <v>2.8791000000000002</v>
      </c>
      <c r="F5" s="60">
        <f>DRSNOST!R16</f>
        <v>5.6742999999999997</v>
      </c>
      <c r="G5" s="60">
        <f>DRSNOST!R20</f>
        <v>14.8987</v>
      </c>
      <c r="H5" s="60">
        <f>DRSNOST!R24</f>
        <v>2.9839000000000002</v>
      </c>
      <c r="I5" s="60">
        <f>DRSNOST!R28</f>
        <v>9.4052000000000007</v>
      </c>
      <c r="J5" s="60">
        <f>DRSNOST!R32</f>
        <v>16.635999999999999</v>
      </c>
      <c r="K5" s="60">
        <f>DRSNOST!R36</f>
        <v>13.960900000000001</v>
      </c>
      <c r="L5" s="60">
        <f>DRSNOST!R40</f>
        <v>3.4581</v>
      </c>
      <c r="M5" s="60">
        <f>DRSNOST!R44</f>
        <v>58.454799999999999</v>
      </c>
      <c r="N5" s="60">
        <f>DRSNOST!R48</f>
        <v>25.650200000000002</v>
      </c>
      <c r="O5" s="60">
        <f>DRSNOST!R52</f>
        <v>15.5238</v>
      </c>
      <c r="P5" s="60">
        <f>DRSNOST!R56</f>
        <v>52.484499999999997</v>
      </c>
      <c r="Q5" s="60">
        <f>DRSNOST!R60</f>
        <v>61.508000000000003</v>
      </c>
      <c r="R5" s="136">
        <f>DRSNOST!R64</f>
        <v>62.658700000000003</v>
      </c>
      <c r="S5" s="93"/>
      <c r="T5" s="93"/>
      <c r="U5" s="93"/>
      <c r="V5" s="93"/>
    </row>
    <row r="6" spans="2:22">
      <c r="B6" s="181">
        <v>2</v>
      </c>
      <c r="C6" s="93" t="s">
        <v>190</v>
      </c>
      <c r="D6" s="38">
        <f>DRSNOST!R9</f>
        <v>11.9658</v>
      </c>
      <c r="E6" s="93">
        <f>DRSNOST!R13</f>
        <v>4.9809999999999999</v>
      </c>
      <c r="F6" s="93">
        <f>DRSNOST!R17</f>
        <v>5.6332000000000004</v>
      </c>
      <c r="G6" s="93">
        <f>DRSNOST!R21</f>
        <v>13.280099999999999</v>
      </c>
      <c r="H6" s="93">
        <f>DRSNOST!R25</f>
        <v>3.3355999999999999</v>
      </c>
      <c r="I6" s="93">
        <f>DRSNOST!R29</f>
        <v>4.4402999999999997</v>
      </c>
      <c r="J6" s="93">
        <f>DRSNOST!R33</f>
        <v>13.317299999999999</v>
      </c>
      <c r="K6" s="93">
        <f>DRSNOST!R37</f>
        <v>14.9963</v>
      </c>
      <c r="L6" s="93">
        <f>DRSNOST!R41</f>
        <v>3.4163999999999999</v>
      </c>
      <c r="M6" s="93">
        <f>DRSNOST!R45</f>
        <v>56.602800000000002</v>
      </c>
      <c r="N6" s="93">
        <f>DRSNOST!R49</f>
        <v>30.2301</v>
      </c>
      <c r="O6" s="93">
        <f>DRSNOST!R53</f>
        <v>19.1295</v>
      </c>
      <c r="P6" s="93">
        <f>DRSNOST!R57</f>
        <v>64.285399999999996</v>
      </c>
      <c r="Q6" s="93">
        <f>DRSNOST!R61</f>
        <v>48.865499999999997</v>
      </c>
      <c r="R6" s="39">
        <f>DRSNOST!R65</f>
        <v>41.407699999999998</v>
      </c>
    </row>
    <row r="7" spans="2:22">
      <c r="B7" s="181">
        <v>3</v>
      </c>
      <c r="C7" s="93" t="s">
        <v>190</v>
      </c>
      <c r="D7" s="38">
        <f>DRSNOST!R10</f>
        <v>4.1840999999999999</v>
      </c>
      <c r="E7" s="93">
        <f>DRSNOST!R14</f>
        <v>9.2954000000000008</v>
      </c>
      <c r="F7" s="93">
        <f>DRSNOST!R18</f>
        <v>8.8492999999999995</v>
      </c>
      <c r="G7" s="93">
        <f>DRSNOST!R22</f>
        <v>19.1934</v>
      </c>
      <c r="H7" s="93">
        <f>DRSNOST!R26</f>
        <v>11.8672</v>
      </c>
      <c r="I7" s="93">
        <f>DRSNOST!R30</f>
        <v>1.4625999999999999</v>
      </c>
      <c r="J7" s="93">
        <f>DRSNOST!R34</f>
        <v>9.7238000000000007</v>
      </c>
      <c r="K7" s="93">
        <f>DRSNOST!R38</f>
        <v>15.4488</v>
      </c>
      <c r="L7" s="93">
        <f>DRSNOST!R42</f>
        <v>6.1725000000000003</v>
      </c>
      <c r="M7" s="93">
        <f>DRSNOST!R46</f>
        <v>50.628700000000002</v>
      </c>
      <c r="N7" s="93">
        <f>DRSNOST!R50</f>
        <v>42.855499999999999</v>
      </c>
      <c r="O7" s="93">
        <f>DRSNOST!R54</f>
        <v>32.028399999999998</v>
      </c>
      <c r="P7" s="93">
        <f>DRSNOST!R58</f>
        <v>59.676900000000003</v>
      </c>
      <c r="Q7" s="93">
        <f>DRSNOST!R62</f>
        <v>53.7164</v>
      </c>
      <c r="R7" s="39">
        <f>DRSNOST!R66</f>
        <v>48.191899999999997</v>
      </c>
    </row>
    <row r="8" spans="2:22" ht="15" thickBot="1">
      <c r="B8" s="181">
        <v>4</v>
      </c>
      <c r="C8" s="93" t="s">
        <v>190</v>
      </c>
      <c r="D8" s="94">
        <f>DRSNOST!R11</f>
        <v>8.0033999999999992</v>
      </c>
      <c r="E8" s="79">
        <f>DRSNOST!R15</f>
        <v>8.2676999999999996</v>
      </c>
      <c r="F8" s="79">
        <f>DRSNOST!R19</f>
        <v>12.685700000000001</v>
      </c>
      <c r="G8" s="79">
        <f>DRSNOST!R23</f>
        <v>16.226800000000001</v>
      </c>
      <c r="H8" s="79">
        <f>DRSNOST!R27</f>
        <v>13.0753</v>
      </c>
      <c r="I8" s="79">
        <f>DRSNOST!R31</f>
        <v>2.4868999999999999</v>
      </c>
      <c r="J8" s="79">
        <f>DRSNOST!R35</f>
        <v>7.8402000000000003</v>
      </c>
      <c r="K8" s="79">
        <f>DRSNOST!R39</f>
        <v>6.8419999999999996</v>
      </c>
      <c r="L8" s="79">
        <f>DRSNOST!R43</f>
        <v>8.5360999999999994</v>
      </c>
      <c r="M8" s="79">
        <f>DRSNOST!R47</f>
        <v>36.774000000000001</v>
      </c>
      <c r="N8" s="79">
        <f>DRSNOST!R51</f>
        <v>54.366300000000003</v>
      </c>
      <c r="O8" s="79">
        <f>DRSNOST!R55</f>
        <v>35.609499999999997</v>
      </c>
      <c r="P8" s="79">
        <f>DRSNOST!R59</f>
        <v>60.524900000000002</v>
      </c>
      <c r="Q8" s="79">
        <f>DRSNOST!R63</f>
        <v>56.5092</v>
      </c>
      <c r="R8" s="183">
        <f>DRSNOST!R67</f>
        <v>49.100499999999997</v>
      </c>
    </row>
    <row r="9" spans="2:22">
      <c r="B9" s="180">
        <v>1</v>
      </c>
      <c r="C9" s="60" t="s">
        <v>188</v>
      </c>
      <c r="D9" s="38">
        <f>DRSNOST!V8</f>
        <v>3.4517000000000002</v>
      </c>
      <c r="E9" s="93">
        <f>DRSNOST!V12</f>
        <v>5.0271999999999997</v>
      </c>
      <c r="F9" s="93">
        <f>DRSNOST!V16</f>
        <v>2.1905999999999999</v>
      </c>
      <c r="G9" s="93">
        <f>DRSNOST!V20</f>
        <v>10.5792</v>
      </c>
      <c r="H9" s="93">
        <f>DRSNOST!V24</f>
        <v>3.0148999999999999</v>
      </c>
      <c r="I9" s="93">
        <f>DRSNOST!V28</f>
        <v>15.426500000000001</v>
      </c>
      <c r="J9" s="93">
        <f>DRSNOST!V32</f>
        <v>5.5387000000000004</v>
      </c>
      <c r="K9" s="93">
        <f>DRSNOST!V36</f>
        <v>13.0541</v>
      </c>
      <c r="L9" s="93">
        <f>DRSNOST!V40</f>
        <v>2.544</v>
      </c>
      <c r="M9" s="93">
        <f>DRSNOST!V44</f>
        <v>37.463299999999997</v>
      </c>
      <c r="N9" s="93">
        <f>DRSNOST!V48</f>
        <v>31.779800000000002</v>
      </c>
      <c r="O9" s="93">
        <f>DRSNOST!V52</f>
        <v>24.043299999999999</v>
      </c>
      <c r="P9" s="93">
        <f>DRSNOST!V56</f>
        <v>25.747199999999999</v>
      </c>
      <c r="Q9" s="93">
        <f>DRSNOST!V60</f>
        <v>45.370199999999997</v>
      </c>
      <c r="R9" s="39">
        <f>DRSNOST!V64</f>
        <v>43.436900000000001</v>
      </c>
    </row>
    <row r="10" spans="2:22">
      <c r="B10" s="181">
        <v>2</v>
      </c>
      <c r="C10" s="93" t="s">
        <v>188</v>
      </c>
      <c r="D10" s="38">
        <f>DRSNOST!V9</f>
        <v>12.397600000000001</v>
      </c>
      <c r="E10" s="93">
        <f>DRSNOST!V13</f>
        <v>3.0678999999999998</v>
      </c>
      <c r="F10" s="93">
        <f>DRSNOST!V17</f>
        <v>1.8147</v>
      </c>
      <c r="G10" s="93">
        <f>DRSNOST!V21</f>
        <v>8.7940000000000005</v>
      </c>
      <c r="H10" s="93">
        <f>DRSNOST!V25</f>
        <v>1.9735</v>
      </c>
      <c r="I10" s="93">
        <f>DRSNOST!V29</f>
        <v>11.1572</v>
      </c>
      <c r="J10" s="93">
        <f>DRSNOST!V33</f>
        <v>6.9359000000000002</v>
      </c>
      <c r="K10" s="93">
        <f>DRSNOST!V37</f>
        <v>13.678800000000001</v>
      </c>
      <c r="L10" s="93">
        <f>DRSNOST!V41</f>
        <v>3.8546999999999998</v>
      </c>
      <c r="M10" s="93">
        <f>DRSNOST!V45</f>
        <v>40.475900000000003</v>
      </c>
      <c r="N10" s="93">
        <f>DRSNOST!V49</f>
        <v>28.007200000000001</v>
      </c>
      <c r="O10" s="93">
        <f>DRSNOST!V53</f>
        <v>15.104100000000001</v>
      </c>
      <c r="P10" s="93">
        <f>DRSNOST!V57</f>
        <v>56.423299999999998</v>
      </c>
      <c r="Q10" s="93">
        <f>DRSNOST!V61</f>
        <v>40.378500000000003</v>
      </c>
      <c r="R10" s="39">
        <f>DRSNOST!V65</f>
        <v>63.325899999999997</v>
      </c>
    </row>
    <row r="11" spans="2:22">
      <c r="B11" s="181">
        <v>3</v>
      </c>
      <c r="C11" s="93" t="s">
        <v>188</v>
      </c>
      <c r="D11" s="38">
        <f>DRSNOST!V10</f>
        <v>4.0708000000000002</v>
      </c>
      <c r="E11" s="93">
        <f>DRSNOST!V14</f>
        <v>9.0416000000000007</v>
      </c>
      <c r="F11" s="93">
        <f>DRSNOST!V18</f>
        <v>3.4498000000000002</v>
      </c>
      <c r="G11" s="93">
        <f>DRSNOST!V22</f>
        <v>8.4259000000000004</v>
      </c>
      <c r="H11" s="93">
        <f>DRSNOST!V26</f>
        <v>13.4046</v>
      </c>
      <c r="I11" s="93">
        <f>DRSNOST!V30</f>
        <v>3.9409999999999998</v>
      </c>
      <c r="J11" s="93">
        <f>DRSNOST!V34</f>
        <v>4.3788</v>
      </c>
      <c r="K11" s="93">
        <f>DRSNOST!V38</f>
        <v>15.8522</v>
      </c>
      <c r="L11" s="93">
        <f>DRSNOST!V42</f>
        <v>9.6616999999999997</v>
      </c>
      <c r="M11" s="93">
        <f>DRSNOST!V46</f>
        <v>30.6174</v>
      </c>
      <c r="N11" s="93">
        <f>DRSNOST!V50</f>
        <v>34.330800000000004</v>
      </c>
      <c r="O11" s="93">
        <f>DRSNOST!V54</f>
        <v>36.169499999999999</v>
      </c>
      <c r="P11" s="93">
        <f>DRSNOST!V58</f>
        <v>44.351500000000001</v>
      </c>
      <c r="Q11" s="93">
        <f>DRSNOST!V62</f>
        <v>34.738799999999998</v>
      </c>
      <c r="R11" s="39">
        <f>DRSNOST!V66</f>
        <v>29.039100000000001</v>
      </c>
    </row>
    <row r="12" spans="2:22" ht="15" thickBot="1">
      <c r="B12" s="182">
        <v>4</v>
      </c>
      <c r="C12" s="79" t="s">
        <v>188</v>
      </c>
      <c r="D12" s="94">
        <f>DRSNOST!V11</f>
        <v>6.8235999999999999</v>
      </c>
      <c r="E12" s="79">
        <f>DRSNOST!V15</f>
        <v>6.8391999999999999</v>
      </c>
      <c r="F12" s="79">
        <f>DRSNOST!V19</f>
        <v>5.7144000000000004</v>
      </c>
      <c r="G12" s="79">
        <f>DRSNOST!V23</f>
        <v>3.665</v>
      </c>
      <c r="H12" s="79">
        <f>DRSNOST!V27</f>
        <v>13.5501</v>
      </c>
      <c r="I12" s="79">
        <f>DRSNOST!V31</f>
        <v>3.2155</v>
      </c>
      <c r="J12" s="79">
        <f>DRSNOST!V35</f>
        <v>4.7496</v>
      </c>
      <c r="K12" s="79">
        <f>DRSNOST!V39</f>
        <v>8.2142999999999997</v>
      </c>
      <c r="L12" s="79">
        <f>DRSNOST!V43</f>
        <v>10.499499999999999</v>
      </c>
      <c r="M12" s="79">
        <f>DRSNOST!V47</f>
        <v>16.421700000000001</v>
      </c>
      <c r="N12" s="79">
        <f>DRSNOST!V51</f>
        <v>31.8886</v>
      </c>
      <c r="O12" s="79">
        <f>DRSNOST!V55</f>
        <v>28.740600000000001</v>
      </c>
      <c r="P12" s="79">
        <f>DRSNOST!V59</f>
        <v>34.720999999999997</v>
      </c>
      <c r="Q12" s="79">
        <f>DRSNOST!V63</f>
        <v>34.249099999999999</v>
      </c>
      <c r="R12" s="183">
        <f>DRSNOST!V67</f>
        <v>43.261099999999999</v>
      </c>
    </row>
    <row r="13" spans="2:22">
      <c r="B13" s="193"/>
      <c r="C13" s="93"/>
    </row>
    <row r="14" spans="2:22">
      <c r="B14" s="193"/>
      <c r="C14" s="93"/>
    </row>
    <row r="15" spans="2:22">
      <c r="B15" s="193"/>
      <c r="C15" s="93"/>
    </row>
    <row r="16" spans="2:22">
      <c r="B16" s="193"/>
      <c r="C16" s="93"/>
    </row>
    <row r="17" spans="2:3">
      <c r="B17" s="93"/>
      <c r="C17" s="93"/>
    </row>
    <row r="18" spans="2:3">
      <c r="B18" s="93"/>
      <c r="C18" s="93"/>
    </row>
    <row r="19" spans="2:3">
      <c r="B19" s="93"/>
      <c r="C19" s="93"/>
    </row>
    <row r="20" spans="2:3">
      <c r="B20" s="93"/>
      <c r="C20" s="93"/>
    </row>
    <row r="21" spans="2:3">
      <c r="B21" s="193"/>
      <c r="C21" s="93"/>
    </row>
    <row r="22" spans="2:3">
      <c r="B22" s="193"/>
      <c r="C22" s="93"/>
    </row>
    <row r="23" spans="2:3">
      <c r="B23" s="193"/>
      <c r="C23" s="93"/>
    </row>
    <row r="24" spans="2:3">
      <c r="B24" s="193"/>
      <c r="C24" s="93"/>
    </row>
    <row r="25" spans="2:3">
      <c r="B25" s="193"/>
      <c r="C25" s="93"/>
    </row>
    <row r="26" spans="2:3">
      <c r="B26" s="193"/>
      <c r="C26" s="93"/>
    </row>
    <row r="27" spans="2:3">
      <c r="B27" s="193"/>
      <c r="C27" s="93"/>
    </row>
    <row r="28" spans="2:3">
      <c r="B28" s="193"/>
      <c r="C28" s="93"/>
    </row>
    <row r="29" spans="2:3">
      <c r="B29" s="93"/>
      <c r="C29" s="93"/>
    </row>
  </sheetData>
  <mergeCells count="18">
    <mergeCell ref="B3:B4"/>
    <mergeCell ref="C3:C4"/>
    <mergeCell ref="D3:D4"/>
    <mergeCell ref="E3:E4"/>
    <mergeCell ref="F3:F4"/>
    <mergeCell ref="D2:R2"/>
    <mergeCell ref="H3:H4"/>
    <mergeCell ref="I3:I4"/>
    <mergeCell ref="J3:J4"/>
    <mergeCell ref="K3:K4"/>
    <mergeCell ref="L3:L4"/>
    <mergeCell ref="M3:M4"/>
    <mergeCell ref="G3:G4"/>
    <mergeCell ref="N3:N4"/>
    <mergeCell ref="O3:O4"/>
    <mergeCell ref="P3:P4"/>
    <mergeCell ref="Q3:Q4"/>
    <mergeCell ref="R3:R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Primární data všechny</vt:lpstr>
      <vt:lpstr>BARVA</vt:lpstr>
      <vt:lpstr>BARVA SW</vt:lpstr>
      <vt:lpstr>ANOVA</vt:lpstr>
      <vt:lpstr>GRAF dE</vt:lpstr>
      <vt:lpstr>Turkey HSD</vt:lpstr>
      <vt:lpstr>GRAF Ra</vt:lpstr>
      <vt:lpstr>DRSNOST</vt:lpstr>
      <vt:lpstr>DRSNOST SW</vt:lpstr>
      <vt:lpstr>LESK</vt:lpstr>
      <vt:lpstr>LESK SW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Obrovský</dc:creator>
  <cp:lastModifiedBy>David Obrovský</cp:lastModifiedBy>
  <dcterms:created xsi:type="dcterms:W3CDTF">2019-03-25T12:15:13Z</dcterms:created>
  <dcterms:modified xsi:type="dcterms:W3CDTF">2019-04-18T07:27:10Z</dcterms:modified>
</cp:coreProperties>
</file>