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Tabulky" sheetId="1" r:id="rId1"/>
    <sheet name="Graf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1" l="1"/>
  <c r="F114" i="1"/>
  <c r="G114" i="1"/>
  <c r="H114" i="1"/>
  <c r="I114" i="1"/>
  <c r="E113" i="1"/>
  <c r="F113" i="1"/>
  <c r="G113" i="1"/>
  <c r="H113" i="1"/>
  <c r="I113" i="1"/>
  <c r="D114" i="1"/>
  <c r="D113" i="1"/>
  <c r="E97" i="1" l="1"/>
  <c r="F97" i="1"/>
  <c r="G97" i="1"/>
  <c r="H97" i="1"/>
  <c r="D97" i="1"/>
  <c r="E85" i="1"/>
  <c r="F85" i="1"/>
  <c r="G85" i="1"/>
  <c r="H85" i="1"/>
  <c r="D85" i="1"/>
  <c r="H66" i="1"/>
  <c r="E66" i="1"/>
  <c r="F66" i="1"/>
  <c r="G66" i="1"/>
  <c r="D66" i="1"/>
  <c r="E65" i="1"/>
  <c r="F65" i="1"/>
  <c r="G65" i="1"/>
  <c r="H65" i="1"/>
  <c r="D65" i="1"/>
  <c r="E64" i="1"/>
  <c r="F64" i="1"/>
  <c r="G64" i="1"/>
  <c r="H64" i="1"/>
  <c r="D64" i="1"/>
  <c r="R49" i="1" l="1"/>
  <c r="R50" i="1"/>
  <c r="R51" i="1"/>
  <c r="R47" i="1"/>
  <c r="Q48" i="1"/>
  <c r="R48" i="1" s="1"/>
  <c r="Q49" i="1"/>
  <c r="Q50" i="1"/>
  <c r="Q51" i="1"/>
  <c r="Q47" i="1"/>
  <c r="P48" i="1"/>
  <c r="P49" i="1"/>
  <c r="P50" i="1"/>
  <c r="P51" i="1"/>
  <c r="P47" i="1"/>
  <c r="O48" i="1"/>
  <c r="O49" i="1"/>
  <c r="O50" i="1"/>
  <c r="O51" i="1"/>
  <c r="O47" i="1"/>
  <c r="N48" i="1"/>
  <c r="N49" i="1"/>
  <c r="N50" i="1"/>
  <c r="N51" i="1"/>
  <c r="N47" i="1"/>
  <c r="M48" i="1"/>
  <c r="M49" i="1"/>
  <c r="M50" i="1"/>
  <c r="M51" i="1"/>
  <c r="M47" i="1"/>
  <c r="L48" i="1"/>
  <c r="L49" i="1"/>
  <c r="L50" i="1"/>
  <c r="L51" i="1"/>
  <c r="L47" i="1"/>
  <c r="K48" i="1"/>
  <c r="K49" i="1"/>
  <c r="K50" i="1"/>
  <c r="K51" i="1"/>
  <c r="K47" i="1"/>
  <c r="R21" i="1"/>
  <c r="R22" i="1"/>
  <c r="R23" i="1"/>
  <c r="R25" i="1"/>
  <c r="R26" i="1"/>
  <c r="R27" i="1"/>
  <c r="R20" i="1"/>
  <c r="Q21" i="1"/>
  <c r="Q22" i="1"/>
  <c r="Q23" i="1"/>
  <c r="Q24" i="1"/>
  <c r="R24" i="1" s="1"/>
  <c r="Q25" i="1"/>
  <c r="Q26" i="1"/>
  <c r="Q27" i="1"/>
  <c r="Q20" i="1"/>
  <c r="P21" i="1"/>
  <c r="P22" i="1"/>
  <c r="P23" i="1"/>
  <c r="P24" i="1"/>
  <c r="P25" i="1"/>
  <c r="P26" i="1"/>
  <c r="P27" i="1"/>
  <c r="P20" i="1"/>
  <c r="O21" i="1"/>
  <c r="O22" i="1"/>
  <c r="O23" i="1"/>
  <c r="O24" i="1"/>
  <c r="O25" i="1"/>
  <c r="O26" i="1"/>
  <c r="O27" i="1"/>
  <c r="O20" i="1"/>
  <c r="N21" i="1"/>
  <c r="N22" i="1"/>
  <c r="N23" i="1"/>
  <c r="N24" i="1"/>
  <c r="N25" i="1"/>
  <c r="N26" i="1"/>
  <c r="N27" i="1"/>
  <c r="N20" i="1"/>
  <c r="M27" i="1"/>
  <c r="M21" i="1"/>
  <c r="M22" i="1"/>
  <c r="M23" i="1"/>
  <c r="M24" i="1"/>
  <c r="M25" i="1"/>
  <c r="M26" i="1"/>
  <c r="M20" i="1"/>
  <c r="L21" i="1"/>
  <c r="L22" i="1"/>
  <c r="L23" i="1"/>
  <c r="L24" i="1"/>
  <c r="L25" i="1"/>
  <c r="L26" i="1"/>
  <c r="L27" i="1"/>
  <c r="L20" i="1"/>
  <c r="K21" i="1"/>
  <c r="K22" i="1"/>
  <c r="K23" i="1"/>
  <c r="K24" i="1"/>
  <c r="K25" i="1"/>
  <c r="K26" i="1"/>
  <c r="K27" i="1"/>
  <c r="K20" i="1"/>
</calcChain>
</file>

<file path=xl/sharedStrings.xml><?xml version="1.0" encoding="utf-8"?>
<sst xmlns="http://schemas.openxmlformats.org/spreadsheetml/2006/main" count="178" uniqueCount="98">
  <si>
    <t>V tis. Kč.</t>
  </si>
  <si>
    <t>Náklady hlavní činnosti</t>
  </si>
  <si>
    <t>Výnosy hlavní činnosti</t>
  </si>
  <si>
    <t>Přijaté peněžní prostředky na víceleté projekty</t>
  </si>
  <si>
    <t>Dary převedené do fondů PB do příštích let</t>
  </si>
  <si>
    <t>3 082</t>
  </si>
  <si>
    <t>Struktura nákladů a výnosů 2018 - 2022</t>
  </si>
  <si>
    <t>V tis. Kč</t>
  </si>
  <si>
    <t>Spotřebované nákupy a nakupované služby</t>
  </si>
  <si>
    <t>Změna stavu zásob vlastní činnosti a aktivace</t>
  </si>
  <si>
    <t>Osobní náklady</t>
  </si>
  <si>
    <t>Daně a poplatky</t>
  </si>
  <si>
    <t>Ostatní náklady</t>
  </si>
  <si>
    <t>Odpisy, prodaný majetek, tvorba a použití rezerv a opravných položek</t>
  </si>
  <si>
    <t>Poskytnuté příspěvky</t>
  </si>
  <si>
    <t>Daň z příjmů</t>
  </si>
  <si>
    <t>x</t>
  </si>
  <si>
    <t>Náklady hlavní činnosti 2018 – 2022 (v tis. Kč.)</t>
  </si>
  <si>
    <t>Dary</t>
  </si>
  <si>
    <t>Jiné ostatní náklady</t>
  </si>
  <si>
    <t>Mzdové náklady</t>
  </si>
  <si>
    <t>9 779</t>
  </si>
  <si>
    <t>Ostatní služby</t>
  </si>
  <si>
    <t>Spotřeba materiálu, energie a ostatních neskladovaných dodávek</t>
  </si>
  <si>
    <t>Položky nákladů hlavní činnosti s největším podílem v procentech v období 2018 – 2022 (v tis. Kč)</t>
  </si>
  <si>
    <t>Struktura Výnosů hlavní činnosti 2018 - 2022 (v tis. Kč)</t>
  </si>
  <si>
    <t xml:space="preserve">V tis. Kč </t>
  </si>
  <si>
    <t>Provozní dotace</t>
  </si>
  <si>
    <t>Přijaté příspěvky</t>
  </si>
  <si>
    <t>Tržby za vlastní výkony a zboží</t>
  </si>
  <si>
    <t>Ostatní výnosy</t>
  </si>
  <si>
    <t>Tržby z prodeje majetku</t>
  </si>
  <si>
    <t>Graf 4 Výnosy hlavní činnosti 2018 - 2022 (v tis. Kč)</t>
  </si>
  <si>
    <t>Graf 1 klíčové položky nákladů hlavní činnosti</t>
  </si>
  <si>
    <t>Graf 2 Náklady hlavní činnosti 2018</t>
  </si>
  <si>
    <t>Graf 3 Náklady hlavní činnosti 2022</t>
  </si>
  <si>
    <t xml:space="preserve">Graf 5 Struktura výnosů hlavní činnosti 2018 </t>
  </si>
  <si>
    <t>Graf 6 Struktura výnosů hlavní činnosti 2022</t>
  </si>
  <si>
    <t>Horizontální analýza hlavní činnosti 2018 - 2022</t>
  </si>
  <si>
    <t>2018/2019</t>
  </si>
  <si>
    <t>2019/2020</t>
  </si>
  <si>
    <t>2020/2021</t>
  </si>
  <si>
    <t>2021/2022</t>
  </si>
  <si>
    <t>Absolutní změna</t>
  </si>
  <si>
    <t>% změna</t>
  </si>
  <si>
    <t>Horizontální analýza výnosů hlavní činnosti 2018 - 2022 (v tis. Kč)</t>
  </si>
  <si>
    <t>2022*</t>
  </si>
  <si>
    <t>2018/22</t>
  </si>
  <si>
    <t>X</t>
  </si>
  <si>
    <t>tabulka na likviditu</t>
  </si>
  <si>
    <t>Oběžná aktiva</t>
  </si>
  <si>
    <t>Zásoby</t>
  </si>
  <si>
    <t>Pohledávky</t>
  </si>
  <si>
    <t>Kr. fin. Majetek</t>
  </si>
  <si>
    <t>Kr. závazky</t>
  </si>
  <si>
    <t>Okamžitá likvidita</t>
  </si>
  <si>
    <t>Pohotová likvidita</t>
  </si>
  <si>
    <t>Běžná likvidita</t>
  </si>
  <si>
    <t>Dolní hranice optimální hodnoty (Scholleová 2017)</t>
  </si>
  <si>
    <t>Horní hranice optimální hodnoty (Scholleová 2017)</t>
  </si>
  <si>
    <t>Dolní hranice optimální hodnoty (Růčková 2021)</t>
  </si>
  <si>
    <t>Horní hranice optimální hodnoty (Růčková 2021)</t>
  </si>
  <si>
    <t>Horní hranice optimální hodnoty (Knápková 2017)</t>
  </si>
  <si>
    <t>Dolní hranice optimální hodnoty (Knápková 2017)</t>
  </si>
  <si>
    <t>Ukazatel věřitelského rizika</t>
  </si>
  <si>
    <t>Cizí kapitál</t>
  </si>
  <si>
    <t>Celková aktiva</t>
  </si>
  <si>
    <t>Ukazatel věřitelského rizika %</t>
  </si>
  <si>
    <t>Optimální hodnota pod 50% (Růčková 2021)</t>
  </si>
  <si>
    <t>koef. Samofinancování</t>
  </si>
  <si>
    <t>Vlastní kapitál</t>
  </si>
  <si>
    <t>Koeficient samofinancování %</t>
  </si>
  <si>
    <t>Výnosy celkem</t>
  </si>
  <si>
    <t>Pasiva celkem</t>
  </si>
  <si>
    <t>Tržby celkem</t>
  </si>
  <si>
    <t>Celkový vložený kapitál</t>
  </si>
  <si>
    <t>Obrat kapitálu</t>
  </si>
  <si>
    <t>Obrat celkových aktiv</t>
  </si>
  <si>
    <t>Výpočet ukazatelů obrat kapitálu a obrat celkových aktiv 2018 – 2022 (v tis. Kč)</t>
  </si>
  <si>
    <t>Optimum</t>
  </si>
  <si>
    <t>0,9–1,1</t>
  </si>
  <si>
    <t>(Růčková, 2021)</t>
  </si>
  <si>
    <t>1–1,5</t>
  </si>
  <si>
    <r>
      <t>(</t>
    </r>
    <r>
      <rPr>
        <sz val="8"/>
        <color theme="1"/>
        <rFont val="Times New Roman"/>
        <family val="1"/>
        <charset val="238"/>
      </rPr>
      <t>Knápková</t>
    </r>
  </si>
  <si>
    <t>et al., 2017; Růčková, 2021)</t>
  </si>
  <si>
    <t>1,5–2,5</t>
  </si>
  <si>
    <t>et al., 2017)</t>
  </si>
  <si>
    <t>1,8–2,5</t>
  </si>
  <si>
    <t>(Scholleová, 2017)</t>
  </si>
  <si>
    <t>Autarkie hlavní činnosti %</t>
  </si>
  <si>
    <t>1 (100 %)</t>
  </si>
  <si>
    <t>(Krechovská et al., 2018)</t>
  </si>
  <si>
    <t>&lt; 0,5</t>
  </si>
  <si>
    <t>&gt; 0,5</t>
  </si>
  <si>
    <t>Max.</t>
  </si>
  <si>
    <t>(Krechovská</t>
  </si>
  <si>
    <t>et al., 2018)</t>
  </si>
  <si>
    <t>Výsledné hodnoty výpočtů ukazatelů finanční analýzy v letech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</si>
</sst>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/>
    <xf numFmtId="0" fontId="3" fillId="0" borderId="3" xfId="0" applyFont="1" applyBorder="1" applyAlignment="1">
      <alignment vertical="center" wrapText="1"/>
    </xf>
    <xf numFmtId="0" fontId="4" fillId="0" borderId="0" xfId="0" applyFont="1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0" fontId="0" fillId="0" borderId="0" xfId="0" applyNumberFormat="1"/>
    <xf numFmtId="0" fontId="3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/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Klíčové položky nákladů hlavní činnosti (v tis. Kč)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Tabulky!$C$34</c:f>
              <c:strCache>
                <c:ptCount val="1"/>
                <c:pt idx="0">
                  <c:v>Dary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Tabulky!$D$33:$H$33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Tabulky!$D$34:$H$34</c:f>
              <c:numCache>
                <c:formatCode>General</c:formatCode>
                <c:ptCount val="5"/>
                <c:pt idx="0">
                  <c:v>18</c:v>
                </c:pt>
                <c:pt idx="1">
                  <c:v>31</c:v>
                </c:pt>
                <c:pt idx="2">
                  <c:v>409</c:v>
                </c:pt>
                <c:pt idx="3">
                  <c:v>277</c:v>
                </c:pt>
                <c:pt idx="4" formatCode="#,##0">
                  <c:v>365410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C-41BB-BCB6-593226F65DE1}"/>
            </c:ext>
          </c:extLst>
        </c:ser>
        <c:ser>
          <c:idx val="1"/>
          <c:order val="1"/>
          <c:tx>
            <c:strRef>
              <c:f>Tabulky!$C$35</c:f>
              <c:strCache>
                <c:ptCount val="1"/>
                <c:pt idx="0">
                  <c:v>Jiné ostatní náklady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Tabulky!$D$33:$H$33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Tabulky!$D$35:$H$35</c:f>
              <c:numCache>
                <c:formatCode>General</c:formatCode>
                <c:ptCount val="5"/>
                <c:pt idx="0">
                  <c:v>746</c:v>
                </c:pt>
                <c:pt idx="1">
                  <c:v>991</c:v>
                </c:pt>
                <c:pt idx="2" formatCode="#,##0">
                  <c:v>3315</c:v>
                </c:pt>
                <c:pt idx="3" formatCode="#,##0">
                  <c:v>4222</c:v>
                </c:pt>
                <c:pt idx="4" formatCode="#,##0">
                  <c:v>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C-41BB-BCB6-593226F65DE1}"/>
            </c:ext>
          </c:extLst>
        </c:ser>
        <c:ser>
          <c:idx val="2"/>
          <c:order val="2"/>
          <c:tx>
            <c:strRef>
              <c:f>Tabulky!$C$36</c:f>
              <c:strCache>
                <c:ptCount val="1"/>
                <c:pt idx="0">
                  <c:v>Mzdové náklady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Tabulky!$D$33:$H$33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Tabulky!$D$36:$H$36</c:f>
              <c:numCache>
                <c:formatCode>#,##0</c:formatCode>
                <c:ptCount val="5"/>
                <c:pt idx="0">
                  <c:v>5856</c:v>
                </c:pt>
                <c:pt idx="1">
                  <c:v>9399</c:v>
                </c:pt>
                <c:pt idx="2" formatCode="General">
                  <c:v>0</c:v>
                </c:pt>
                <c:pt idx="3">
                  <c:v>12304</c:v>
                </c:pt>
                <c:pt idx="4">
                  <c:v>18337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C-41BB-BCB6-593226F65DE1}"/>
            </c:ext>
          </c:extLst>
        </c:ser>
        <c:ser>
          <c:idx val="3"/>
          <c:order val="3"/>
          <c:tx>
            <c:strRef>
              <c:f>Tabulky!$C$37</c:f>
              <c:strCache>
                <c:ptCount val="1"/>
                <c:pt idx="0">
                  <c:v>Ostatní služby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Tabulky!$D$33:$H$33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Tabulky!$D$37:$H$37</c:f>
              <c:numCache>
                <c:formatCode>#,##0</c:formatCode>
                <c:ptCount val="5"/>
                <c:pt idx="0">
                  <c:v>33354</c:v>
                </c:pt>
                <c:pt idx="1">
                  <c:v>44477</c:v>
                </c:pt>
                <c:pt idx="2">
                  <c:v>37038</c:v>
                </c:pt>
                <c:pt idx="3">
                  <c:v>47685</c:v>
                </c:pt>
                <c:pt idx="4">
                  <c:v>72395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9C-41BB-BCB6-593226F65DE1}"/>
            </c:ext>
          </c:extLst>
        </c:ser>
        <c:ser>
          <c:idx val="4"/>
          <c:order val="4"/>
          <c:tx>
            <c:strRef>
              <c:f>Tabulky!$C$38</c:f>
              <c:strCache>
                <c:ptCount val="1"/>
                <c:pt idx="0">
                  <c:v>Spotřeba materiálu, energie a ostatních neskladovaných dodávek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Tabulky!$D$33:$H$33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Tabulky!$D$38:$H$38</c:f>
              <c:numCache>
                <c:formatCode>#,##0</c:formatCode>
                <c:ptCount val="5"/>
                <c:pt idx="0">
                  <c:v>3363</c:v>
                </c:pt>
                <c:pt idx="1">
                  <c:v>3144</c:v>
                </c:pt>
                <c:pt idx="2">
                  <c:v>2657</c:v>
                </c:pt>
                <c:pt idx="3">
                  <c:v>4267</c:v>
                </c:pt>
                <c:pt idx="4">
                  <c:v>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9C-41BB-BCB6-593226F6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5282608"/>
        <c:axId val="1835286768"/>
        <c:axId val="0"/>
      </c:bar3DChart>
      <c:catAx>
        <c:axId val="18352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35286768"/>
        <c:crosses val="autoZero"/>
        <c:auto val="1"/>
        <c:lblAlgn val="ctr"/>
        <c:lblOffset val="100"/>
        <c:noMultiLvlLbl val="0"/>
      </c:catAx>
      <c:valAx>
        <c:axId val="183528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352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Struktura</a:t>
            </a:r>
            <a:r>
              <a:rPr lang="cs-CZ" baseline="0"/>
              <a:t> výnosů hlavní činnosti 2022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13-43BE-87D4-51DBC2A7EA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13-43BE-87D4-51DBC2A7EA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13-43BE-87D4-51DBC2A7EA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513-43BE-87D4-51DBC2A7EA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513-43BE-87D4-51DBC2A7EA8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Tabulky!$C$46:$C$50</c:f>
              <c:strCache>
                <c:ptCount val="5"/>
                <c:pt idx="0">
                  <c:v>Provozní dotace</c:v>
                </c:pt>
                <c:pt idx="1">
                  <c:v>Přijaté příspěvky</c:v>
                </c:pt>
                <c:pt idx="2">
                  <c:v>Tržby za vlastní výkony a zboží</c:v>
                </c:pt>
                <c:pt idx="3">
                  <c:v>Ostatní výnosy</c:v>
                </c:pt>
                <c:pt idx="4">
                  <c:v>Tržby z prodeje majetku</c:v>
                </c:pt>
              </c:strCache>
            </c:strRef>
          </c:cat>
          <c:val>
            <c:numRef>
              <c:f>Tabulky!$H$46:$H$50</c:f>
              <c:numCache>
                <c:formatCode>#,##0</c:formatCode>
                <c:ptCount val="5"/>
                <c:pt idx="0">
                  <c:v>33158</c:v>
                </c:pt>
                <c:pt idx="1">
                  <c:v>60521</c:v>
                </c:pt>
                <c:pt idx="2">
                  <c:v>13104</c:v>
                </c:pt>
                <c:pt idx="3">
                  <c:v>3285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13-43BE-87D4-51DBC2A7EA80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Ukazatel věřitelského rizika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Tabulky!$D$82:$H$82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Tabulky!$D$87:$H$87</c:f>
              <c:numCache>
                <c:formatCode>0.00%</c:formatCode>
                <c:ptCount val="5"/>
                <c:pt idx="0">
                  <c:v>0.46129999999999999</c:v>
                </c:pt>
                <c:pt idx="1">
                  <c:v>0.42459999999999998</c:v>
                </c:pt>
                <c:pt idx="2">
                  <c:v>0.5514</c:v>
                </c:pt>
                <c:pt idx="3">
                  <c:v>0.6069</c:v>
                </c:pt>
                <c:pt idx="4">
                  <c:v>0.2399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8-4FE8-BA7A-43D0C02E0FE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Tabulky!$D$82:$H$82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Tabulky!$D$89:$H$89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8-4FE8-BA7A-43D0C02E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069168"/>
        <c:axId val="1770072080"/>
      </c:lineChart>
      <c:catAx>
        <c:axId val="177006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70072080"/>
        <c:crosses val="autoZero"/>
        <c:auto val="1"/>
        <c:lblAlgn val="ctr"/>
        <c:lblOffset val="100"/>
        <c:noMultiLvlLbl val="0"/>
      </c:catAx>
      <c:valAx>
        <c:axId val="17700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7006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Koeficient samofinancování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Koeficient samofinancování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Tabulky!$D$94:$H$94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Tabulky!$D$99:$H$99</c:f>
              <c:numCache>
                <c:formatCode>0.00%</c:formatCode>
                <c:ptCount val="5"/>
                <c:pt idx="0">
                  <c:v>0.53869999999999996</c:v>
                </c:pt>
                <c:pt idx="1">
                  <c:v>0.57540000000000002</c:v>
                </c:pt>
                <c:pt idx="2">
                  <c:v>0.4486</c:v>
                </c:pt>
                <c:pt idx="3">
                  <c:v>0.3931</c:v>
                </c:pt>
                <c:pt idx="4">
                  <c:v>0.7601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1-4616-972B-D0083C383D5A}"/>
            </c:ext>
          </c:extLst>
        </c:ser>
        <c:ser>
          <c:idx val="1"/>
          <c:order val="1"/>
          <c:tx>
            <c:v>Optimální hodnota nad 50% (Růčková 2021)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Tabulky!$D$89:$H$89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1-4616-972B-D0083C38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965152"/>
        <c:axId val="1984964320"/>
      </c:lineChart>
      <c:catAx>
        <c:axId val="19849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84964320"/>
        <c:crosses val="autoZero"/>
        <c:auto val="1"/>
        <c:lblAlgn val="ctr"/>
        <c:lblOffset val="100"/>
        <c:noMultiLvlLbl val="0"/>
      </c:catAx>
      <c:valAx>
        <c:axId val="198496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8496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Obrat kapitálu</a:t>
            </a:r>
            <a:r>
              <a:rPr lang="cs-CZ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Tabulky!$C$113</c:f>
              <c:strCache>
                <c:ptCount val="1"/>
                <c:pt idx="0">
                  <c:v>Obrat kapitálu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Tabulky!$D$108:$H$108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Tabulky!$D$113:$H$113</c:f>
              <c:numCache>
                <c:formatCode>General</c:formatCode>
                <c:ptCount val="5"/>
                <c:pt idx="0">
                  <c:v>2.6427383750931712</c:v>
                </c:pt>
                <c:pt idx="1">
                  <c:v>2.8803395018783915</c:v>
                </c:pt>
                <c:pt idx="2">
                  <c:v>2.4024916943521593</c:v>
                </c:pt>
                <c:pt idx="3">
                  <c:v>2.7100007536362951</c:v>
                </c:pt>
                <c:pt idx="4">
                  <c:v>1.5102634467618001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B1-4AEA-A00E-B53DB4ED4CB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46559"/>
        <c:axId val="144347807"/>
      </c:lineChart>
      <c:catAx>
        <c:axId val="144346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4347807"/>
        <c:crosses val="autoZero"/>
        <c:auto val="1"/>
        <c:lblAlgn val="ctr"/>
        <c:lblOffset val="100"/>
        <c:noMultiLvlLbl val="0"/>
      </c:catAx>
      <c:valAx>
        <c:axId val="14434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434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Tabulky!$C$114</c:f>
              <c:strCache>
                <c:ptCount val="1"/>
                <c:pt idx="0">
                  <c:v>Obrat celkových aktiv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784033245844269"/>
                  <c:y val="-9.95024059492563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0,53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D-449B-82F9-7691C637893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0,85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8D-449B-82F9-7691C637893B}"/>
                </c:ext>
              </c:extLst>
            </c:dLbl>
            <c:dLbl>
              <c:idx val="2"/>
              <c:layout>
                <c:manualLayout>
                  <c:x val="-5.6729221347331583E-2"/>
                  <c:y val="-0.113391294838145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8D-449B-82F9-7691C637893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0,34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8D-449B-82F9-7691C637893B}"/>
                </c:ext>
              </c:extLst>
            </c:dLbl>
            <c:dLbl>
              <c:idx val="4"/>
              <c:layout>
                <c:manualLayout>
                  <c:x val="-3.154483814523195E-2"/>
                  <c:y val="-9.95024059492563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8D-449B-82F9-7691C6378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Tabulky!$D$108:$H$108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Tabulky!$D$114:$H$114</c:f>
              <c:numCache>
                <c:formatCode>General</c:formatCode>
                <c:ptCount val="5"/>
                <c:pt idx="0">
                  <c:v>0.52582994094375324</c:v>
                </c:pt>
                <c:pt idx="1">
                  <c:v>0.85158387829878024</c:v>
                </c:pt>
                <c:pt idx="2">
                  <c:v>0.4548172757475083</c:v>
                </c:pt>
                <c:pt idx="3">
                  <c:v>0.34399728690933756</c:v>
                </c:pt>
                <c:pt idx="4">
                  <c:v>0.17980241492864985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8D-449B-82F9-7691C637893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050943"/>
        <c:axId val="150045951"/>
      </c:lineChart>
      <c:catAx>
        <c:axId val="15005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045951"/>
        <c:crosses val="autoZero"/>
        <c:auto val="1"/>
        <c:lblAlgn val="ctr"/>
        <c:lblOffset val="100"/>
        <c:noMultiLvlLbl val="0"/>
      </c:catAx>
      <c:valAx>
        <c:axId val="15004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05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Náklady</a:t>
            </a:r>
            <a:r>
              <a:rPr lang="cs-CZ" baseline="0"/>
              <a:t> hlavní činnosti 2018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7F-4B7E-B806-723EB6D520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7F-4B7E-B806-723EB6D520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7F-4B7E-B806-723EB6D520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7F-4B7E-B806-723EB6D520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7F-4B7E-B806-723EB6D520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D7F-4B7E-B806-723EB6D520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D7F-4B7E-B806-723EB6D520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D7F-4B7E-B806-723EB6D5202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Tabulky!$C$19:$C$26</c:f>
              <c:strCache>
                <c:ptCount val="8"/>
                <c:pt idx="0">
                  <c:v>Spotřebované nákupy a nakupované služby</c:v>
                </c:pt>
                <c:pt idx="1">
                  <c:v>Změna stavu zásob vlastní činnosti a aktivace</c:v>
                </c:pt>
                <c:pt idx="2">
                  <c:v>Osobní náklady</c:v>
                </c:pt>
                <c:pt idx="3">
                  <c:v>Daně a poplatky</c:v>
                </c:pt>
                <c:pt idx="4">
                  <c:v>Ostatní náklady</c:v>
                </c:pt>
                <c:pt idx="5">
                  <c:v>Odpisy, prodaný majetek, tvorba a použití rezerv a opravných položek</c:v>
                </c:pt>
                <c:pt idx="6">
                  <c:v>Poskytnuté příspěvky</c:v>
                </c:pt>
                <c:pt idx="7">
                  <c:v>Daň z příjmů</c:v>
                </c:pt>
              </c:strCache>
            </c:strRef>
          </c:cat>
          <c:val>
            <c:numRef>
              <c:f>Tabulky!$D$19:$D$26</c:f>
              <c:numCache>
                <c:formatCode>General</c:formatCode>
                <c:ptCount val="8"/>
                <c:pt idx="0" formatCode="#,##0">
                  <c:v>37918</c:v>
                </c:pt>
                <c:pt idx="1">
                  <c:v>-993</c:v>
                </c:pt>
                <c:pt idx="2" formatCode="#,##0">
                  <c:v>6702</c:v>
                </c:pt>
                <c:pt idx="3">
                  <c:v>19</c:v>
                </c:pt>
                <c:pt idx="4">
                  <c:v>787</c:v>
                </c:pt>
                <c:pt idx="5" formatCode="#,##0">
                  <c:v>1488</c:v>
                </c:pt>
                <c:pt idx="6">
                  <c:v>15</c:v>
                </c:pt>
                <c:pt idx="7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D7F-4B7E-B806-723EB6D520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Náklady</a:t>
            </a:r>
            <a:r>
              <a:rPr lang="cs-CZ" baseline="0"/>
              <a:t> hlavní činnosti 2022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C6E-4A5D-AED9-C90D8AC80D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C6E-4A5D-AED9-C90D8AC80D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6E-4A5D-AED9-C90D8AC80D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C6E-4A5D-AED9-C90D8AC80D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C6E-4A5D-AED9-C90D8AC80D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C6E-4A5D-AED9-C90D8AC80D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C6E-4A5D-AED9-C90D8AC80D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C6E-4A5D-AED9-C90D8AC80D7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Tabulky!$C$19:$C$26</c:f>
              <c:strCache>
                <c:ptCount val="8"/>
                <c:pt idx="0">
                  <c:v>Spotřebované nákupy a nakupované služby</c:v>
                </c:pt>
                <c:pt idx="1">
                  <c:v>Změna stavu zásob vlastní činnosti a aktivace</c:v>
                </c:pt>
                <c:pt idx="2">
                  <c:v>Osobní náklady</c:v>
                </c:pt>
                <c:pt idx="3">
                  <c:v>Daně a poplatky</c:v>
                </c:pt>
                <c:pt idx="4">
                  <c:v>Ostatní náklady</c:v>
                </c:pt>
                <c:pt idx="5">
                  <c:v>Odpisy, prodaný majetek, tvorba a použití rezerv a opravných položek</c:v>
                </c:pt>
                <c:pt idx="6">
                  <c:v>Poskytnuté příspěvky</c:v>
                </c:pt>
                <c:pt idx="7">
                  <c:v>Daň z příjmů</c:v>
                </c:pt>
              </c:strCache>
            </c:strRef>
          </c:cat>
          <c:val>
            <c:numRef>
              <c:f>Tabulky!$H$19:$H$26</c:f>
              <c:numCache>
                <c:formatCode>#,##0</c:formatCode>
                <c:ptCount val="8"/>
                <c:pt idx="0">
                  <c:v>80601</c:v>
                </c:pt>
                <c:pt idx="1">
                  <c:v>1977</c:v>
                </c:pt>
                <c:pt idx="2">
                  <c:v>21591</c:v>
                </c:pt>
                <c:pt idx="3" formatCode="General">
                  <c:v>90</c:v>
                </c:pt>
                <c:pt idx="4">
                  <c:v>5221</c:v>
                </c:pt>
                <c:pt idx="5">
                  <c:v>1938</c:v>
                </c:pt>
                <c:pt idx="6" formatCode="General">
                  <c:v>40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C6E-4A5D-AED9-C90D8AC80D7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Výnosy hlavní</a:t>
            </a:r>
            <a:r>
              <a:rPr lang="cs-CZ" baseline="0"/>
              <a:t> činnosti 2018 - 2022 (v tis. Kč)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Tabulky!$C$46</c:f>
              <c:strCache>
                <c:ptCount val="1"/>
                <c:pt idx="0">
                  <c:v>Provozní dotace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Tabulky!$D$45:$H$45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Tabulky!$D$46:$H$46</c:f>
              <c:numCache>
                <c:formatCode>#,##0</c:formatCode>
                <c:ptCount val="5"/>
                <c:pt idx="0">
                  <c:v>15825</c:v>
                </c:pt>
                <c:pt idx="1">
                  <c:v>17976</c:v>
                </c:pt>
                <c:pt idx="2">
                  <c:v>17731</c:v>
                </c:pt>
                <c:pt idx="3">
                  <c:v>28361</c:v>
                </c:pt>
                <c:pt idx="4">
                  <c:v>33158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0-40C2-A11D-0A1B10B43C74}"/>
            </c:ext>
          </c:extLst>
        </c:ser>
        <c:ser>
          <c:idx val="1"/>
          <c:order val="1"/>
          <c:tx>
            <c:strRef>
              <c:f>Tabulky!$C$47</c:f>
              <c:strCache>
                <c:ptCount val="1"/>
                <c:pt idx="0">
                  <c:v>Přijaté příspěvky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Tabulky!$D$45:$H$45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Tabulky!$D$47:$H$47</c:f>
              <c:numCache>
                <c:formatCode>#,##0</c:formatCode>
                <c:ptCount val="5"/>
                <c:pt idx="0">
                  <c:v>20683</c:v>
                </c:pt>
                <c:pt idx="1">
                  <c:v>25455</c:v>
                </c:pt>
                <c:pt idx="2">
                  <c:v>28945</c:v>
                </c:pt>
                <c:pt idx="3">
                  <c:v>34083</c:v>
                </c:pt>
                <c:pt idx="4">
                  <c:v>60521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0-40C2-A11D-0A1B10B43C74}"/>
            </c:ext>
          </c:extLst>
        </c:ser>
        <c:ser>
          <c:idx val="2"/>
          <c:order val="2"/>
          <c:tx>
            <c:strRef>
              <c:f>Tabulky!$C$48</c:f>
              <c:strCache>
                <c:ptCount val="1"/>
                <c:pt idx="0">
                  <c:v>Tržby za vlastní výkony a zboží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Tabulky!$D$45:$H$45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Tabulky!$D$48:$H$48</c:f>
              <c:numCache>
                <c:formatCode>#,##0</c:formatCode>
                <c:ptCount val="5"/>
                <c:pt idx="0">
                  <c:v>7997</c:v>
                </c:pt>
                <c:pt idx="1">
                  <c:v>15656</c:v>
                </c:pt>
                <c:pt idx="2">
                  <c:v>9476</c:v>
                </c:pt>
                <c:pt idx="3">
                  <c:v>9009</c:v>
                </c:pt>
                <c:pt idx="4">
                  <c:v>13104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0-40C2-A11D-0A1B10B43C74}"/>
            </c:ext>
          </c:extLst>
        </c:ser>
        <c:ser>
          <c:idx val="3"/>
          <c:order val="3"/>
          <c:tx>
            <c:strRef>
              <c:f>Tabulky!$C$49</c:f>
              <c:strCache>
                <c:ptCount val="1"/>
                <c:pt idx="0">
                  <c:v>Ostatní výnosy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Tabulky!$D$45:$H$45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Tabulky!$D$49:$H$49</c:f>
              <c:numCache>
                <c:formatCode>General</c:formatCode>
                <c:ptCount val="5"/>
                <c:pt idx="0">
                  <c:v>413</c:v>
                </c:pt>
                <c:pt idx="1">
                  <c:v>312</c:v>
                </c:pt>
                <c:pt idx="2">
                  <c:v>244</c:v>
                </c:pt>
                <c:pt idx="3">
                  <c:v>346</c:v>
                </c:pt>
                <c:pt idx="4" formatCode="#,##0">
                  <c:v>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F0-40C2-A11D-0A1B10B43C74}"/>
            </c:ext>
          </c:extLst>
        </c:ser>
        <c:ser>
          <c:idx val="4"/>
          <c:order val="4"/>
          <c:tx>
            <c:strRef>
              <c:f>Tabulky!$C$50</c:f>
              <c:strCache>
                <c:ptCount val="1"/>
                <c:pt idx="0">
                  <c:v>Tržby z prodeje majetku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Tabulky!$D$45:$H$45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Tabulky!$D$50:$H$50</c:f>
              <c:numCache>
                <c:formatCode>#,##0</c:formatCode>
                <c:ptCount val="5"/>
                <c:pt idx="0">
                  <c:v>1174</c:v>
                </c:pt>
                <c:pt idx="1">
                  <c:v>2705</c:v>
                </c:pt>
                <c:pt idx="2">
                  <c:v>1456</c:v>
                </c:pt>
                <c:pt idx="3" formatCode="General">
                  <c:v>120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0-40C2-A11D-0A1B10B43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7533632"/>
        <c:axId val="1827534464"/>
      </c:barChart>
      <c:catAx>
        <c:axId val="18275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27534464"/>
        <c:crosses val="autoZero"/>
        <c:auto val="1"/>
        <c:lblAlgn val="ctr"/>
        <c:lblOffset val="100"/>
        <c:noMultiLvlLbl val="0"/>
      </c:catAx>
      <c:valAx>
        <c:axId val="182753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275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Struktura</a:t>
            </a:r>
            <a:r>
              <a:rPr lang="cs-CZ" baseline="0"/>
              <a:t> Výnosů hlavní činnosti 2018 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5D4-4237-A7AF-82F4CC82A4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D4-4237-A7AF-82F4CC82A4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D4-4237-A7AF-82F4CC82A4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D4-4237-A7AF-82F4CC82A4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D4-4237-A7AF-82F4CC82A41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Tabulky!$C$46:$C$50</c:f>
              <c:strCache>
                <c:ptCount val="5"/>
                <c:pt idx="0">
                  <c:v>Provozní dotace</c:v>
                </c:pt>
                <c:pt idx="1">
                  <c:v>Přijaté příspěvky</c:v>
                </c:pt>
                <c:pt idx="2">
                  <c:v>Tržby za vlastní výkony a zboží</c:v>
                </c:pt>
                <c:pt idx="3">
                  <c:v>Ostatní výnosy</c:v>
                </c:pt>
                <c:pt idx="4">
                  <c:v>Tržby z prodeje majetku</c:v>
                </c:pt>
              </c:strCache>
            </c:strRef>
          </c:cat>
          <c:val>
            <c:numRef>
              <c:f>Tabulky!$D$46:$D$50</c:f>
              <c:numCache>
                <c:formatCode>#,##0</c:formatCode>
                <c:ptCount val="5"/>
                <c:pt idx="0">
                  <c:v>15825</c:v>
                </c:pt>
                <c:pt idx="1">
                  <c:v>20683</c:v>
                </c:pt>
                <c:pt idx="2">
                  <c:v>7997</c:v>
                </c:pt>
                <c:pt idx="3" formatCode="General">
                  <c:v>413</c:v>
                </c:pt>
                <c:pt idx="4">
                  <c:v>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D4-4237-A7AF-82F4CC82A4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Tabulky!$J$34</c:f>
              <c:strCache>
                <c:ptCount val="1"/>
                <c:pt idx="0">
                  <c:v>Jiné ostatní náklady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Tabulky!$K$33:$O$33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Tabulky!$K$34:$O$34</c:f>
              <c:numCache>
                <c:formatCode>General</c:formatCode>
                <c:ptCount val="5"/>
                <c:pt idx="0">
                  <c:v>746</c:v>
                </c:pt>
                <c:pt idx="1">
                  <c:v>991</c:v>
                </c:pt>
                <c:pt idx="2" formatCode="#,##0">
                  <c:v>3315</c:v>
                </c:pt>
                <c:pt idx="3" formatCode="#,##0">
                  <c:v>4222</c:v>
                </c:pt>
                <c:pt idx="4" formatCode="#,##0">
                  <c:v>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2-4F17-AB89-0B5AA5747FB1}"/>
            </c:ext>
          </c:extLst>
        </c:ser>
        <c:ser>
          <c:idx val="1"/>
          <c:order val="1"/>
          <c:tx>
            <c:strRef>
              <c:f>Tabulky!$J$35</c:f>
              <c:strCache>
                <c:ptCount val="1"/>
                <c:pt idx="0">
                  <c:v>Mzdové náklady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Tabulky!$K$33:$O$33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Tabulky!$K$35:$O$35</c:f>
              <c:numCache>
                <c:formatCode>#,##0</c:formatCode>
                <c:ptCount val="5"/>
                <c:pt idx="0">
                  <c:v>5856</c:v>
                </c:pt>
                <c:pt idx="1">
                  <c:v>9399</c:v>
                </c:pt>
                <c:pt idx="2" formatCode="General">
                  <c:v>0</c:v>
                </c:pt>
                <c:pt idx="3">
                  <c:v>12304</c:v>
                </c:pt>
                <c:pt idx="4">
                  <c:v>18337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2-4F17-AB89-0B5AA5747FB1}"/>
            </c:ext>
          </c:extLst>
        </c:ser>
        <c:ser>
          <c:idx val="2"/>
          <c:order val="2"/>
          <c:tx>
            <c:strRef>
              <c:f>Tabulky!$J$36</c:f>
              <c:strCache>
                <c:ptCount val="1"/>
                <c:pt idx="0">
                  <c:v>Ostatní služby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Tabulky!$K$33:$O$33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Tabulky!$K$36:$O$36</c:f>
              <c:numCache>
                <c:formatCode>#,##0</c:formatCode>
                <c:ptCount val="5"/>
                <c:pt idx="0">
                  <c:v>33354</c:v>
                </c:pt>
                <c:pt idx="1">
                  <c:v>44477</c:v>
                </c:pt>
                <c:pt idx="2">
                  <c:v>37038</c:v>
                </c:pt>
                <c:pt idx="3">
                  <c:v>47685</c:v>
                </c:pt>
                <c:pt idx="4">
                  <c:v>72395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2-4F17-AB89-0B5AA5747FB1}"/>
            </c:ext>
          </c:extLst>
        </c:ser>
        <c:ser>
          <c:idx val="3"/>
          <c:order val="3"/>
          <c:tx>
            <c:strRef>
              <c:f>Tabulky!$J$37</c:f>
              <c:strCache>
                <c:ptCount val="1"/>
                <c:pt idx="0">
                  <c:v>Spotřeba materiálu, energie a ostatních neskladovaných dodávek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Tabulky!$K$33:$O$33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Tabulky!$K$37:$O$37</c:f>
              <c:numCache>
                <c:formatCode>#,##0</c:formatCode>
                <c:ptCount val="5"/>
                <c:pt idx="0">
                  <c:v>3363</c:v>
                </c:pt>
                <c:pt idx="1">
                  <c:v>3144</c:v>
                </c:pt>
                <c:pt idx="2">
                  <c:v>2657</c:v>
                </c:pt>
                <c:pt idx="3">
                  <c:v>4267</c:v>
                </c:pt>
                <c:pt idx="4">
                  <c:v>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82-4F17-AB89-0B5AA5747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8129680"/>
        <c:axId val="1888133008"/>
      </c:barChart>
      <c:catAx>
        <c:axId val="188812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88133008"/>
        <c:crosses val="autoZero"/>
        <c:auto val="1"/>
        <c:lblAlgn val="ctr"/>
        <c:lblOffset val="100"/>
        <c:noMultiLvlLbl val="0"/>
      </c:catAx>
      <c:valAx>
        <c:axId val="188813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8812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Okamžitá</a:t>
            </a:r>
            <a:r>
              <a:rPr lang="cs-CZ" baseline="0"/>
              <a:t> likvidita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Tabulky!$C$64</c:f>
              <c:strCache>
                <c:ptCount val="1"/>
                <c:pt idx="0">
                  <c:v>Okamžitá likvidita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Tabulky!$D$64:$H$64</c:f>
              <c:numCache>
                <c:formatCode>General</c:formatCode>
                <c:ptCount val="5"/>
                <c:pt idx="0">
                  <c:v>2.2074898785425101</c:v>
                </c:pt>
                <c:pt idx="1">
                  <c:v>2.9519792342634652</c:v>
                </c:pt>
                <c:pt idx="2">
                  <c:v>3.0746057061846535</c:v>
                </c:pt>
                <c:pt idx="3">
                  <c:v>1.3920294563569418</c:v>
                </c:pt>
                <c:pt idx="4">
                  <c:v>15.380421686746988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8-421D-8CF4-D6834B9D27C8}"/>
            </c:ext>
          </c:extLst>
        </c:ser>
        <c:ser>
          <c:idx val="1"/>
          <c:order val="1"/>
          <c:tx>
            <c:strRef>
              <c:f>Tabulky!$C$69</c:f>
              <c:strCache>
                <c:ptCount val="1"/>
                <c:pt idx="0">
                  <c:v>Dolní hranice optimální hodnoty (Scholleová 2017)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Tabulky!$D$69:$H$69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8-421D-8CF4-D6834B9D27C8}"/>
            </c:ext>
          </c:extLst>
        </c:ser>
        <c:ser>
          <c:idx val="2"/>
          <c:order val="2"/>
          <c:tx>
            <c:strRef>
              <c:f>Tabulky!$C$70</c:f>
              <c:strCache>
                <c:ptCount val="1"/>
                <c:pt idx="0">
                  <c:v>Horní hranice optimální hodnoty (Scholleová 2017)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Tabulky!$D$70:$H$70</c:f>
              <c:numCache>
                <c:formatCode>General</c:formatCode>
                <c:ptCount val="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88-421D-8CF4-D6834B9D2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288"/>
        <c:axId val="2472704"/>
      </c:lineChart>
      <c:catAx>
        <c:axId val="2472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72704"/>
        <c:crosses val="autoZero"/>
        <c:auto val="1"/>
        <c:lblAlgn val="ctr"/>
        <c:lblOffset val="100"/>
        <c:noMultiLvlLbl val="0"/>
      </c:catAx>
      <c:valAx>
        <c:axId val="24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7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Pohotová</a:t>
            </a:r>
            <a:r>
              <a:rPr lang="cs-CZ" baseline="0"/>
              <a:t> likvidita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Tabulky!$C$65</c:f>
              <c:strCache>
                <c:ptCount val="1"/>
                <c:pt idx="0">
                  <c:v>Pohotová likvidita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Tabulky!$D$65:$H$65</c:f>
              <c:numCache>
                <c:formatCode>General</c:formatCode>
                <c:ptCount val="5"/>
                <c:pt idx="0">
                  <c:v>2.7880566801619433</c:v>
                </c:pt>
                <c:pt idx="1">
                  <c:v>3.5972312351287044</c:v>
                </c:pt>
                <c:pt idx="2">
                  <c:v>3.5741626794258372</c:v>
                </c:pt>
                <c:pt idx="3">
                  <c:v>2.2414988087502707</c:v>
                </c:pt>
                <c:pt idx="4">
                  <c:v>19.983132530120482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B3-4FA8-9FCB-A448A90D9CC5}"/>
            </c:ext>
          </c:extLst>
        </c:ser>
        <c:ser>
          <c:idx val="1"/>
          <c:order val="1"/>
          <c:tx>
            <c:strRef>
              <c:f>Tabulky!$C$72</c:f>
              <c:strCache>
                <c:ptCount val="1"/>
                <c:pt idx="0">
                  <c:v>Dolní hranice optimální hodnoty (Růčková 2021)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Tabulky!$D$72:$H$72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3-4FA8-9FCB-A448A90D9CC5}"/>
            </c:ext>
          </c:extLst>
        </c:ser>
        <c:ser>
          <c:idx val="2"/>
          <c:order val="2"/>
          <c:tx>
            <c:strRef>
              <c:f>Tabulky!$C$73</c:f>
              <c:strCache>
                <c:ptCount val="1"/>
                <c:pt idx="0">
                  <c:v>Horní hranice optimální hodnoty (Růčková 2021)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Tabulky!$D$73:$H$73</c:f>
              <c:numCache>
                <c:formatCode>General</c:formatCode>
                <c:ptCount val="5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3-4FA8-9FCB-A448A90D9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016"/>
        <c:axId val="14159184"/>
      </c:lineChart>
      <c:catAx>
        <c:axId val="14160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159184"/>
        <c:crosses val="autoZero"/>
        <c:auto val="1"/>
        <c:lblAlgn val="ctr"/>
        <c:lblOffset val="100"/>
        <c:noMultiLvlLbl val="0"/>
      </c:catAx>
      <c:valAx>
        <c:axId val="1415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1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Běžná likvidita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Tabulky!$C$66</c:f>
              <c:strCache>
                <c:ptCount val="1"/>
                <c:pt idx="0">
                  <c:v>Běžná likvidita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Tabulky!$D$66:$H$66</c:f>
              <c:numCache>
                <c:formatCode>General</c:formatCode>
                <c:ptCount val="5"/>
                <c:pt idx="0">
                  <c:v>3.1080971659919028</c:v>
                </c:pt>
                <c:pt idx="1">
                  <c:v>4.264330521306511</c:v>
                </c:pt>
                <c:pt idx="2">
                  <c:v>3.9893673577884106</c:v>
                </c:pt>
                <c:pt idx="3">
                  <c:v>2.6045050898852069</c:v>
                </c:pt>
                <c:pt idx="4">
                  <c:v>20.482831325301206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16-40EF-AEC8-EC2221D0BAEC}"/>
            </c:ext>
          </c:extLst>
        </c:ser>
        <c:ser>
          <c:idx val="2"/>
          <c:order val="1"/>
          <c:tx>
            <c:strRef>
              <c:f>Tabulky!$C$75</c:f>
              <c:strCache>
                <c:ptCount val="1"/>
                <c:pt idx="0">
                  <c:v>Dolní hranice optimální hodnoty (Knápková 2017)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Tabulky!$D$75:$H$75</c:f>
              <c:numCache>
                <c:formatCode>General</c:formatCode>
                <c:ptCount val="5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6-40EF-AEC8-EC2221D0BAEC}"/>
            </c:ext>
          </c:extLst>
        </c:ser>
        <c:ser>
          <c:idx val="3"/>
          <c:order val="2"/>
          <c:tx>
            <c:strRef>
              <c:f>Tabulky!$C$76</c:f>
              <c:strCache>
                <c:ptCount val="1"/>
                <c:pt idx="0">
                  <c:v>Horní hranice optimální hodnoty (Knápková 2017)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Tabulky!$D$76:$H$76</c:f>
              <c:numCache>
                <c:formatCode>General</c:formatCode>
                <c:ptCount val="5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16-40EF-AEC8-EC2221D0B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3152"/>
        <c:axId val="14143568"/>
      </c:lineChart>
      <c:catAx>
        <c:axId val="14143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143568"/>
        <c:crosses val="autoZero"/>
        <c:auto val="1"/>
        <c:lblAlgn val="ctr"/>
        <c:lblOffset val="100"/>
        <c:noMultiLvlLbl val="0"/>
      </c:catAx>
      <c:valAx>
        <c:axId val="1414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14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3810</xdr:rowOff>
    </xdr:from>
    <xdr:to>
      <xdr:col>9</xdr:col>
      <xdr:colOff>304800</xdr:colOff>
      <xdr:row>20</xdr:row>
      <xdr:rowOff>3810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27</xdr:row>
      <xdr:rowOff>7620</xdr:rowOff>
    </xdr:from>
    <xdr:to>
      <xdr:col>10</xdr:col>
      <xdr:colOff>480060</xdr:colOff>
      <xdr:row>45</xdr:row>
      <xdr:rowOff>171450</xdr:rowOff>
    </xdr:to>
    <xdr:graphicFrame macro="">
      <xdr:nvGraphicFramePr>
        <xdr:cNvPr id="3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27</xdr:row>
      <xdr:rowOff>0</xdr:rowOff>
    </xdr:from>
    <xdr:to>
      <xdr:col>19</xdr:col>
      <xdr:colOff>426720</xdr:colOff>
      <xdr:row>45</xdr:row>
      <xdr:rowOff>163830</xdr:rowOff>
    </xdr:to>
    <xdr:graphicFrame macro="">
      <xdr:nvGraphicFramePr>
        <xdr:cNvPr id="4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3175</xdr:colOff>
      <xdr:row>52</xdr:row>
      <xdr:rowOff>1588</xdr:rowOff>
    </xdr:from>
    <xdr:to>
      <xdr:col>9</xdr:col>
      <xdr:colOff>307975</xdr:colOff>
      <xdr:row>66</xdr:row>
      <xdr:rowOff>137055</xdr:rowOff>
    </xdr:to>
    <xdr:graphicFrame macro="">
      <xdr:nvGraphicFramePr>
        <xdr:cNvPr id="5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11641</xdr:colOff>
      <xdr:row>73</xdr:row>
      <xdr:rowOff>8466</xdr:rowOff>
    </xdr:from>
    <xdr:to>
      <xdr:col>10</xdr:col>
      <xdr:colOff>541866</xdr:colOff>
      <xdr:row>91</xdr:row>
      <xdr:rowOff>162454</xdr:rowOff>
    </xdr:to>
    <xdr:graphicFrame macro="">
      <xdr:nvGraphicFramePr>
        <xdr:cNvPr id="6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460375</xdr:colOff>
      <xdr:row>49</xdr:row>
      <xdr:rowOff>126471</xdr:rowOff>
    </xdr:from>
    <xdr:to>
      <xdr:col>19</xdr:col>
      <xdr:colOff>155575</xdr:colOff>
      <xdr:row>64</xdr:row>
      <xdr:rowOff>75671</xdr:rowOff>
    </xdr:to>
    <xdr:graphicFrame macro="">
      <xdr:nvGraphicFramePr>
        <xdr:cNvPr id="8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31221</xdr:colOff>
      <xdr:row>93</xdr:row>
      <xdr:rowOff>164571</xdr:rowOff>
    </xdr:from>
    <xdr:to>
      <xdr:col>9</xdr:col>
      <xdr:colOff>336021</xdr:colOff>
      <xdr:row>108</xdr:row>
      <xdr:rowOff>113771</xdr:rowOff>
    </xdr:to>
    <xdr:graphicFrame macro="">
      <xdr:nvGraphicFramePr>
        <xdr:cNvPr id="10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234421</xdr:colOff>
      <xdr:row>94</xdr:row>
      <xdr:rowOff>33338</xdr:rowOff>
    </xdr:from>
    <xdr:to>
      <xdr:col>18</xdr:col>
      <xdr:colOff>539221</xdr:colOff>
      <xdr:row>108</xdr:row>
      <xdr:rowOff>168805</xdr:rowOff>
    </xdr:to>
    <xdr:graphicFrame macro="">
      <xdr:nvGraphicFramePr>
        <xdr:cNvPr id="11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31221</xdr:colOff>
      <xdr:row>109</xdr:row>
      <xdr:rowOff>58738</xdr:rowOff>
    </xdr:from>
    <xdr:to>
      <xdr:col>9</xdr:col>
      <xdr:colOff>336021</xdr:colOff>
      <xdr:row>124</xdr:row>
      <xdr:rowOff>7938</xdr:rowOff>
    </xdr:to>
    <xdr:graphicFrame macro="">
      <xdr:nvGraphicFramePr>
        <xdr:cNvPr id="12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237067</xdr:colOff>
      <xdr:row>73</xdr:row>
      <xdr:rowOff>8466</xdr:rowOff>
    </xdr:from>
    <xdr:to>
      <xdr:col>19</xdr:col>
      <xdr:colOff>474133</xdr:colOff>
      <xdr:row>91</xdr:row>
      <xdr:rowOff>160866</xdr:rowOff>
    </xdr:to>
    <xdr:graphicFrame macro="">
      <xdr:nvGraphicFramePr>
        <xdr:cNvPr id="9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233363</xdr:colOff>
      <xdr:row>112</xdr:row>
      <xdr:rowOff>98954</xdr:rowOff>
    </xdr:from>
    <xdr:to>
      <xdr:col>18</xdr:col>
      <xdr:colOff>538163</xdr:colOff>
      <xdr:row>127</xdr:row>
      <xdr:rowOff>57679</xdr:rowOff>
    </xdr:to>
    <xdr:graphicFrame macro="">
      <xdr:nvGraphicFramePr>
        <xdr:cNvPr id="13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282046</xdr:colOff>
      <xdr:row>127</xdr:row>
      <xdr:rowOff>73554</xdr:rowOff>
    </xdr:from>
    <xdr:to>
      <xdr:col>9</xdr:col>
      <xdr:colOff>586846</xdr:colOff>
      <xdr:row>142</xdr:row>
      <xdr:rowOff>22754</xdr:rowOff>
    </xdr:to>
    <xdr:graphicFrame macro="">
      <xdr:nvGraphicFramePr>
        <xdr:cNvPr id="14" name="Graf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237067</xdr:colOff>
      <xdr:row>130</xdr:row>
      <xdr:rowOff>91546</xdr:rowOff>
    </xdr:from>
    <xdr:to>
      <xdr:col>18</xdr:col>
      <xdr:colOff>541867</xdr:colOff>
      <xdr:row>145</xdr:row>
      <xdr:rowOff>40746</xdr:rowOff>
    </xdr:to>
    <xdr:graphicFrame macro="">
      <xdr:nvGraphicFramePr>
        <xdr:cNvPr id="15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265641</xdr:colOff>
      <xdr:row>144</xdr:row>
      <xdr:rowOff>8996</xdr:rowOff>
    </xdr:from>
    <xdr:to>
      <xdr:col>9</xdr:col>
      <xdr:colOff>570441</xdr:colOff>
      <xdr:row>158</xdr:row>
      <xdr:rowOff>144463</xdr:rowOff>
    </xdr:to>
    <xdr:graphicFrame macro="">
      <xdr:nvGraphicFramePr>
        <xdr:cNvPr id="16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R138"/>
  <sheetViews>
    <sheetView tabSelected="1" topLeftCell="A118" zoomScale="80" zoomScaleNormal="80" workbookViewId="0">
      <selection activeCell="H141" sqref="H141"/>
    </sheetView>
  </sheetViews>
  <sheetFormatPr defaultRowHeight="14.4" x14ac:dyDescent="0.3"/>
  <cols>
    <col min="3" max="3" width="25.77734375" customWidth="1"/>
    <col min="4" max="4" width="12.77734375" bestFit="1" customWidth="1"/>
    <col min="10" max="10" width="48.77734375" bestFit="1" customWidth="1"/>
    <col min="11" max="11" width="8.109375" bestFit="1" customWidth="1"/>
    <col min="12" max="12" width="12.77734375" bestFit="1" customWidth="1"/>
    <col min="13" max="13" width="8.109375" bestFit="1" customWidth="1"/>
    <col min="14" max="14" width="13.5546875" bestFit="1" customWidth="1"/>
    <col min="15" max="15" width="8.109375" bestFit="1" customWidth="1"/>
    <col min="16" max="16" width="12.77734375" bestFit="1" customWidth="1"/>
    <col min="17" max="17" width="8.109375" bestFit="1" customWidth="1"/>
    <col min="18" max="18" width="12.77734375" bestFit="1" customWidth="1"/>
  </cols>
  <sheetData>
    <row r="5" spans="3:17" x14ac:dyDescent="0.3">
      <c r="C5" s="5" t="s">
        <v>6</v>
      </c>
    </row>
    <row r="6" spans="3:17" ht="15" thickBot="1" x14ac:dyDescent="0.35"/>
    <row r="7" spans="3:17" ht="31.8" thickBot="1" x14ac:dyDescent="0.35">
      <c r="C7" s="1" t="s">
        <v>0</v>
      </c>
      <c r="D7" s="2">
        <v>2018</v>
      </c>
      <c r="E7" s="2">
        <v>2019</v>
      </c>
      <c r="F7" s="2">
        <v>2020</v>
      </c>
      <c r="G7" s="2">
        <v>2021</v>
      </c>
      <c r="H7" s="2">
        <v>2022</v>
      </c>
      <c r="J7" s="1" t="s">
        <v>7</v>
      </c>
      <c r="K7" s="2">
        <v>2018</v>
      </c>
      <c r="L7" s="2">
        <v>2019</v>
      </c>
      <c r="M7" s="2">
        <v>2020</v>
      </c>
      <c r="N7" s="2">
        <v>2021</v>
      </c>
      <c r="O7" s="2">
        <v>2022</v>
      </c>
      <c r="P7" s="2" t="s">
        <v>46</v>
      </c>
      <c r="Q7" s="2" t="s">
        <v>47</v>
      </c>
    </row>
    <row r="8" spans="3:17" ht="16.2" thickBot="1" x14ac:dyDescent="0.35">
      <c r="C8" s="6" t="s">
        <v>1</v>
      </c>
      <c r="D8" s="3">
        <v>46092</v>
      </c>
      <c r="E8" s="3">
        <v>62103</v>
      </c>
      <c r="F8" s="3">
        <v>57852</v>
      </c>
      <c r="G8" s="3">
        <v>71918</v>
      </c>
      <c r="H8" s="3">
        <v>476867</v>
      </c>
      <c r="J8" s="14" t="s">
        <v>8</v>
      </c>
      <c r="K8" s="3">
        <v>37918</v>
      </c>
      <c r="L8" s="3">
        <v>49057</v>
      </c>
      <c r="M8" s="3">
        <v>40089</v>
      </c>
      <c r="N8" s="3">
        <v>52589</v>
      </c>
      <c r="O8" s="3">
        <v>80601</v>
      </c>
      <c r="P8" s="3">
        <v>80601</v>
      </c>
      <c r="Q8" s="4"/>
    </row>
    <row r="9" spans="3:17" ht="16.2" thickBot="1" x14ac:dyDescent="0.35">
      <c r="C9" s="6" t="s">
        <v>2</v>
      </c>
      <c r="D9" s="3">
        <v>46092</v>
      </c>
      <c r="E9" s="3">
        <v>62103</v>
      </c>
      <c r="F9" s="3">
        <v>57852</v>
      </c>
      <c r="G9" s="3">
        <v>71918</v>
      </c>
      <c r="H9" s="3">
        <v>476867</v>
      </c>
      <c r="J9" s="14" t="s">
        <v>9</v>
      </c>
      <c r="K9" s="4">
        <v>-993</v>
      </c>
      <c r="L9" s="3">
        <v>-1115</v>
      </c>
      <c r="M9" s="4">
        <v>620</v>
      </c>
      <c r="N9" s="3">
        <v>-1204</v>
      </c>
      <c r="O9" s="3">
        <v>1977</v>
      </c>
      <c r="P9" s="3">
        <v>1977</v>
      </c>
      <c r="Q9" s="4"/>
    </row>
    <row r="10" spans="3:17" ht="47.4" thickBot="1" x14ac:dyDescent="0.35">
      <c r="C10" s="6" t="s">
        <v>3</v>
      </c>
      <c r="D10" s="3">
        <v>3105</v>
      </c>
      <c r="E10" s="3">
        <v>4531</v>
      </c>
      <c r="F10" s="3">
        <v>7743</v>
      </c>
      <c r="G10" s="3">
        <v>6873</v>
      </c>
      <c r="H10" s="3">
        <v>13909</v>
      </c>
      <c r="J10" s="14" t="s">
        <v>10</v>
      </c>
      <c r="K10" s="3">
        <v>6702</v>
      </c>
      <c r="L10" s="3">
        <v>10564</v>
      </c>
      <c r="M10" s="3">
        <v>11269</v>
      </c>
      <c r="N10" s="3">
        <v>14639</v>
      </c>
      <c r="O10" s="3">
        <v>21591</v>
      </c>
      <c r="P10" s="3">
        <v>21591</v>
      </c>
      <c r="Q10" s="4"/>
    </row>
    <row r="11" spans="3:17" ht="54.6" customHeight="1" thickBot="1" x14ac:dyDescent="0.35">
      <c r="C11" s="6" t="s">
        <v>4</v>
      </c>
      <c r="D11" s="3">
        <v>1251</v>
      </c>
      <c r="E11" s="4" t="s">
        <v>5</v>
      </c>
      <c r="F11" s="3">
        <v>-1334</v>
      </c>
      <c r="G11" s="4">
        <v>-816</v>
      </c>
      <c r="H11" s="3">
        <v>42366</v>
      </c>
      <c r="J11" s="14" t="s">
        <v>11</v>
      </c>
      <c r="K11" s="4">
        <v>19</v>
      </c>
      <c r="L11" s="4">
        <v>46</v>
      </c>
      <c r="M11" s="4">
        <v>72</v>
      </c>
      <c r="N11" s="4">
        <v>54</v>
      </c>
      <c r="O11" s="4">
        <v>90</v>
      </c>
      <c r="P11" s="4">
        <v>90</v>
      </c>
      <c r="Q11" s="4"/>
    </row>
    <row r="12" spans="3:17" ht="16.2" thickBot="1" x14ac:dyDescent="0.35">
      <c r="J12" s="14" t="s">
        <v>12</v>
      </c>
      <c r="K12" s="4">
        <v>787</v>
      </c>
      <c r="L12" s="3">
        <v>1113</v>
      </c>
      <c r="M12" s="3">
        <v>3725</v>
      </c>
      <c r="N12" s="3">
        <v>4586</v>
      </c>
      <c r="O12" s="3">
        <v>5221</v>
      </c>
      <c r="P12" s="4">
        <v>370631</v>
      </c>
      <c r="Q12" s="4"/>
    </row>
    <row r="13" spans="3:17" ht="31.8" thickBot="1" x14ac:dyDescent="0.35">
      <c r="J13" s="14" t="s">
        <v>13</v>
      </c>
      <c r="K13" s="3">
        <v>1488</v>
      </c>
      <c r="L13" s="3">
        <v>2142</v>
      </c>
      <c r="M13" s="3">
        <v>1782</v>
      </c>
      <c r="N13" s="3">
        <v>1250</v>
      </c>
      <c r="O13" s="3">
        <v>1938</v>
      </c>
      <c r="P13" s="3">
        <v>1938</v>
      </c>
      <c r="Q13" s="4"/>
    </row>
    <row r="14" spans="3:17" ht="16.2" thickBot="1" x14ac:dyDescent="0.35">
      <c r="J14" s="14" t="s">
        <v>14</v>
      </c>
      <c r="K14" s="4">
        <v>15</v>
      </c>
      <c r="L14" s="4">
        <v>35</v>
      </c>
      <c r="M14" s="4">
        <v>162</v>
      </c>
      <c r="N14" s="4">
        <v>5</v>
      </c>
      <c r="O14" s="4">
        <v>40</v>
      </c>
      <c r="P14" s="4">
        <v>40</v>
      </c>
      <c r="Q14" s="4"/>
    </row>
    <row r="15" spans="3:17" ht="16.2" thickBot="1" x14ac:dyDescent="0.35">
      <c r="J15" s="14" t="s">
        <v>15</v>
      </c>
      <c r="K15" s="4">
        <v>156</v>
      </c>
      <c r="L15" s="4">
        <v>262</v>
      </c>
      <c r="M15" s="4">
        <v>133</v>
      </c>
      <c r="N15" s="4" t="s">
        <v>16</v>
      </c>
      <c r="O15" s="4" t="s">
        <v>16</v>
      </c>
      <c r="P15" s="4" t="s">
        <v>48</v>
      </c>
      <c r="Q15" s="4"/>
    </row>
    <row r="16" spans="3:17" x14ac:dyDescent="0.3">
      <c r="C16" s="7" t="s">
        <v>17</v>
      </c>
      <c r="J16" s="5" t="s">
        <v>38</v>
      </c>
    </row>
    <row r="17" spans="3:18" ht="15" thickBot="1" x14ac:dyDescent="0.35"/>
    <row r="18" spans="3:18" ht="16.2" thickBot="1" x14ac:dyDescent="0.35">
      <c r="C18" s="1" t="s">
        <v>7</v>
      </c>
      <c r="D18" s="2">
        <v>2018</v>
      </c>
      <c r="E18" s="2">
        <v>2019</v>
      </c>
      <c r="F18" s="2">
        <v>2020</v>
      </c>
      <c r="G18" s="2">
        <v>2021</v>
      </c>
      <c r="H18" s="2">
        <v>2022</v>
      </c>
      <c r="J18" s="29" t="s">
        <v>7</v>
      </c>
      <c r="K18" s="27" t="s">
        <v>39</v>
      </c>
      <c r="L18" s="28"/>
      <c r="M18" s="27" t="s">
        <v>40</v>
      </c>
      <c r="N18" s="28"/>
      <c r="O18" s="27" t="s">
        <v>41</v>
      </c>
      <c r="P18" s="28"/>
      <c r="Q18" s="27" t="s">
        <v>42</v>
      </c>
      <c r="R18" s="28"/>
    </row>
    <row r="19" spans="3:18" ht="47.4" thickBot="1" x14ac:dyDescent="0.35">
      <c r="C19" s="6" t="s">
        <v>8</v>
      </c>
      <c r="D19" s="3">
        <v>37918</v>
      </c>
      <c r="E19" s="3">
        <v>49057</v>
      </c>
      <c r="F19" s="3">
        <v>40089</v>
      </c>
      <c r="G19" s="3">
        <v>52589</v>
      </c>
      <c r="H19" s="3">
        <v>80601</v>
      </c>
      <c r="J19" s="30"/>
      <c r="K19" s="8" t="s">
        <v>43</v>
      </c>
      <c r="L19" s="8" t="s">
        <v>44</v>
      </c>
      <c r="M19" s="8" t="s">
        <v>43</v>
      </c>
      <c r="N19" s="8" t="s">
        <v>44</v>
      </c>
      <c r="O19" s="8" t="s">
        <v>43</v>
      </c>
      <c r="P19" s="8" t="s">
        <v>44</v>
      </c>
      <c r="Q19" s="8" t="s">
        <v>43</v>
      </c>
      <c r="R19" s="8" t="s">
        <v>44</v>
      </c>
    </row>
    <row r="20" spans="3:18" ht="31.8" thickBot="1" x14ac:dyDescent="0.35">
      <c r="C20" s="6" t="s">
        <v>9</v>
      </c>
      <c r="D20" s="4">
        <v>-993</v>
      </c>
      <c r="E20" s="3">
        <v>-1115</v>
      </c>
      <c r="F20" s="4">
        <v>620</v>
      </c>
      <c r="G20" s="3">
        <v>-1204</v>
      </c>
      <c r="H20" s="3">
        <v>1977</v>
      </c>
      <c r="J20" s="6" t="s">
        <v>8</v>
      </c>
      <c r="K20" s="10">
        <f>E19-D19</f>
        <v>11139</v>
      </c>
      <c r="L20" s="9">
        <f>(K20*100)/D19</f>
        <v>29.376549396065194</v>
      </c>
      <c r="M20" s="10">
        <f>F19-E19</f>
        <v>-8968</v>
      </c>
      <c r="N20" s="9">
        <f>(M20*100)/E19</f>
        <v>-18.280775424506185</v>
      </c>
      <c r="O20" s="10">
        <f>G19-F19</f>
        <v>12500</v>
      </c>
      <c r="P20" s="9">
        <f>(O20*100)/F19</f>
        <v>31.180623113572302</v>
      </c>
      <c r="Q20" s="10">
        <f>H19-G19</f>
        <v>28012</v>
      </c>
      <c r="R20" s="9">
        <f>(Q20*100)/G19</f>
        <v>53.265892106714332</v>
      </c>
    </row>
    <row r="21" spans="3:18" ht="16.2" thickBot="1" x14ac:dyDescent="0.35">
      <c r="C21" s="6" t="s">
        <v>10</v>
      </c>
      <c r="D21" s="3">
        <v>6702</v>
      </c>
      <c r="E21" s="3">
        <v>10564</v>
      </c>
      <c r="F21" s="3">
        <v>11269</v>
      </c>
      <c r="G21" s="3">
        <v>14639</v>
      </c>
      <c r="H21" s="3">
        <v>21591</v>
      </c>
      <c r="J21" s="6" t="s">
        <v>9</v>
      </c>
      <c r="K21" s="10">
        <f t="shared" ref="K21:K27" si="0">E20-D20</f>
        <v>-122</v>
      </c>
      <c r="L21" s="9">
        <f t="shared" ref="L21:L27" si="1">(K21*100)/D20</f>
        <v>12.28600201409869</v>
      </c>
      <c r="M21" s="10">
        <f t="shared" ref="M21:M26" si="2">F20-E20</f>
        <v>1735</v>
      </c>
      <c r="N21" s="9">
        <f t="shared" ref="N21:N27" si="3">(M21*100)/E20</f>
        <v>-155.60538116591928</v>
      </c>
      <c r="O21" s="10">
        <f t="shared" ref="O21:O27" si="4">G20-F20</f>
        <v>-1824</v>
      </c>
      <c r="P21" s="9">
        <f t="shared" ref="P21:P27" si="5">(O21*100)/F20</f>
        <v>-294.19354838709677</v>
      </c>
      <c r="Q21" s="10">
        <f t="shared" ref="Q21:Q27" si="6">H20-G20</f>
        <v>3181</v>
      </c>
      <c r="R21" s="9">
        <f t="shared" ref="R21:R27" si="7">(Q21*100)/G20</f>
        <v>-264.20265780730898</v>
      </c>
    </row>
    <row r="22" spans="3:18" ht="16.2" thickBot="1" x14ac:dyDescent="0.35">
      <c r="C22" s="6" t="s">
        <v>11</v>
      </c>
      <c r="D22" s="4">
        <v>19</v>
      </c>
      <c r="E22" s="4">
        <v>46</v>
      </c>
      <c r="F22" s="4">
        <v>72</v>
      </c>
      <c r="G22" s="4">
        <v>54</v>
      </c>
      <c r="H22" s="4">
        <v>90</v>
      </c>
      <c r="J22" s="6" t="s">
        <v>10</v>
      </c>
      <c r="K22" s="10">
        <f t="shared" si="0"/>
        <v>3862</v>
      </c>
      <c r="L22" s="9">
        <f t="shared" si="1"/>
        <v>57.624589674723964</v>
      </c>
      <c r="M22" s="10">
        <f t="shared" si="2"/>
        <v>705</v>
      </c>
      <c r="N22" s="9">
        <f t="shared" si="3"/>
        <v>6.6736084816357444</v>
      </c>
      <c r="O22" s="10">
        <f t="shared" si="4"/>
        <v>3370</v>
      </c>
      <c r="P22" s="9">
        <f t="shared" si="5"/>
        <v>29.905049250155294</v>
      </c>
      <c r="Q22" s="10">
        <f t="shared" si="6"/>
        <v>6952</v>
      </c>
      <c r="R22" s="9">
        <f t="shared" si="7"/>
        <v>47.48958262176378</v>
      </c>
    </row>
    <row r="23" spans="3:18" ht="16.2" thickBot="1" x14ac:dyDescent="0.35">
      <c r="C23" s="6" t="s">
        <v>12</v>
      </c>
      <c r="D23" s="4">
        <v>787</v>
      </c>
      <c r="E23" s="3">
        <v>1113</v>
      </c>
      <c r="F23" s="3">
        <v>3725</v>
      </c>
      <c r="G23" s="3">
        <v>4586</v>
      </c>
      <c r="H23" s="3">
        <v>5221</v>
      </c>
      <c r="J23" s="6" t="s">
        <v>11</v>
      </c>
      <c r="K23" s="10">
        <f t="shared" si="0"/>
        <v>27</v>
      </c>
      <c r="L23" s="9">
        <f t="shared" si="1"/>
        <v>142.10526315789474</v>
      </c>
      <c r="M23" s="10">
        <f t="shared" si="2"/>
        <v>26</v>
      </c>
      <c r="N23" s="9">
        <f t="shared" si="3"/>
        <v>56.521739130434781</v>
      </c>
      <c r="O23" s="10">
        <f t="shared" si="4"/>
        <v>-18</v>
      </c>
      <c r="P23" s="9">
        <f t="shared" si="5"/>
        <v>-25</v>
      </c>
      <c r="Q23" s="10">
        <f t="shared" si="6"/>
        <v>36</v>
      </c>
      <c r="R23" s="9">
        <f t="shared" si="7"/>
        <v>66.666666666666671</v>
      </c>
    </row>
    <row r="24" spans="3:18" ht="47.4" thickBot="1" x14ac:dyDescent="0.35">
      <c r="C24" s="6" t="s">
        <v>13</v>
      </c>
      <c r="D24" s="3">
        <v>1488</v>
      </c>
      <c r="E24" s="3">
        <v>2142</v>
      </c>
      <c r="F24" s="3">
        <v>1782</v>
      </c>
      <c r="G24" s="3">
        <v>1250</v>
      </c>
      <c r="H24" s="3">
        <v>1938</v>
      </c>
      <c r="J24" s="6" t="s">
        <v>12</v>
      </c>
      <c r="K24" s="10">
        <f t="shared" si="0"/>
        <v>326</v>
      </c>
      <c r="L24" s="9">
        <f t="shared" si="1"/>
        <v>41.42312579415502</v>
      </c>
      <c r="M24" s="10">
        <f t="shared" si="2"/>
        <v>2612</v>
      </c>
      <c r="N24" s="9">
        <f t="shared" si="3"/>
        <v>234.68104222821205</v>
      </c>
      <c r="O24" s="10">
        <f t="shared" si="4"/>
        <v>861</v>
      </c>
      <c r="P24" s="9">
        <f t="shared" si="5"/>
        <v>23.114093959731544</v>
      </c>
      <c r="Q24" s="10">
        <f t="shared" si="6"/>
        <v>635</v>
      </c>
      <c r="R24" s="9">
        <f t="shared" si="7"/>
        <v>13.846489315307457</v>
      </c>
    </row>
    <row r="25" spans="3:18" ht="31.8" thickBot="1" x14ac:dyDescent="0.35">
      <c r="C25" s="6" t="s">
        <v>14</v>
      </c>
      <c r="D25" s="4">
        <v>15</v>
      </c>
      <c r="E25" s="4">
        <v>35</v>
      </c>
      <c r="F25" s="4">
        <v>162</v>
      </c>
      <c r="G25" s="4">
        <v>5</v>
      </c>
      <c r="H25" s="4">
        <v>40</v>
      </c>
      <c r="J25" s="6" t="s">
        <v>13</v>
      </c>
      <c r="K25" s="10">
        <f t="shared" si="0"/>
        <v>654</v>
      </c>
      <c r="L25" s="9">
        <f t="shared" si="1"/>
        <v>43.951612903225808</v>
      </c>
      <c r="M25" s="10">
        <f t="shared" si="2"/>
        <v>-360</v>
      </c>
      <c r="N25" s="9">
        <f t="shared" si="3"/>
        <v>-16.806722689075631</v>
      </c>
      <c r="O25" s="10">
        <f t="shared" si="4"/>
        <v>-532</v>
      </c>
      <c r="P25" s="9">
        <f t="shared" si="5"/>
        <v>-29.854096520763189</v>
      </c>
      <c r="Q25" s="10">
        <f t="shared" si="6"/>
        <v>688</v>
      </c>
      <c r="R25" s="9">
        <f t="shared" si="7"/>
        <v>55.04</v>
      </c>
    </row>
    <row r="26" spans="3:18" ht="16.2" thickBot="1" x14ac:dyDescent="0.35">
      <c r="C26" s="6" t="s">
        <v>15</v>
      </c>
      <c r="D26" s="4">
        <v>156</v>
      </c>
      <c r="E26" s="4">
        <v>262</v>
      </c>
      <c r="F26" s="4">
        <v>133</v>
      </c>
      <c r="G26" s="4" t="s">
        <v>16</v>
      </c>
      <c r="H26" s="4" t="s">
        <v>16</v>
      </c>
      <c r="J26" s="6" t="s">
        <v>14</v>
      </c>
      <c r="K26" s="10">
        <f t="shared" si="0"/>
        <v>20</v>
      </c>
      <c r="L26" s="9">
        <f t="shared" si="1"/>
        <v>133.33333333333334</v>
      </c>
      <c r="M26" s="10">
        <f t="shared" si="2"/>
        <v>127</v>
      </c>
      <c r="N26" s="9">
        <f t="shared" si="3"/>
        <v>362.85714285714283</v>
      </c>
      <c r="O26" s="10">
        <f t="shared" si="4"/>
        <v>-157</v>
      </c>
      <c r="P26" s="9">
        <f t="shared" si="5"/>
        <v>-96.913580246913583</v>
      </c>
      <c r="Q26" s="10">
        <f t="shared" si="6"/>
        <v>35</v>
      </c>
      <c r="R26" s="9">
        <f t="shared" si="7"/>
        <v>700</v>
      </c>
    </row>
    <row r="27" spans="3:18" ht="16.2" thickBot="1" x14ac:dyDescent="0.35">
      <c r="J27" s="6" t="s">
        <v>15</v>
      </c>
      <c r="K27" s="10">
        <f t="shared" si="0"/>
        <v>106</v>
      </c>
      <c r="L27" s="9">
        <f t="shared" si="1"/>
        <v>67.948717948717942</v>
      </c>
      <c r="M27" s="10">
        <f>F26-E26</f>
        <v>-129</v>
      </c>
      <c r="N27" s="9">
        <f t="shared" si="3"/>
        <v>-49.236641221374043</v>
      </c>
      <c r="O27" s="10" t="e">
        <f t="shared" si="4"/>
        <v>#VALUE!</v>
      </c>
      <c r="P27" s="9" t="e">
        <f t="shared" si="5"/>
        <v>#VALUE!</v>
      </c>
      <c r="Q27" s="10" t="e">
        <f t="shared" si="6"/>
        <v>#VALUE!</v>
      </c>
      <c r="R27" s="9" t="e">
        <f t="shared" si="7"/>
        <v>#VALUE!</v>
      </c>
    </row>
    <row r="31" spans="3:18" x14ac:dyDescent="0.3">
      <c r="C31" s="7" t="s">
        <v>24</v>
      </c>
    </row>
    <row r="32" spans="3:18" ht="15" thickBot="1" x14ac:dyDescent="0.35"/>
    <row r="33" spans="3:18" ht="16.2" thickBot="1" x14ac:dyDescent="0.35">
      <c r="C33" s="1" t="s">
        <v>7</v>
      </c>
      <c r="D33" s="2">
        <v>2018</v>
      </c>
      <c r="E33" s="2">
        <v>2019</v>
      </c>
      <c r="F33" s="2">
        <v>2020</v>
      </c>
      <c r="G33" s="2">
        <v>2021</v>
      </c>
      <c r="H33" s="2">
        <v>2022</v>
      </c>
      <c r="J33" s="1" t="s">
        <v>7</v>
      </c>
      <c r="K33" s="2">
        <v>2018</v>
      </c>
      <c r="L33" s="2">
        <v>2019</v>
      </c>
      <c r="M33" s="2">
        <v>2020</v>
      </c>
      <c r="N33" s="2">
        <v>2021</v>
      </c>
      <c r="O33" s="2">
        <v>2022</v>
      </c>
    </row>
    <row r="34" spans="3:18" ht="16.2" thickBot="1" x14ac:dyDescent="0.35">
      <c r="C34" s="6" t="s">
        <v>18</v>
      </c>
      <c r="D34" s="4">
        <v>18</v>
      </c>
      <c r="E34" s="4">
        <v>31</v>
      </c>
      <c r="F34" s="4">
        <v>409</v>
      </c>
      <c r="G34" s="4">
        <v>277</v>
      </c>
      <c r="H34" s="3">
        <v>365410</v>
      </c>
      <c r="J34" s="14" t="s">
        <v>19</v>
      </c>
      <c r="K34" s="4">
        <v>746</v>
      </c>
      <c r="L34" s="4">
        <v>991</v>
      </c>
      <c r="M34" s="3">
        <v>3315</v>
      </c>
      <c r="N34" s="3">
        <v>4222</v>
      </c>
      <c r="O34" s="15">
        <v>4042</v>
      </c>
    </row>
    <row r="35" spans="3:18" ht="16.2" thickBot="1" x14ac:dyDescent="0.35">
      <c r="C35" s="6" t="s">
        <v>19</v>
      </c>
      <c r="D35" s="4">
        <v>746</v>
      </c>
      <c r="E35" s="4">
        <v>991</v>
      </c>
      <c r="F35" s="3">
        <v>3315</v>
      </c>
      <c r="G35" s="3">
        <v>4222</v>
      </c>
      <c r="H35" s="3">
        <v>4042</v>
      </c>
      <c r="J35" s="14" t="s">
        <v>20</v>
      </c>
      <c r="K35" s="3">
        <v>5856</v>
      </c>
      <c r="L35" s="3">
        <v>9399</v>
      </c>
      <c r="M35" s="4" t="s">
        <v>21</v>
      </c>
      <c r="N35" s="3">
        <v>12304</v>
      </c>
      <c r="O35" s="3">
        <v>18337</v>
      </c>
    </row>
    <row r="36" spans="3:18" ht="16.2" thickBot="1" x14ac:dyDescent="0.35">
      <c r="C36" s="6" t="s">
        <v>20</v>
      </c>
      <c r="D36" s="3">
        <v>5856</v>
      </c>
      <c r="E36" s="3">
        <v>9399</v>
      </c>
      <c r="F36" s="4" t="s">
        <v>21</v>
      </c>
      <c r="G36" s="3">
        <v>12304</v>
      </c>
      <c r="H36" s="3">
        <v>18337</v>
      </c>
      <c r="J36" s="14" t="s">
        <v>22</v>
      </c>
      <c r="K36" s="3">
        <v>33354</v>
      </c>
      <c r="L36" s="3">
        <v>44477</v>
      </c>
      <c r="M36" s="3">
        <v>37038</v>
      </c>
      <c r="N36" s="3">
        <v>47685</v>
      </c>
      <c r="O36" s="3">
        <v>72395</v>
      </c>
    </row>
    <row r="37" spans="3:18" ht="31.8" thickBot="1" x14ac:dyDescent="0.35">
      <c r="C37" s="6" t="s">
        <v>22</v>
      </c>
      <c r="D37" s="3">
        <v>33354</v>
      </c>
      <c r="E37" s="3">
        <v>44477</v>
      </c>
      <c r="F37" s="3">
        <v>37038</v>
      </c>
      <c r="G37" s="3">
        <v>47685</v>
      </c>
      <c r="H37" s="3">
        <v>72395</v>
      </c>
      <c r="J37" s="14" t="s">
        <v>23</v>
      </c>
      <c r="K37" s="3">
        <v>3363</v>
      </c>
      <c r="L37" s="3">
        <v>3144</v>
      </c>
      <c r="M37" s="3">
        <v>2657</v>
      </c>
      <c r="N37" s="3">
        <v>4267</v>
      </c>
      <c r="O37" s="3">
        <v>7065</v>
      </c>
    </row>
    <row r="38" spans="3:18" ht="47.4" thickBot="1" x14ac:dyDescent="0.35">
      <c r="C38" s="6" t="s">
        <v>23</v>
      </c>
      <c r="D38" s="3">
        <v>3363</v>
      </c>
      <c r="E38" s="3">
        <v>3144</v>
      </c>
      <c r="F38" s="3">
        <v>2657</v>
      </c>
      <c r="G38" s="3">
        <v>4267</v>
      </c>
      <c r="H38" s="3">
        <v>7065</v>
      </c>
    </row>
    <row r="43" spans="3:18" x14ac:dyDescent="0.3">
      <c r="C43" s="5" t="s">
        <v>25</v>
      </c>
      <c r="J43" s="5" t="s">
        <v>45</v>
      </c>
    </row>
    <row r="44" spans="3:18" ht="15" thickBot="1" x14ac:dyDescent="0.35"/>
    <row r="45" spans="3:18" ht="16.2" thickBot="1" x14ac:dyDescent="0.35">
      <c r="C45" s="1" t="s">
        <v>26</v>
      </c>
      <c r="D45" s="2">
        <v>2018</v>
      </c>
      <c r="E45" s="2">
        <v>2019</v>
      </c>
      <c r="F45" s="2">
        <v>2020</v>
      </c>
      <c r="G45" s="2">
        <v>2021</v>
      </c>
      <c r="H45" s="2">
        <v>2022</v>
      </c>
      <c r="J45" s="25" t="s">
        <v>7</v>
      </c>
      <c r="K45" s="27" t="s">
        <v>39</v>
      </c>
      <c r="L45" s="28"/>
      <c r="M45" s="27" t="s">
        <v>40</v>
      </c>
      <c r="N45" s="28"/>
      <c r="O45" s="27" t="s">
        <v>41</v>
      </c>
      <c r="P45" s="28"/>
      <c r="Q45" s="27" t="s">
        <v>42</v>
      </c>
      <c r="R45" s="28"/>
    </row>
    <row r="46" spans="3:18" ht="47.4" thickBot="1" x14ac:dyDescent="0.35">
      <c r="C46" s="6" t="s">
        <v>27</v>
      </c>
      <c r="D46" s="3">
        <v>15825</v>
      </c>
      <c r="E46" s="3">
        <v>17976</v>
      </c>
      <c r="F46" s="3">
        <v>17731</v>
      </c>
      <c r="G46" s="3">
        <v>28361</v>
      </c>
      <c r="H46" s="3">
        <v>33158</v>
      </c>
      <c r="J46" s="26"/>
      <c r="K46" s="8" t="s">
        <v>43</v>
      </c>
      <c r="L46" s="8" t="s">
        <v>44</v>
      </c>
      <c r="M46" s="8" t="s">
        <v>43</v>
      </c>
      <c r="N46" s="8" t="s">
        <v>44</v>
      </c>
      <c r="O46" s="8" t="s">
        <v>43</v>
      </c>
      <c r="P46" s="8" t="s">
        <v>44</v>
      </c>
      <c r="Q46" s="8" t="s">
        <v>43</v>
      </c>
      <c r="R46" s="8" t="s">
        <v>44</v>
      </c>
    </row>
    <row r="47" spans="3:18" ht="16.2" thickBot="1" x14ac:dyDescent="0.35">
      <c r="C47" s="6" t="s">
        <v>28</v>
      </c>
      <c r="D47" s="3">
        <v>20683</v>
      </c>
      <c r="E47" s="3">
        <v>25455</v>
      </c>
      <c r="F47" s="3">
        <v>28945</v>
      </c>
      <c r="G47" s="3">
        <v>34083</v>
      </c>
      <c r="H47" s="3">
        <v>60521</v>
      </c>
      <c r="J47" s="11" t="s">
        <v>27</v>
      </c>
      <c r="K47" s="13">
        <f>E46-D46</f>
        <v>2151</v>
      </c>
      <c r="L47" s="12">
        <f>(K47*100)/D46</f>
        <v>13.592417061611375</v>
      </c>
      <c r="M47" s="13">
        <f>F46-E46</f>
        <v>-245</v>
      </c>
      <c r="N47" s="12">
        <f>(M47*100)/E46</f>
        <v>-1.3629283489096573</v>
      </c>
      <c r="O47" s="13">
        <f>G46-F46</f>
        <v>10630</v>
      </c>
      <c r="P47" s="12">
        <f>(O47*100)/F46</f>
        <v>59.951497377474482</v>
      </c>
      <c r="Q47" s="13">
        <f>H46-G46</f>
        <v>4797</v>
      </c>
      <c r="R47" s="12">
        <f>(Q47*100)/G46</f>
        <v>16.914072141320826</v>
      </c>
    </row>
    <row r="48" spans="3:18" ht="31.8" thickBot="1" x14ac:dyDescent="0.35">
      <c r="C48" s="6" t="s">
        <v>29</v>
      </c>
      <c r="D48" s="3">
        <v>7997</v>
      </c>
      <c r="E48" s="3">
        <v>15656</v>
      </c>
      <c r="F48" s="3">
        <v>9476</v>
      </c>
      <c r="G48" s="3">
        <v>9009</v>
      </c>
      <c r="H48" s="3">
        <v>13104</v>
      </c>
      <c r="J48" s="11" t="s">
        <v>28</v>
      </c>
      <c r="K48" s="13">
        <f>E47-D47</f>
        <v>4772</v>
      </c>
      <c r="L48" s="12">
        <f>(K48*100)/D47</f>
        <v>23.072088188367257</v>
      </c>
      <c r="M48" s="13">
        <f>F47-E47</f>
        <v>3490</v>
      </c>
      <c r="N48" s="12">
        <f>(M48*100)/E47</f>
        <v>13.710469455902572</v>
      </c>
      <c r="O48" s="13">
        <f>G47-F47</f>
        <v>5138</v>
      </c>
      <c r="P48" s="12">
        <f>(O48*100)/F47</f>
        <v>17.750906892382105</v>
      </c>
      <c r="Q48" s="13">
        <f>H47-G47</f>
        <v>26438</v>
      </c>
      <c r="R48" s="12">
        <f>(Q48*100)/G47</f>
        <v>77.569462782032105</v>
      </c>
    </row>
    <row r="49" spans="3:18" ht="16.2" thickBot="1" x14ac:dyDescent="0.35">
      <c r="C49" s="6" t="s">
        <v>30</v>
      </c>
      <c r="D49" s="4">
        <v>413</v>
      </c>
      <c r="E49" s="4">
        <v>312</v>
      </c>
      <c r="F49" s="4">
        <v>244</v>
      </c>
      <c r="G49" s="4">
        <v>346</v>
      </c>
      <c r="H49" s="3">
        <v>3285</v>
      </c>
      <c r="J49" s="11" t="s">
        <v>29</v>
      </c>
      <c r="K49" s="13">
        <f>E48-D48</f>
        <v>7659</v>
      </c>
      <c r="L49" s="12">
        <f>(K49*100)/D48</f>
        <v>95.773415030636485</v>
      </c>
      <c r="M49" s="13">
        <f>F48-E48</f>
        <v>-6180</v>
      </c>
      <c r="N49" s="12">
        <f>(M49*100)/E48</f>
        <v>-39.473684210526315</v>
      </c>
      <c r="O49" s="13">
        <f>G48-F48</f>
        <v>-467</v>
      </c>
      <c r="P49" s="12">
        <f>(O49*100)/F48</f>
        <v>-4.9282397636133393</v>
      </c>
      <c r="Q49" s="13">
        <f>H48-G48</f>
        <v>4095</v>
      </c>
      <c r="R49" s="12">
        <f>(Q49*100)/G48</f>
        <v>45.454545454545453</v>
      </c>
    </row>
    <row r="50" spans="3:18" ht="16.2" thickBot="1" x14ac:dyDescent="0.35">
      <c r="C50" s="6" t="s">
        <v>31</v>
      </c>
      <c r="D50" s="3">
        <v>1174</v>
      </c>
      <c r="E50" s="3">
        <v>2705</v>
      </c>
      <c r="F50" s="3">
        <v>1456</v>
      </c>
      <c r="G50" s="4">
        <v>120</v>
      </c>
      <c r="H50" s="4" t="s">
        <v>16</v>
      </c>
      <c r="J50" s="11" t="s">
        <v>30</v>
      </c>
      <c r="K50" s="13">
        <f>E49-D49</f>
        <v>-101</v>
      </c>
      <c r="L50" s="12">
        <f>(K50*100)/D49</f>
        <v>-24.455205811138015</v>
      </c>
      <c r="M50" s="13">
        <f>F49-E49</f>
        <v>-68</v>
      </c>
      <c r="N50" s="12">
        <f>(M50*100)/E49</f>
        <v>-21.794871794871796</v>
      </c>
      <c r="O50" s="13">
        <f>G49-F49</f>
        <v>102</v>
      </c>
      <c r="P50" s="12">
        <f>(O50*100)/F49</f>
        <v>41.803278688524593</v>
      </c>
      <c r="Q50" s="13">
        <f>H49-G49</f>
        <v>2939</v>
      </c>
      <c r="R50" s="12">
        <f>(Q50*100)/G49</f>
        <v>849.4219653179191</v>
      </c>
    </row>
    <row r="51" spans="3:18" ht="16.2" thickBot="1" x14ac:dyDescent="0.35">
      <c r="J51" s="11" t="s">
        <v>31</v>
      </c>
      <c r="K51" s="13">
        <f>E50-D50</f>
        <v>1531</v>
      </c>
      <c r="L51" s="12">
        <f>(K51*100)/D50</f>
        <v>130.40885860306645</v>
      </c>
      <c r="M51" s="13">
        <f>F50-E50</f>
        <v>-1249</v>
      </c>
      <c r="N51" s="12">
        <f>(M51*100)/E50</f>
        <v>-46.173752310536045</v>
      </c>
      <c r="O51" s="13">
        <f>G50-F50</f>
        <v>-1336</v>
      </c>
      <c r="P51" s="12">
        <f>(O51*100)/F50</f>
        <v>-91.758241758241752</v>
      </c>
      <c r="Q51" s="13" t="e">
        <f>H50-G50</f>
        <v>#VALUE!</v>
      </c>
      <c r="R51" s="12" t="e">
        <f>(Q51*100)/G50</f>
        <v>#VALUE!</v>
      </c>
    </row>
    <row r="56" spans="3:18" x14ac:dyDescent="0.3">
      <c r="C56" t="s">
        <v>49</v>
      </c>
    </row>
    <row r="57" spans="3:18" ht="15" thickBot="1" x14ac:dyDescent="0.35"/>
    <row r="58" spans="3:18" ht="16.2" thickBot="1" x14ac:dyDescent="0.35">
      <c r="C58" s="1" t="s">
        <v>7</v>
      </c>
      <c r="D58" s="2">
        <v>2018</v>
      </c>
      <c r="E58" s="2">
        <v>2019</v>
      </c>
      <c r="F58" s="2">
        <v>2020</v>
      </c>
      <c r="G58" s="2">
        <v>2021</v>
      </c>
      <c r="H58" s="2">
        <v>2022</v>
      </c>
    </row>
    <row r="59" spans="3:18" ht="16.2" thickBot="1" x14ac:dyDescent="0.35">
      <c r="C59" s="16" t="s">
        <v>50</v>
      </c>
      <c r="D59" s="3">
        <v>15354</v>
      </c>
      <c r="E59" s="3">
        <v>19714</v>
      </c>
      <c r="F59" s="3">
        <v>22512</v>
      </c>
      <c r="G59" s="3">
        <v>24050</v>
      </c>
      <c r="H59" s="3">
        <v>68003</v>
      </c>
    </row>
    <row r="60" spans="3:18" ht="16.2" thickBot="1" x14ac:dyDescent="0.35">
      <c r="C60" s="16" t="s">
        <v>51</v>
      </c>
      <c r="D60" s="3">
        <v>1581</v>
      </c>
      <c r="E60" s="3">
        <v>3084</v>
      </c>
      <c r="F60" s="3">
        <v>2343</v>
      </c>
      <c r="G60" s="3">
        <v>3352</v>
      </c>
      <c r="H60" s="3">
        <v>1659</v>
      </c>
    </row>
    <row r="61" spans="3:18" ht="16.2" thickBot="1" x14ac:dyDescent="0.35">
      <c r="C61" s="16" t="s">
        <v>52</v>
      </c>
      <c r="D61" s="3">
        <v>2866</v>
      </c>
      <c r="E61" s="3">
        <v>2961</v>
      </c>
      <c r="F61" s="3">
        <v>2662</v>
      </c>
      <c r="G61" s="3">
        <v>7795</v>
      </c>
      <c r="H61" s="3">
        <v>15238</v>
      </c>
    </row>
    <row r="62" spans="3:18" ht="16.2" thickBot="1" x14ac:dyDescent="0.35">
      <c r="C62" s="16" t="s">
        <v>53</v>
      </c>
      <c r="D62" s="3">
        <v>10905</v>
      </c>
      <c r="E62" s="3">
        <v>13647</v>
      </c>
      <c r="F62" s="3">
        <v>17350</v>
      </c>
      <c r="G62" s="3">
        <v>12854</v>
      </c>
      <c r="H62" s="3">
        <v>51063</v>
      </c>
    </row>
    <row r="63" spans="3:18" ht="16.2" thickBot="1" x14ac:dyDescent="0.35">
      <c r="C63" s="16" t="s">
        <v>54</v>
      </c>
      <c r="D63" s="3">
        <v>4940</v>
      </c>
      <c r="E63" s="3">
        <v>4623</v>
      </c>
      <c r="F63" s="3">
        <v>5643</v>
      </c>
      <c r="G63" s="3">
        <v>9234</v>
      </c>
      <c r="H63" s="3">
        <v>3320</v>
      </c>
    </row>
    <row r="64" spans="3:18" ht="16.2" thickBot="1" x14ac:dyDescent="0.35">
      <c r="C64" s="14" t="s">
        <v>55</v>
      </c>
      <c r="D64" s="9">
        <f>D62/D63</f>
        <v>2.2074898785425101</v>
      </c>
      <c r="E64" s="9">
        <f>E62/E63</f>
        <v>2.9519792342634652</v>
      </c>
      <c r="F64" s="9">
        <f>F62/F63</f>
        <v>3.0746057061846535</v>
      </c>
      <c r="G64" s="9">
        <f>G62/G63</f>
        <v>1.3920294563569418</v>
      </c>
      <c r="H64" s="9">
        <f>H62/H63</f>
        <v>15.380421686746988</v>
      </c>
    </row>
    <row r="65" spans="3:8" ht="16.2" thickBot="1" x14ac:dyDescent="0.35">
      <c r="C65" s="14" t="s">
        <v>56</v>
      </c>
      <c r="D65" s="9">
        <f>(D59-D60)/D63</f>
        <v>2.7880566801619433</v>
      </c>
      <c r="E65" s="9">
        <f>(E59-E60)/E63</f>
        <v>3.5972312351287044</v>
      </c>
      <c r="F65" s="9">
        <f>(F59-F60)/F63</f>
        <v>3.5741626794258372</v>
      </c>
      <c r="G65" s="9">
        <f>(G59-G60)/G63</f>
        <v>2.2414988087502707</v>
      </c>
      <c r="H65" s="9">
        <f>(H59-H60)/H63</f>
        <v>19.983132530120482</v>
      </c>
    </row>
    <row r="66" spans="3:8" ht="14.4" customHeight="1" x14ac:dyDescent="0.3">
      <c r="C66" s="29" t="s">
        <v>57</v>
      </c>
      <c r="D66" s="31">
        <f>D59/D63</f>
        <v>3.1080971659919028</v>
      </c>
      <c r="E66" s="31">
        <f>E59/E63</f>
        <v>4.264330521306511</v>
      </c>
      <c r="F66" s="31">
        <f>F59/F63</f>
        <v>3.9893673577884106</v>
      </c>
      <c r="G66" s="31">
        <f>G59/G63</f>
        <v>2.6045050898852069</v>
      </c>
      <c r="H66" s="31">
        <f>H59/H63</f>
        <v>20.482831325301206</v>
      </c>
    </row>
    <row r="67" spans="3:8" ht="15" customHeight="1" thickBot="1" x14ac:dyDescent="0.35">
      <c r="C67" s="30"/>
      <c r="D67" s="32"/>
      <c r="E67" s="32"/>
      <c r="F67" s="32"/>
      <c r="G67" s="32"/>
      <c r="H67" s="32"/>
    </row>
    <row r="69" spans="3:8" x14ac:dyDescent="0.3">
      <c r="C69" t="s">
        <v>58</v>
      </c>
      <c r="D69">
        <v>1.1000000000000001</v>
      </c>
      <c r="E69">
        <v>1.1000000000000001</v>
      </c>
      <c r="F69">
        <v>1.1000000000000001</v>
      </c>
      <c r="G69">
        <v>1.1000000000000001</v>
      </c>
      <c r="H69">
        <v>1.1000000000000001</v>
      </c>
    </row>
    <row r="70" spans="3:8" x14ac:dyDescent="0.3">
      <c r="C70" t="s">
        <v>59</v>
      </c>
      <c r="D70">
        <v>0.9</v>
      </c>
      <c r="E70">
        <v>0.9</v>
      </c>
      <c r="F70">
        <v>0.9</v>
      </c>
      <c r="G70">
        <v>0.9</v>
      </c>
      <c r="H70">
        <v>0.9</v>
      </c>
    </row>
    <row r="72" spans="3:8" x14ac:dyDescent="0.3">
      <c r="C72" t="s">
        <v>60</v>
      </c>
      <c r="D72">
        <v>1</v>
      </c>
      <c r="E72">
        <v>1</v>
      </c>
      <c r="F72">
        <v>1</v>
      </c>
      <c r="G72">
        <v>1</v>
      </c>
      <c r="H72">
        <v>1</v>
      </c>
    </row>
    <row r="73" spans="3:8" x14ac:dyDescent="0.3">
      <c r="C73" t="s">
        <v>61</v>
      </c>
      <c r="D73">
        <v>1.5</v>
      </c>
      <c r="E73">
        <v>1.5</v>
      </c>
      <c r="F73">
        <v>1.5</v>
      </c>
      <c r="G73">
        <v>1.5</v>
      </c>
      <c r="H73">
        <v>1.5</v>
      </c>
    </row>
    <row r="75" spans="3:8" x14ac:dyDescent="0.3">
      <c r="C75" t="s">
        <v>63</v>
      </c>
      <c r="D75">
        <v>1.5</v>
      </c>
      <c r="E75">
        <v>1.5</v>
      </c>
      <c r="F75">
        <v>1.5</v>
      </c>
      <c r="G75">
        <v>1.5</v>
      </c>
      <c r="H75">
        <v>1.5</v>
      </c>
    </row>
    <row r="76" spans="3:8" x14ac:dyDescent="0.3">
      <c r="C76" t="s">
        <v>62</v>
      </c>
      <c r="D76">
        <v>2.5</v>
      </c>
      <c r="E76">
        <v>2.5</v>
      </c>
      <c r="F76">
        <v>2.5</v>
      </c>
      <c r="G76">
        <v>2.5</v>
      </c>
      <c r="H76">
        <v>2.5</v>
      </c>
    </row>
    <row r="80" spans="3:8" x14ac:dyDescent="0.3">
      <c r="C80" t="s">
        <v>64</v>
      </c>
    </row>
    <row r="81" spans="3:8" ht="15" thickBot="1" x14ac:dyDescent="0.35"/>
    <row r="82" spans="3:8" ht="16.2" thickBot="1" x14ac:dyDescent="0.35">
      <c r="C82" s="1" t="s">
        <v>7</v>
      </c>
      <c r="D82" s="19">
        <v>2018</v>
      </c>
      <c r="E82" s="19">
        <v>2019</v>
      </c>
      <c r="F82" s="19">
        <v>2020</v>
      </c>
      <c r="G82" s="19">
        <v>2021</v>
      </c>
      <c r="H82" s="19">
        <v>2022</v>
      </c>
    </row>
    <row r="83" spans="3:8" ht="16.2" thickBot="1" x14ac:dyDescent="0.35">
      <c r="C83" s="16" t="s">
        <v>65</v>
      </c>
      <c r="D83" s="10">
        <v>8045</v>
      </c>
      <c r="E83" s="10">
        <v>9154</v>
      </c>
      <c r="F83" s="10">
        <v>13387</v>
      </c>
      <c r="G83" s="10">
        <v>16107</v>
      </c>
      <c r="H83" s="10">
        <v>17487</v>
      </c>
    </row>
    <row r="84" spans="3:8" ht="16.2" thickBot="1" x14ac:dyDescent="0.35">
      <c r="C84" s="16" t="s">
        <v>66</v>
      </c>
      <c r="D84" s="10">
        <v>17441</v>
      </c>
      <c r="E84" s="10">
        <v>21561</v>
      </c>
      <c r="F84" s="10">
        <v>24280</v>
      </c>
      <c r="G84" s="10">
        <v>26538</v>
      </c>
      <c r="H84" s="10">
        <v>72880</v>
      </c>
    </row>
    <row r="85" spans="3:8" ht="31.8" thickBot="1" x14ac:dyDescent="0.35">
      <c r="C85" s="14" t="s">
        <v>67</v>
      </c>
      <c r="D85" s="9">
        <f>D83/D84</f>
        <v>0.46126942262484949</v>
      </c>
      <c r="E85" s="9">
        <f>E83/E84</f>
        <v>0.42456286814155186</v>
      </c>
      <c r="F85" s="9">
        <f>F83/F84</f>
        <v>0.55135914332784186</v>
      </c>
      <c r="G85" s="9">
        <f>G83/G84</f>
        <v>0.60694099027809179</v>
      </c>
      <c r="H85" s="9">
        <f>H83/H84</f>
        <v>0.23994237102085619</v>
      </c>
    </row>
    <row r="87" spans="3:8" ht="31.8" thickBot="1" x14ac:dyDescent="0.35">
      <c r="C87" s="14" t="s">
        <v>67</v>
      </c>
      <c r="D87" s="18">
        <v>0.46129999999999999</v>
      </c>
      <c r="E87" s="18">
        <v>0.42459999999999998</v>
      </c>
      <c r="F87" s="18">
        <v>0.5514</v>
      </c>
      <c r="G87" s="18">
        <v>0.6069</v>
      </c>
      <c r="H87" s="18">
        <v>0.2399</v>
      </c>
    </row>
    <row r="89" spans="3:8" x14ac:dyDescent="0.3">
      <c r="C89" t="s">
        <v>68</v>
      </c>
      <c r="D89" s="18">
        <v>0.5</v>
      </c>
      <c r="E89" s="18">
        <v>0.5</v>
      </c>
      <c r="F89" s="18">
        <v>0.5</v>
      </c>
      <c r="G89" s="18">
        <v>0.5</v>
      </c>
      <c r="H89" s="18">
        <v>0.5</v>
      </c>
    </row>
    <row r="92" spans="3:8" x14ac:dyDescent="0.3">
      <c r="C92" t="s">
        <v>69</v>
      </c>
    </row>
    <row r="93" spans="3:8" ht="15" thickBot="1" x14ac:dyDescent="0.35"/>
    <row r="94" spans="3:8" ht="16.2" thickBot="1" x14ac:dyDescent="0.35">
      <c r="C94" s="1" t="s">
        <v>7</v>
      </c>
      <c r="D94" s="17">
        <v>2018</v>
      </c>
      <c r="E94" s="17">
        <v>2019</v>
      </c>
      <c r="F94" s="17">
        <v>2020</v>
      </c>
      <c r="G94" s="17">
        <v>2021</v>
      </c>
      <c r="H94" s="17">
        <v>2022</v>
      </c>
    </row>
    <row r="95" spans="3:8" ht="16.2" thickBot="1" x14ac:dyDescent="0.35">
      <c r="C95" s="16" t="s">
        <v>70</v>
      </c>
      <c r="D95" s="10">
        <v>9396</v>
      </c>
      <c r="E95" s="10">
        <v>12407</v>
      </c>
      <c r="F95" s="10">
        <v>10893</v>
      </c>
      <c r="G95" s="10">
        <v>10431</v>
      </c>
      <c r="H95" s="10">
        <v>55393</v>
      </c>
    </row>
    <row r="96" spans="3:8" ht="16.2" thickBot="1" x14ac:dyDescent="0.35">
      <c r="C96" s="16" t="s">
        <v>66</v>
      </c>
      <c r="D96" s="10">
        <v>17441</v>
      </c>
      <c r="E96" s="10">
        <v>21561</v>
      </c>
      <c r="F96" s="10">
        <v>24280</v>
      </c>
      <c r="G96" s="10">
        <v>26538</v>
      </c>
      <c r="H96" s="10">
        <v>72880</v>
      </c>
    </row>
    <row r="97" spans="3:9" ht="31.8" thickBot="1" x14ac:dyDescent="0.35">
      <c r="C97" s="14" t="s">
        <v>71</v>
      </c>
      <c r="D97" s="9">
        <f>D95/D96</f>
        <v>0.53873057737515051</v>
      </c>
      <c r="E97" s="9">
        <f>E95/E96</f>
        <v>0.57543713185844814</v>
      </c>
      <c r="F97" s="9">
        <f>F95/F96</f>
        <v>0.44864085667215814</v>
      </c>
      <c r="G97" s="9">
        <f>G95/G96</f>
        <v>0.39305900972190821</v>
      </c>
      <c r="H97" s="9">
        <f>H95/H96</f>
        <v>0.76005762897914375</v>
      </c>
    </row>
    <row r="99" spans="3:9" ht="31.8" thickBot="1" x14ac:dyDescent="0.35">
      <c r="C99" s="14" t="s">
        <v>71</v>
      </c>
      <c r="D99" s="18">
        <v>0.53869999999999996</v>
      </c>
      <c r="E99" s="18">
        <v>0.57540000000000002</v>
      </c>
      <c r="F99" s="18">
        <v>0.4486</v>
      </c>
      <c r="G99" s="18">
        <v>0.3931</v>
      </c>
      <c r="H99" s="18">
        <v>0.7601</v>
      </c>
    </row>
    <row r="107" spans="3:9" ht="16.2" thickBot="1" x14ac:dyDescent="0.35">
      <c r="C107" s="22" t="s">
        <v>78</v>
      </c>
    </row>
    <row r="108" spans="3:9" ht="16.2" thickBot="1" x14ac:dyDescent="0.35">
      <c r="C108" s="20" t="s">
        <v>7</v>
      </c>
      <c r="D108" s="2">
        <v>2018</v>
      </c>
      <c r="E108" s="2">
        <v>2019</v>
      </c>
      <c r="F108" s="2">
        <v>2020</v>
      </c>
      <c r="G108" s="2">
        <v>2021</v>
      </c>
      <c r="H108" s="2">
        <v>2022</v>
      </c>
      <c r="I108" s="2" t="s">
        <v>46</v>
      </c>
    </row>
    <row r="109" spans="3:9" ht="16.2" thickBot="1" x14ac:dyDescent="0.35">
      <c r="C109" s="21" t="s">
        <v>72</v>
      </c>
      <c r="D109" s="3">
        <v>46092</v>
      </c>
      <c r="E109" s="3">
        <v>62103</v>
      </c>
      <c r="F109" s="3">
        <v>57852</v>
      </c>
      <c r="G109" s="3">
        <v>71918</v>
      </c>
      <c r="H109" s="3">
        <v>110068</v>
      </c>
      <c r="I109" s="3">
        <v>476868</v>
      </c>
    </row>
    <row r="110" spans="3:9" ht="16.2" thickBot="1" x14ac:dyDescent="0.35">
      <c r="C110" s="21" t="s">
        <v>73</v>
      </c>
      <c r="D110" s="3">
        <v>17441</v>
      </c>
      <c r="E110" s="3">
        <v>21561</v>
      </c>
      <c r="F110" s="3">
        <v>24080</v>
      </c>
      <c r="G110" s="3">
        <v>26538</v>
      </c>
      <c r="H110" s="3">
        <v>72880</v>
      </c>
      <c r="I110" s="15">
        <v>72880</v>
      </c>
    </row>
    <row r="111" spans="3:9" ht="16.2" thickBot="1" x14ac:dyDescent="0.35">
      <c r="C111" s="21" t="s">
        <v>74</v>
      </c>
      <c r="D111" s="3">
        <v>9171</v>
      </c>
      <c r="E111" s="3">
        <v>18361</v>
      </c>
      <c r="F111" s="3">
        <v>10952</v>
      </c>
      <c r="G111" s="3">
        <v>9129</v>
      </c>
      <c r="H111" s="3">
        <v>13104</v>
      </c>
      <c r="I111" s="15">
        <v>13104</v>
      </c>
    </row>
    <row r="112" spans="3:9" ht="16.2" thickBot="1" x14ac:dyDescent="0.35">
      <c r="C112" s="21" t="s">
        <v>75</v>
      </c>
      <c r="D112" s="3">
        <v>17441</v>
      </c>
      <c r="E112" s="3">
        <v>21561</v>
      </c>
      <c r="F112" s="3">
        <v>24080</v>
      </c>
      <c r="G112" s="3">
        <v>26538</v>
      </c>
      <c r="H112" s="3">
        <v>72880</v>
      </c>
      <c r="I112" s="15">
        <v>72880</v>
      </c>
    </row>
    <row r="113" spans="3:11" ht="16.2" thickBot="1" x14ac:dyDescent="0.35">
      <c r="C113" s="21" t="s">
        <v>76</v>
      </c>
      <c r="D113" s="23">
        <f t="shared" ref="D113:I113" si="8">D109/D110</f>
        <v>2.6427383750931712</v>
      </c>
      <c r="E113" s="23">
        <f t="shared" si="8"/>
        <v>2.8803395018783915</v>
      </c>
      <c r="F113" s="23">
        <f t="shared" si="8"/>
        <v>2.4024916943521593</v>
      </c>
      <c r="G113" s="23">
        <f t="shared" si="8"/>
        <v>2.7100007536362951</v>
      </c>
      <c r="H113" s="23">
        <f t="shared" si="8"/>
        <v>1.5102634467618001</v>
      </c>
      <c r="I113" s="23">
        <f t="shared" si="8"/>
        <v>6.5431942919868273</v>
      </c>
    </row>
    <row r="114" spans="3:11" ht="16.2" thickBot="1" x14ac:dyDescent="0.35">
      <c r="C114" s="21" t="s">
        <v>77</v>
      </c>
      <c r="D114" s="23">
        <f t="shared" ref="D114:I114" si="9">D111/D112</f>
        <v>0.52582994094375324</v>
      </c>
      <c r="E114" s="23">
        <f t="shared" si="9"/>
        <v>0.85158387829878024</v>
      </c>
      <c r="F114" s="23">
        <f t="shared" si="9"/>
        <v>0.4548172757475083</v>
      </c>
      <c r="G114" s="23">
        <f t="shared" si="9"/>
        <v>0.34399728690933756</v>
      </c>
      <c r="H114" s="23">
        <f t="shared" si="9"/>
        <v>0.17980241492864985</v>
      </c>
      <c r="I114" s="23">
        <f t="shared" si="9"/>
        <v>0.17980241492864985</v>
      </c>
    </row>
    <row r="117" spans="3:11" ht="63" thickBot="1" x14ac:dyDescent="0.35">
      <c r="C117" s="33" t="s">
        <v>97</v>
      </c>
    </row>
    <row r="118" spans="3:11" ht="31.8" thickBot="1" x14ac:dyDescent="0.35">
      <c r="C118" s="34" t="s">
        <v>7</v>
      </c>
      <c r="D118" s="24">
        <v>2018</v>
      </c>
      <c r="E118" s="24">
        <v>2019</v>
      </c>
      <c r="F118" s="24">
        <v>2020</v>
      </c>
      <c r="G118" s="24">
        <v>2021</v>
      </c>
      <c r="H118" s="24">
        <v>2022</v>
      </c>
      <c r="I118" s="24" t="s">
        <v>46</v>
      </c>
      <c r="J118" s="24" t="s">
        <v>47</v>
      </c>
      <c r="K118" s="24" t="s">
        <v>79</v>
      </c>
    </row>
    <row r="119" spans="3:11" ht="15.6" x14ac:dyDescent="0.3">
      <c r="C119" s="42" t="s">
        <v>55</v>
      </c>
      <c r="D119" s="44">
        <v>2.21</v>
      </c>
      <c r="E119" s="44">
        <v>2.95</v>
      </c>
      <c r="F119" s="44">
        <v>3.07</v>
      </c>
      <c r="G119" s="44">
        <v>1.39</v>
      </c>
      <c r="H119" s="44">
        <v>15.3</v>
      </c>
      <c r="I119" s="44" t="s">
        <v>48</v>
      </c>
      <c r="J119" s="44">
        <v>6.92</v>
      </c>
      <c r="K119" s="36" t="s">
        <v>80</v>
      </c>
    </row>
    <row r="120" spans="3:11" ht="21" thickBot="1" x14ac:dyDescent="0.35">
      <c r="C120" s="43"/>
      <c r="D120" s="45"/>
      <c r="E120" s="45"/>
      <c r="F120" s="45"/>
      <c r="G120" s="45"/>
      <c r="H120" s="45"/>
      <c r="I120" s="45"/>
      <c r="J120" s="45"/>
      <c r="K120" s="37" t="s">
        <v>81</v>
      </c>
    </row>
    <row r="121" spans="3:11" ht="15.6" x14ac:dyDescent="0.3">
      <c r="C121" s="42" t="s">
        <v>56</v>
      </c>
      <c r="D121" s="44">
        <v>2.79</v>
      </c>
      <c r="E121" s="44">
        <v>3.6</v>
      </c>
      <c r="F121" s="44">
        <v>3.57</v>
      </c>
      <c r="G121" s="44">
        <v>2.2400000000000002</v>
      </c>
      <c r="H121" s="44">
        <v>19.899999999999999</v>
      </c>
      <c r="I121" s="44" t="s">
        <v>48</v>
      </c>
      <c r="J121" s="44">
        <v>7.13</v>
      </c>
      <c r="K121" s="36" t="s">
        <v>82</v>
      </c>
    </row>
    <row r="122" spans="3:11" ht="15.6" x14ac:dyDescent="0.3">
      <c r="C122" s="41"/>
      <c r="D122" s="46"/>
      <c r="E122" s="46"/>
      <c r="F122" s="46"/>
      <c r="G122" s="46"/>
      <c r="H122" s="46"/>
      <c r="I122" s="46"/>
      <c r="J122" s="46"/>
      <c r="K122" s="35" t="s">
        <v>83</v>
      </c>
    </row>
    <row r="123" spans="3:11" ht="31.2" thickBot="1" x14ac:dyDescent="0.35">
      <c r="C123" s="43"/>
      <c r="D123" s="45"/>
      <c r="E123" s="45"/>
      <c r="F123" s="45"/>
      <c r="G123" s="45"/>
      <c r="H123" s="45"/>
      <c r="I123" s="45"/>
      <c r="J123" s="45"/>
      <c r="K123" s="37" t="s">
        <v>84</v>
      </c>
    </row>
    <row r="124" spans="3:11" ht="15.6" x14ac:dyDescent="0.3">
      <c r="C124" s="42" t="s">
        <v>57</v>
      </c>
      <c r="D124" s="44">
        <v>3.11</v>
      </c>
      <c r="E124" s="44">
        <v>4.26</v>
      </c>
      <c r="F124" s="44">
        <v>2.2400000000000002</v>
      </c>
      <c r="G124" s="44">
        <v>2.6</v>
      </c>
      <c r="H124" s="44">
        <v>20.48</v>
      </c>
      <c r="I124" s="44" t="s">
        <v>48</v>
      </c>
      <c r="J124" s="44">
        <v>6.59</v>
      </c>
      <c r="K124" s="36" t="s">
        <v>85</v>
      </c>
    </row>
    <row r="125" spans="3:11" ht="15.6" x14ac:dyDescent="0.3">
      <c r="C125" s="41"/>
      <c r="D125" s="46"/>
      <c r="E125" s="46"/>
      <c r="F125" s="46"/>
      <c r="G125" s="46"/>
      <c r="H125" s="46"/>
      <c r="I125" s="46"/>
      <c r="J125" s="46"/>
      <c r="K125" s="35" t="s">
        <v>83</v>
      </c>
    </row>
    <row r="126" spans="3:11" x14ac:dyDescent="0.3">
      <c r="C126" s="41"/>
      <c r="D126" s="46"/>
      <c r="E126" s="46"/>
      <c r="F126" s="46"/>
      <c r="G126" s="46"/>
      <c r="H126" s="46"/>
      <c r="I126" s="46"/>
      <c r="J126" s="46"/>
      <c r="K126" s="38" t="s">
        <v>86</v>
      </c>
    </row>
    <row r="127" spans="3:11" ht="15.6" x14ac:dyDescent="0.3">
      <c r="C127" s="41"/>
      <c r="D127" s="46"/>
      <c r="E127" s="46"/>
      <c r="F127" s="46"/>
      <c r="G127" s="46"/>
      <c r="H127" s="46"/>
      <c r="I127" s="46"/>
      <c r="J127" s="46"/>
      <c r="K127" s="36" t="s">
        <v>87</v>
      </c>
    </row>
    <row r="128" spans="3:11" ht="21" thickBot="1" x14ac:dyDescent="0.35">
      <c r="C128" s="43"/>
      <c r="D128" s="45"/>
      <c r="E128" s="45"/>
      <c r="F128" s="45"/>
      <c r="G128" s="45"/>
      <c r="H128" s="45"/>
      <c r="I128" s="45"/>
      <c r="J128" s="45"/>
      <c r="K128" s="37" t="s">
        <v>88</v>
      </c>
    </row>
    <row r="129" spans="3:11" ht="31.2" x14ac:dyDescent="0.3">
      <c r="C129" s="42" t="s">
        <v>89</v>
      </c>
      <c r="D129" s="44">
        <v>100</v>
      </c>
      <c r="E129" s="44">
        <v>100</v>
      </c>
      <c r="F129" s="44">
        <v>100</v>
      </c>
      <c r="G129" s="44">
        <v>100</v>
      </c>
      <c r="H129" s="44">
        <v>100</v>
      </c>
      <c r="I129" s="44">
        <v>100</v>
      </c>
      <c r="J129" s="44">
        <v>1</v>
      </c>
      <c r="K129" s="36" t="s">
        <v>90</v>
      </c>
    </row>
    <row r="130" spans="3:11" ht="31.2" thickBot="1" x14ac:dyDescent="0.35">
      <c r="C130" s="43"/>
      <c r="D130" s="45"/>
      <c r="E130" s="45"/>
      <c r="F130" s="45"/>
      <c r="G130" s="45"/>
      <c r="H130" s="45"/>
      <c r="I130" s="45"/>
      <c r="J130" s="45"/>
      <c r="K130" s="37" t="s">
        <v>91</v>
      </c>
    </row>
    <row r="131" spans="3:11" ht="15.6" x14ac:dyDescent="0.3">
      <c r="C131" s="42" t="s">
        <v>67</v>
      </c>
      <c r="D131" s="44">
        <v>46.13</v>
      </c>
      <c r="E131" s="44">
        <v>42.46</v>
      </c>
      <c r="F131" s="44">
        <v>55.14</v>
      </c>
      <c r="G131" s="44">
        <v>60.69</v>
      </c>
      <c r="H131" s="44">
        <v>23.99</v>
      </c>
      <c r="I131" s="44" t="s">
        <v>16</v>
      </c>
      <c r="J131" s="44">
        <v>0.52</v>
      </c>
      <c r="K131" s="36" t="s">
        <v>92</v>
      </c>
    </row>
    <row r="132" spans="3:11" ht="21" thickBot="1" x14ac:dyDescent="0.35">
      <c r="C132" s="43"/>
      <c r="D132" s="45"/>
      <c r="E132" s="45"/>
      <c r="F132" s="45"/>
      <c r="G132" s="45"/>
      <c r="H132" s="45"/>
      <c r="I132" s="45"/>
      <c r="J132" s="45"/>
      <c r="K132" s="37" t="s">
        <v>81</v>
      </c>
    </row>
    <row r="133" spans="3:11" ht="15.6" x14ac:dyDescent="0.3">
      <c r="C133" s="42" t="s">
        <v>71</v>
      </c>
      <c r="D133" s="44">
        <v>53.87</v>
      </c>
      <c r="E133" s="44">
        <v>57.54</v>
      </c>
      <c r="F133" s="44">
        <v>44.86</v>
      </c>
      <c r="G133" s="44">
        <v>39.31</v>
      </c>
      <c r="H133" s="44">
        <v>79.010000000000005</v>
      </c>
      <c r="I133" s="44" t="s">
        <v>16</v>
      </c>
      <c r="J133" s="44">
        <v>1.47</v>
      </c>
      <c r="K133" s="36" t="s">
        <v>93</v>
      </c>
    </row>
    <row r="134" spans="3:11" ht="21" thickBot="1" x14ac:dyDescent="0.35">
      <c r="C134" s="43"/>
      <c r="D134" s="45"/>
      <c r="E134" s="45"/>
      <c r="F134" s="45"/>
      <c r="G134" s="45"/>
      <c r="H134" s="45"/>
      <c r="I134" s="45"/>
      <c r="J134" s="45"/>
      <c r="K134" s="37" t="s">
        <v>81</v>
      </c>
    </row>
    <row r="135" spans="3:11" ht="15.6" x14ac:dyDescent="0.3">
      <c r="C135" s="42" t="s">
        <v>76</v>
      </c>
      <c r="D135" s="44">
        <v>2.64</v>
      </c>
      <c r="E135" s="44">
        <v>2.88</v>
      </c>
      <c r="F135" s="44">
        <v>2.4</v>
      </c>
      <c r="G135" s="44">
        <v>2.71</v>
      </c>
      <c r="H135" s="44">
        <v>1.51</v>
      </c>
      <c r="I135" s="44">
        <v>6.54</v>
      </c>
      <c r="J135" s="44">
        <v>2.48</v>
      </c>
      <c r="K135" s="36" t="s">
        <v>94</v>
      </c>
    </row>
    <row r="136" spans="3:11" ht="20.399999999999999" x14ac:dyDescent="0.3">
      <c r="C136" s="41"/>
      <c r="D136" s="46"/>
      <c r="E136" s="46"/>
      <c r="F136" s="46"/>
      <c r="G136" s="46"/>
      <c r="H136" s="46"/>
      <c r="I136" s="46"/>
      <c r="J136" s="46"/>
      <c r="K136" s="38" t="s">
        <v>95</v>
      </c>
    </row>
    <row r="137" spans="3:11" ht="15" thickBot="1" x14ac:dyDescent="0.35">
      <c r="C137" s="43"/>
      <c r="D137" s="45"/>
      <c r="E137" s="45"/>
      <c r="F137" s="45"/>
      <c r="G137" s="45"/>
      <c r="H137" s="45"/>
      <c r="I137" s="45"/>
      <c r="J137" s="45"/>
      <c r="K137" s="37" t="s">
        <v>96</v>
      </c>
    </row>
    <row r="138" spans="3:11" ht="16.2" thickBot="1" x14ac:dyDescent="0.35">
      <c r="C138" s="39" t="s">
        <v>77</v>
      </c>
      <c r="D138" s="40">
        <v>0.53</v>
      </c>
      <c r="E138" s="40">
        <v>0.85</v>
      </c>
      <c r="F138" s="40">
        <v>0.46</v>
      </c>
      <c r="G138" s="40">
        <v>0.34</v>
      </c>
      <c r="H138" s="40">
        <v>0.18</v>
      </c>
      <c r="I138" s="40">
        <v>0.18</v>
      </c>
      <c r="J138" s="40">
        <v>0.34</v>
      </c>
      <c r="K138" s="40" t="s">
        <v>16</v>
      </c>
    </row>
  </sheetData>
  <mergeCells count="72">
    <mergeCell ref="H135:H137"/>
    <mergeCell ref="I135:I137"/>
    <mergeCell ref="J135:J137"/>
    <mergeCell ref="C135:C137"/>
    <mergeCell ref="D135:D137"/>
    <mergeCell ref="E135:E137"/>
    <mergeCell ref="F135:F137"/>
    <mergeCell ref="G135:G137"/>
    <mergeCell ref="H131:H132"/>
    <mergeCell ref="I131:I132"/>
    <mergeCell ref="J131:J132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C131:C132"/>
    <mergeCell ref="D131:D132"/>
    <mergeCell ref="E131:E132"/>
    <mergeCell ref="F131:F132"/>
    <mergeCell ref="G131:G132"/>
    <mergeCell ref="H124:H128"/>
    <mergeCell ref="I124:I128"/>
    <mergeCell ref="J124:J128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C124:C128"/>
    <mergeCell ref="D124:D128"/>
    <mergeCell ref="E124:E128"/>
    <mergeCell ref="F124:F128"/>
    <mergeCell ref="G124:G128"/>
    <mergeCell ref="H119:H120"/>
    <mergeCell ref="I119:I120"/>
    <mergeCell ref="J119:J120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C119:C120"/>
    <mergeCell ref="D119:D120"/>
    <mergeCell ref="E119:E120"/>
    <mergeCell ref="F119:F120"/>
    <mergeCell ref="G119:G120"/>
    <mergeCell ref="H66:H67"/>
    <mergeCell ref="C66:C67"/>
    <mergeCell ref="D66:D67"/>
    <mergeCell ref="E66:E67"/>
    <mergeCell ref="F66:F67"/>
    <mergeCell ref="G66:G67"/>
    <mergeCell ref="J18:J19"/>
    <mergeCell ref="K18:L18"/>
    <mergeCell ref="M18:N18"/>
    <mergeCell ref="O18:P18"/>
    <mergeCell ref="Q18:R18"/>
    <mergeCell ref="J45:J46"/>
    <mergeCell ref="K45:L45"/>
    <mergeCell ref="M45:N45"/>
    <mergeCell ref="O45:P45"/>
    <mergeCell ref="Q45:R4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72"/>
  <sheetViews>
    <sheetView zoomScale="90" zoomScaleNormal="90" workbookViewId="0">
      <selection activeCell="L13" sqref="L13"/>
    </sheetView>
  </sheetViews>
  <sheetFormatPr defaultRowHeight="14.4" x14ac:dyDescent="0.3"/>
  <sheetData>
    <row r="4" spans="3:3" x14ac:dyDescent="0.3">
      <c r="C4" s="5" t="s">
        <v>33</v>
      </c>
    </row>
    <row r="26" spans="3:12" x14ac:dyDescent="0.3">
      <c r="C26" s="5" t="s">
        <v>34</v>
      </c>
      <c r="L26" s="5" t="s">
        <v>35</v>
      </c>
    </row>
    <row r="51" spans="3:3" x14ac:dyDescent="0.3">
      <c r="C51" s="5" t="s">
        <v>32</v>
      </c>
    </row>
    <row r="72" spans="3:12" x14ac:dyDescent="0.3">
      <c r="C72" s="5" t="s">
        <v>36</v>
      </c>
      <c r="L72" s="5" t="s">
        <v>37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Tabulky</vt:lpstr>
      <vt:lpstr>Grafy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2023-10-07T16:01:33Z</dcterms:created>
  <dcterms:modified xsi:type="dcterms:W3CDTF">2024-03-14T17:29:34Z</dcterms:modified>
</cp:coreProperties>
</file>